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Vranov ZŠ SIDL II\"/>
    </mc:Choice>
  </mc:AlternateContent>
  <xr:revisionPtr revIDLastSave="0" documentId="13_ncr:1_{1115E46F-1579-4775-8D35-45B71008803F}" xr6:coauthVersionLast="47" xr6:coauthVersionMax="47" xr10:uidLastSave="{00000000-0000-0000-0000-000000000000}"/>
  <bookViews>
    <workbookView xWindow="28680" yWindow="-120" windowWidth="29040" windowHeight="15840" xr2:uid="{519621C0-DB2D-4318-AC71-B2AA51B4B0B0}"/>
  </bookViews>
  <sheets>
    <sheet name="Rekapitulácia" sheetId="1" r:id="rId1"/>
    <sheet name="Krycí list stavby" sheetId="2" r:id="rId2"/>
    <sheet name="SO 15809" sheetId="3" r:id="rId3"/>
    <sheet name="SO 15811" sheetId="4" r:id="rId4"/>
    <sheet name="SO 15812" sheetId="5" r:id="rId5"/>
  </sheets>
  <definedNames>
    <definedName name="_xlnm.Print_Area" localSheetId="2">'SO 15809'!$B$2:$V$367</definedName>
    <definedName name="_xlnm.Print_Area" localSheetId="3">'SO 15811'!$B$2:$V$204</definedName>
    <definedName name="_xlnm.Print_Area" localSheetId="4">'SO 15812'!$B$2:$V$179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" l="1"/>
  <c r="I14" i="2"/>
  <c r="E18" i="2"/>
  <c r="E19" i="2"/>
  <c r="D19" i="2"/>
  <c r="C19" i="2"/>
  <c r="D18" i="2"/>
  <c r="C18" i="2"/>
  <c r="F10" i="1"/>
  <c r="E9" i="1"/>
  <c r="D9" i="1"/>
  <c r="E8" i="1"/>
  <c r="D8" i="1"/>
  <c r="E7" i="1"/>
  <c r="E10" i="1" s="1"/>
  <c r="I16" i="2" s="1"/>
  <c r="I20" i="2" s="1"/>
  <c r="D7" i="1"/>
  <c r="D10" i="1" s="1"/>
  <c r="K9" i="1"/>
  <c r="H29" i="5"/>
  <c r="P29" i="5" s="1"/>
  <c r="P17" i="5"/>
  <c r="P16" i="5"/>
  <c r="Y179" i="5"/>
  <c r="Z179" i="5"/>
  <c r="V178" i="5"/>
  <c r="V179" i="5" s="1"/>
  <c r="I59" i="5" s="1"/>
  <c r="I56" i="5"/>
  <c r="V176" i="5"/>
  <c r="K175" i="5"/>
  <c r="J175" i="5"/>
  <c r="S175" i="5"/>
  <c r="M175" i="5"/>
  <c r="I175" i="5"/>
  <c r="K174" i="5"/>
  <c r="J174" i="5"/>
  <c r="S174" i="5"/>
  <c r="M174" i="5"/>
  <c r="I174" i="5"/>
  <c r="K173" i="5"/>
  <c r="J173" i="5"/>
  <c r="S173" i="5"/>
  <c r="M173" i="5"/>
  <c r="I173" i="5"/>
  <c r="K172" i="5"/>
  <c r="J172" i="5"/>
  <c r="S172" i="5"/>
  <c r="M172" i="5"/>
  <c r="I172" i="5"/>
  <c r="K171" i="5"/>
  <c r="J171" i="5"/>
  <c r="S171" i="5"/>
  <c r="M171" i="5"/>
  <c r="I171" i="5"/>
  <c r="K170" i="5"/>
  <c r="J170" i="5"/>
  <c r="S170" i="5"/>
  <c r="M170" i="5"/>
  <c r="I170" i="5"/>
  <c r="K169" i="5"/>
  <c r="J169" i="5"/>
  <c r="S169" i="5"/>
  <c r="M169" i="5"/>
  <c r="I169" i="5"/>
  <c r="K168" i="5"/>
  <c r="J168" i="5"/>
  <c r="S168" i="5"/>
  <c r="M168" i="5"/>
  <c r="I168" i="5"/>
  <c r="K167" i="5"/>
  <c r="J167" i="5"/>
  <c r="S167" i="5"/>
  <c r="M167" i="5"/>
  <c r="I167" i="5"/>
  <c r="K166" i="5"/>
  <c r="J166" i="5"/>
  <c r="S166" i="5"/>
  <c r="M166" i="5"/>
  <c r="I166" i="5"/>
  <c r="K165" i="5"/>
  <c r="J165" i="5"/>
  <c r="S165" i="5"/>
  <c r="M165" i="5"/>
  <c r="I165" i="5"/>
  <c r="K164" i="5"/>
  <c r="J164" i="5"/>
  <c r="S164" i="5"/>
  <c r="M164" i="5"/>
  <c r="I164" i="5"/>
  <c r="K163" i="5"/>
  <c r="J163" i="5"/>
  <c r="S163" i="5"/>
  <c r="M163" i="5"/>
  <c r="I163" i="5"/>
  <c r="K162" i="5"/>
  <c r="J162" i="5"/>
  <c r="S162" i="5"/>
  <c r="M162" i="5"/>
  <c r="I162" i="5"/>
  <c r="K161" i="5"/>
  <c r="J161" i="5"/>
  <c r="S161" i="5"/>
  <c r="M161" i="5"/>
  <c r="I161" i="5"/>
  <c r="K160" i="5"/>
  <c r="J160" i="5"/>
  <c r="S160" i="5"/>
  <c r="M160" i="5"/>
  <c r="I160" i="5"/>
  <c r="K159" i="5"/>
  <c r="J159" i="5"/>
  <c r="S159" i="5"/>
  <c r="M159" i="5"/>
  <c r="I159" i="5"/>
  <c r="K158" i="5"/>
  <c r="J158" i="5"/>
  <c r="S158" i="5"/>
  <c r="M158" i="5"/>
  <c r="I158" i="5"/>
  <c r="K157" i="5"/>
  <c r="J157" i="5"/>
  <c r="S157" i="5"/>
  <c r="M157" i="5"/>
  <c r="I157" i="5"/>
  <c r="K156" i="5"/>
  <c r="J156" i="5"/>
  <c r="S156" i="5"/>
  <c r="M156" i="5"/>
  <c r="M176" i="5" s="1"/>
  <c r="F56" i="5" s="1"/>
  <c r="I156" i="5"/>
  <c r="K155" i="5"/>
  <c r="J155" i="5"/>
  <c r="S155" i="5"/>
  <c r="L155" i="5"/>
  <c r="I155" i="5"/>
  <c r="K154" i="5"/>
  <c r="J154" i="5"/>
  <c r="S154" i="5"/>
  <c r="L154" i="5"/>
  <c r="I154" i="5"/>
  <c r="K153" i="5"/>
  <c r="J153" i="5"/>
  <c r="S153" i="5"/>
  <c r="L153" i="5"/>
  <c r="I153" i="5"/>
  <c r="K152" i="5"/>
  <c r="J152" i="5"/>
  <c r="S152" i="5"/>
  <c r="L152" i="5"/>
  <c r="I152" i="5"/>
  <c r="K151" i="5"/>
  <c r="J151" i="5"/>
  <c r="S151" i="5"/>
  <c r="L151" i="5"/>
  <c r="I151" i="5"/>
  <c r="K150" i="5"/>
  <c r="J150" i="5"/>
  <c r="S150" i="5"/>
  <c r="L150" i="5"/>
  <c r="I150" i="5"/>
  <c r="K149" i="5"/>
  <c r="J149" i="5"/>
  <c r="S149" i="5"/>
  <c r="L149" i="5"/>
  <c r="I149" i="5"/>
  <c r="K148" i="5"/>
  <c r="J148" i="5"/>
  <c r="S148" i="5"/>
  <c r="L148" i="5"/>
  <c r="I148" i="5"/>
  <c r="K147" i="5"/>
  <c r="J147" i="5"/>
  <c r="S147" i="5"/>
  <c r="L147" i="5"/>
  <c r="I147" i="5"/>
  <c r="K146" i="5"/>
  <c r="J146" i="5"/>
  <c r="S146" i="5"/>
  <c r="L146" i="5"/>
  <c r="I146" i="5"/>
  <c r="K145" i="5"/>
  <c r="J145" i="5"/>
  <c r="S145" i="5"/>
  <c r="L145" i="5"/>
  <c r="I145" i="5"/>
  <c r="K144" i="5"/>
  <c r="J144" i="5"/>
  <c r="S144" i="5"/>
  <c r="L144" i="5"/>
  <c r="I144" i="5"/>
  <c r="K143" i="5"/>
  <c r="J143" i="5"/>
  <c r="S143" i="5"/>
  <c r="L143" i="5"/>
  <c r="I143" i="5"/>
  <c r="K142" i="5"/>
  <c r="J142" i="5"/>
  <c r="S142" i="5"/>
  <c r="L142" i="5"/>
  <c r="I142" i="5"/>
  <c r="K141" i="5"/>
  <c r="J141" i="5"/>
  <c r="S141" i="5"/>
  <c r="L141" i="5"/>
  <c r="I141" i="5"/>
  <c r="K140" i="5"/>
  <c r="J140" i="5"/>
  <c r="S140" i="5"/>
  <c r="L140" i="5"/>
  <c r="I140" i="5"/>
  <c r="K139" i="5"/>
  <c r="J139" i="5"/>
  <c r="S139" i="5"/>
  <c r="L139" i="5"/>
  <c r="I139" i="5"/>
  <c r="K138" i="5"/>
  <c r="J138" i="5"/>
  <c r="S138" i="5"/>
  <c r="L138" i="5"/>
  <c r="I138" i="5"/>
  <c r="K137" i="5"/>
  <c r="J137" i="5"/>
  <c r="S137" i="5"/>
  <c r="L137" i="5"/>
  <c r="I137" i="5"/>
  <c r="K136" i="5"/>
  <c r="J136" i="5"/>
  <c r="S136" i="5"/>
  <c r="L136" i="5"/>
  <c r="I136" i="5"/>
  <c r="K135" i="5"/>
  <c r="J135" i="5"/>
  <c r="S135" i="5"/>
  <c r="L135" i="5"/>
  <c r="I135" i="5"/>
  <c r="K134" i="5"/>
  <c r="J134" i="5"/>
  <c r="S134" i="5"/>
  <c r="L134" i="5"/>
  <c r="I134" i="5"/>
  <c r="K133" i="5"/>
  <c r="J133" i="5"/>
  <c r="S133" i="5"/>
  <c r="L133" i="5"/>
  <c r="I133" i="5"/>
  <c r="K132" i="5"/>
  <c r="J132" i="5"/>
  <c r="S132" i="5"/>
  <c r="L132" i="5"/>
  <c r="I132" i="5"/>
  <c r="K131" i="5"/>
  <c r="J131" i="5"/>
  <c r="S131" i="5"/>
  <c r="L131" i="5"/>
  <c r="I131" i="5"/>
  <c r="K130" i="5"/>
  <c r="J130" i="5"/>
  <c r="S130" i="5"/>
  <c r="L130" i="5"/>
  <c r="I130" i="5"/>
  <c r="K129" i="5"/>
  <c r="J129" i="5"/>
  <c r="S129" i="5"/>
  <c r="L129" i="5"/>
  <c r="I129" i="5"/>
  <c r="K128" i="5"/>
  <c r="J128" i="5"/>
  <c r="S128" i="5"/>
  <c r="L128" i="5"/>
  <c r="I128" i="5"/>
  <c r="K127" i="5"/>
  <c r="J127" i="5"/>
  <c r="S127" i="5"/>
  <c r="L127" i="5"/>
  <c r="I127" i="5"/>
  <c r="K126" i="5"/>
  <c r="J126" i="5"/>
  <c r="S126" i="5"/>
  <c r="L126" i="5"/>
  <c r="I126" i="5"/>
  <c r="K125" i="5"/>
  <c r="J125" i="5"/>
  <c r="S125" i="5"/>
  <c r="L125" i="5"/>
  <c r="I125" i="5"/>
  <c r="K124" i="5"/>
  <c r="J124" i="5"/>
  <c r="S124" i="5"/>
  <c r="L124" i="5"/>
  <c r="I124" i="5"/>
  <c r="K123" i="5"/>
  <c r="J123" i="5"/>
  <c r="S123" i="5"/>
  <c r="L123" i="5"/>
  <c r="I123" i="5"/>
  <c r="K122" i="5"/>
  <c r="J122" i="5"/>
  <c r="S122" i="5"/>
  <c r="L122" i="5"/>
  <c r="I122" i="5"/>
  <c r="K121" i="5"/>
  <c r="J121" i="5"/>
  <c r="S121" i="5"/>
  <c r="L121" i="5"/>
  <c r="I121" i="5"/>
  <c r="K120" i="5"/>
  <c r="J120" i="5"/>
  <c r="S120" i="5"/>
  <c r="L120" i="5"/>
  <c r="I120" i="5"/>
  <c r="K119" i="5"/>
  <c r="J119" i="5"/>
  <c r="S119" i="5"/>
  <c r="L119" i="5"/>
  <c r="I119" i="5"/>
  <c r="K118" i="5"/>
  <c r="J118" i="5"/>
  <c r="S118" i="5"/>
  <c r="L118" i="5"/>
  <c r="I118" i="5"/>
  <c r="K117" i="5"/>
  <c r="J117" i="5"/>
  <c r="S117" i="5"/>
  <c r="L117" i="5"/>
  <c r="I117" i="5"/>
  <c r="K116" i="5"/>
  <c r="J116" i="5"/>
  <c r="S116" i="5"/>
  <c r="L116" i="5"/>
  <c r="I116" i="5"/>
  <c r="K115" i="5"/>
  <c r="J115" i="5"/>
  <c r="S115" i="5"/>
  <c r="L115" i="5"/>
  <c r="I115" i="5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L112" i="5"/>
  <c r="I112" i="5"/>
  <c r="K111" i="5"/>
  <c r="J111" i="5"/>
  <c r="S111" i="5"/>
  <c r="L111" i="5"/>
  <c r="I111" i="5"/>
  <c r="K110" i="5"/>
  <c r="J110" i="5"/>
  <c r="S110" i="5"/>
  <c r="L110" i="5"/>
  <c r="I110" i="5"/>
  <c r="K109" i="5"/>
  <c r="J109" i="5"/>
  <c r="S109" i="5"/>
  <c r="L109" i="5"/>
  <c r="I109" i="5"/>
  <c r="K108" i="5"/>
  <c r="J108" i="5"/>
  <c r="S108" i="5"/>
  <c r="L108" i="5"/>
  <c r="I108" i="5"/>
  <c r="K107" i="5"/>
  <c r="J107" i="5"/>
  <c r="S107" i="5"/>
  <c r="L107" i="5"/>
  <c r="I107" i="5"/>
  <c r="K106" i="5"/>
  <c r="J106" i="5"/>
  <c r="S106" i="5"/>
  <c r="L106" i="5"/>
  <c r="I106" i="5"/>
  <c r="K105" i="5"/>
  <c r="J105" i="5"/>
  <c r="S105" i="5"/>
  <c r="L105" i="5"/>
  <c r="I105" i="5"/>
  <c r="K104" i="5"/>
  <c r="J104" i="5"/>
  <c r="S104" i="5"/>
  <c r="L104" i="5"/>
  <c r="I104" i="5"/>
  <c r="K103" i="5"/>
  <c r="J103" i="5"/>
  <c r="S103" i="5"/>
  <c r="L103" i="5"/>
  <c r="I103" i="5"/>
  <c r="K102" i="5"/>
  <c r="J102" i="5"/>
  <c r="S102" i="5"/>
  <c r="L102" i="5"/>
  <c r="I102" i="5"/>
  <c r="K101" i="5"/>
  <c r="J101" i="5"/>
  <c r="S101" i="5"/>
  <c r="L101" i="5"/>
  <c r="I101" i="5"/>
  <c r="K100" i="5"/>
  <c r="J100" i="5"/>
  <c r="S100" i="5"/>
  <c r="L100" i="5"/>
  <c r="I100" i="5"/>
  <c r="K99" i="5"/>
  <c r="J99" i="5"/>
  <c r="S99" i="5"/>
  <c r="L99" i="5"/>
  <c r="I99" i="5"/>
  <c r="K98" i="5"/>
  <c r="J98" i="5"/>
  <c r="S98" i="5"/>
  <c r="L98" i="5"/>
  <c r="I98" i="5"/>
  <c r="K97" i="5"/>
  <c r="J97" i="5"/>
  <c r="S97" i="5"/>
  <c r="L97" i="5"/>
  <c r="I97" i="5"/>
  <c r="K96" i="5"/>
  <c r="J96" i="5"/>
  <c r="S96" i="5"/>
  <c r="L96" i="5"/>
  <c r="I96" i="5"/>
  <c r="K95" i="5"/>
  <c r="J95" i="5"/>
  <c r="S95" i="5"/>
  <c r="L95" i="5"/>
  <c r="I95" i="5"/>
  <c r="K94" i="5"/>
  <c r="J94" i="5"/>
  <c r="S94" i="5"/>
  <c r="L94" i="5"/>
  <c r="I94" i="5"/>
  <c r="K93" i="5"/>
  <c r="J93" i="5"/>
  <c r="S93" i="5"/>
  <c r="L93" i="5"/>
  <c r="I93" i="5"/>
  <c r="K92" i="5"/>
  <c r="J92" i="5"/>
  <c r="S92" i="5"/>
  <c r="L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K80" i="5"/>
  <c r="J80" i="5"/>
  <c r="S80" i="5"/>
  <c r="L80" i="5"/>
  <c r="I80" i="5"/>
  <c r="K79" i="5"/>
  <c r="J79" i="5"/>
  <c r="S79" i="5"/>
  <c r="L79" i="5"/>
  <c r="I79" i="5"/>
  <c r="K78" i="5"/>
  <c r="J78" i="5"/>
  <c r="S78" i="5"/>
  <c r="L78" i="5"/>
  <c r="I78" i="5"/>
  <c r="K77" i="5"/>
  <c r="J77" i="5"/>
  <c r="S77" i="5"/>
  <c r="L77" i="5"/>
  <c r="I77" i="5"/>
  <c r="K76" i="5"/>
  <c r="K179" i="5" s="1"/>
  <c r="J76" i="5"/>
  <c r="S76" i="5"/>
  <c r="L76" i="5"/>
  <c r="L176" i="5" s="1"/>
  <c r="E56" i="5" s="1"/>
  <c r="I76" i="5"/>
  <c r="P20" i="5"/>
  <c r="K8" i="1"/>
  <c r="H29" i="4"/>
  <c r="P29" i="4" s="1"/>
  <c r="P17" i="4"/>
  <c r="P16" i="4"/>
  <c r="Y204" i="4"/>
  <c r="Z204" i="4"/>
  <c r="V203" i="4"/>
  <c r="I69" i="4" s="1"/>
  <c r="M203" i="4"/>
  <c r="F69" i="4" s="1"/>
  <c r="D17" i="4" s="1"/>
  <c r="I68" i="4"/>
  <c r="F68" i="4"/>
  <c r="S201" i="4"/>
  <c r="H68" i="4" s="1"/>
  <c r="V201" i="4"/>
  <c r="M201" i="4"/>
  <c r="K200" i="4"/>
  <c r="J200" i="4"/>
  <c r="S200" i="4"/>
  <c r="S203" i="4" s="1"/>
  <c r="H69" i="4" s="1"/>
  <c r="L200" i="4"/>
  <c r="I200" i="4"/>
  <c r="K199" i="4"/>
  <c r="J199" i="4"/>
  <c r="S199" i="4"/>
  <c r="L199" i="4"/>
  <c r="L201" i="4" s="1"/>
  <c r="E68" i="4" s="1"/>
  <c r="I199" i="4"/>
  <c r="K198" i="4"/>
  <c r="J198" i="4"/>
  <c r="S198" i="4"/>
  <c r="L198" i="4"/>
  <c r="I198" i="4"/>
  <c r="I64" i="4"/>
  <c r="V192" i="4"/>
  <c r="K191" i="4"/>
  <c r="J191" i="4"/>
  <c r="S191" i="4"/>
  <c r="M191" i="4"/>
  <c r="I191" i="4"/>
  <c r="K190" i="4"/>
  <c r="J190" i="4"/>
  <c r="S190" i="4"/>
  <c r="M190" i="4"/>
  <c r="I190" i="4"/>
  <c r="K189" i="4"/>
  <c r="J189" i="4"/>
  <c r="S189" i="4"/>
  <c r="M189" i="4"/>
  <c r="I189" i="4"/>
  <c r="K188" i="4"/>
  <c r="J188" i="4"/>
  <c r="S188" i="4"/>
  <c r="M188" i="4"/>
  <c r="I188" i="4"/>
  <c r="K187" i="4"/>
  <c r="J187" i="4"/>
  <c r="S187" i="4"/>
  <c r="L187" i="4"/>
  <c r="I187" i="4"/>
  <c r="K186" i="4"/>
  <c r="J186" i="4"/>
  <c r="S186" i="4"/>
  <c r="L186" i="4"/>
  <c r="I186" i="4"/>
  <c r="K185" i="4"/>
  <c r="J185" i="4"/>
  <c r="S185" i="4"/>
  <c r="L185" i="4"/>
  <c r="I185" i="4"/>
  <c r="K184" i="4"/>
  <c r="J184" i="4"/>
  <c r="S184" i="4"/>
  <c r="L184" i="4"/>
  <c r="I184" i="4"/>
  <c r="K183" i="4"/>
  <c r="J183" i="4"/>
  <c r="S183" i="4"/>
  <c r="L183" i="4"/>
  <c r="I183" i="4"/>
  <c r="K182" i="4"/>
  <c r="J182" i="4"/>
  <c r="S182" i="4"/>
  <c r="L182" i="4"/>
  <c r="I182" i="4"/>
  <c r="K181" i="4"/>
  <c r="J181" i="4"/>
  <c r="S181" i="4"/>
  <c r="L181" i="4"/>
  <c r="I181" i="4"/>
  <c r="K180" i="4"/>
  <c r="J180" i="4"/>
  <c r="S180" i="4"/>
  <c r="L180" i="4"/>
  <c r="I180" i="4"/>
  <c r="K179" i="4"/>
  <c r="J179" i="4"/>
  <c r="S179" i="4"/>
  <c r="L179" i="4"/>
  <c r="I179" i="4"/>
  <c r="K178" i="4"/>
  <c r="J178" i="4"/>
  <c r="S178" i="4"/>
  <c r="S192" i="4" s="1"/>
  <c r="H64" i="4" s="1"/>
  <c r="L178" i="4"/>
  <c r="I178" i="4"/>
  <c r="I63" i="4"/>
  <c r="V175" i="4"/>
  <c r="K174" i="4"/>
  <c r="J174" i="4"/>
  <c r="S174" i="4"/>
  <c r="M174" i="4"/>
  <c r="I174" i="4"/>
  <c r="K173" i="4"/>
  <c r="J173" i="4"/>
  <c r="S173" i="4"/>
  <c r="M173" i="4"/>
  <c r="I173" i="4"/>
  <c r="K172" i="4"/>
  <c r="J172" i="4"/>
  <c r="S172" i="4"/>
  <c r="M172" i="4"/>
  <c r="I172" i="4"/>
  <c r="K171" i="4"/>
  <c r="J171" i="4"/>
  <c r="S171" i="4"/>
  <c r="M171" i="4"/>
  <c r="I171" i="4"/>
  <c r="K170" i="4"/>
  <c r="J170" i="4"/>
  <c r="S170" i="4"/>
  <c r="M170" i="4"/>
  <c r="I170" i="4"/>
  <c r="K169" i="4"/>
  <c r="J169" i="4"/>
  <c r="S169" i="4"/>
  <c r="M169" i="4"/>
  <c r="I169" i="4"/>
  <c r="K168" i="4"/>
  <c r="J168" i="4"/>
  <c r="S168" i="4"/>
  <c r="M168" i="4"/>
  <c r="I168" i="4"/>
  <c r="K167" i="4"/>
  <c r="J167" i="4"/>
  <c r="S167" i="4"/>
  <c r="L167" i="4"/>
  <c r="I167" i="4"/>
  <c r="K166" i="4"/>
  <c r="J166" i="4"/>
  <c r="S166" i="4"/>
  <c r="L166" i="4"/>
  <c r="I166" i="4"/>
  <c r="K165" i="4"/>
  <c r="J165" i="4"/>
  <c r="S165" i="4"/>
  <c r="L165" i="4"/>
  <c r="I165" i="4"/>
  <c r="K164" i="4"/>
  <c r="J164" i="4"/>
  <c r="S164" i="4"/>
  <c r="L164" i="4"/>
  <c r="I164" i="4"/>
  <c r="K163" i="4"/>
  <c r="J163" i="4"/>
  <c r="S163" i="4"/>
  <c r="L163" i="4"/>
  <c r="I163" i="4"/>
  <c r="K162" i="4"/>
  <c r="J162" i="4"/>
  <c r="S162" i="4"/>
  <c r="L162" i="4"/>
  <c r="I162" i="4"/>
  <c r="K161" i="4"/>
  <c r="J161" i="4"/>
  <c r="S161" i="4"/>
  <c r="L161" i="4"/>
  <c r="I161" i="4"/>
  <c r="K160" i="4"/>
  <c r="J160" i="4"/>
  <c r="S160" i="4"/>
  <c r="S175" i="4" s="1"/>
  <c r="H63" i="4" s="1"/>
  <c r="L160" i="4"/>
  <c r="I160" i="4"/>
  <c r="I62" i="4"/>
  <c r="V157" i="4"/>
  <c r="K156" i="4"/>
  <c r="J156" i="4"/>
  <c r="S156" i="4"/>
  <c r="M156" i="4"/>
  <c r="I156" i="4"/>
  <c r="K155" i="4"/>
  <c r="J155" i="4"/>
  <c r="S155" i="4"/>
  <c r="M155" i="4"/>
  <c r="I155" i="4"/>
  <c r="K154" i="4"/>
  <c r="J154" i="4"/>
  <c r="S154" i="4"/>
  <c r="M154" i="4"/>
  <c r="I154" i="4"/>
  <c r="K153" i="4"/>
  <c r="J153" i="4"/>
  <c r="S153" i="4"/>
  <c r="M153" i="4"/>
  <c r="I153" i="4"/>
  <c r="K152" i="4"/>
  <c r="J152" i="4"/>
  <c r="S152" i="4"/>
  <c r="M152" i="4"/>
  <c r="I152" i="4"/>
  <c r="K151" i="4"/>
  <c r="J151" i="4"/>
  <c r="S151" i="4"/>
  <c r="M151" i="4"/>
  <c r="I151" i="4"/>
  <c r="K150" i="4"/>
  <c r="J150" i="4"/>
  <c r="S150" i="4"/>
  <c r="M150" i="4"/>
  <c r="I150" i="4"/>
  <c r="K149" i="4"/>
  <c r="J149" i="4"/>
  <c r="S149" i="4"/>
  <c r="M149" i="4"/>
  <c r="I149" i="4"/>
  <c r="K148" i="4"/>
  <c r="J148" i="4"/>
  <c r="S148" i="4"/>
  <c r="M148" i="4"/>
  <c r="I148" i="4"/>
  <c r="K147" i="4"/>
  <c r="J147" i="4"/>
  <c r="S147" i="4"/>
  <c r="M147" i="4"/>
  <c r="I147" i="4"/>
  <c r="K146" i="4"/>
  <c r="J146" i="4"/>
  <c r="S146" i="4"/>
  <c r="M146" i="4"/>
  <c r="I146" i="4"/>
  <c r="K145" i="4"/>
  <c r="J145" i="4"/>
  <c r="S145" i="4"/>
  <c r="M145" i="4"/>
  <c r="I145" i="4"/>
  <c r="K144" i="4"/>
  <c r="J144" i="4"/>
  <c r="S144" i="4"/>
  <c r="M144" i="4"/>
  <c r="I144" i="4"/>
  <c r="K143" i="4"/>
  <c r="J143" i="4"/>
  <c r="S143" i="4"/>
  <c r="M143" i="4"/>
  <c r="I143" i="4"/>
  <c r="K142" i="4"/>
  <c r="J142" i="4"/>
  <c r="S142" i="4"/>
  <c r="M142" i="4"/>
  <c r="I142" i="4"/>
  <c r="K141" i="4"/>
  <c r="J141" i="4"/>
  <c r="S141" i="4"/>
  <c r="M141" i="4"/>
  <c r="I141" i="4"/>
  <c r="K140" i="4"/>
  <c r="J140" i="4"/>
  <c r="S140" i="4"/>
  <c r="M140" i="4"/>
  <c r="I140" i="4"/>
  <c r="K139" i="4"/>
  <c r="J139" i="4"/>
  <c r="S139" i="4"/>
  <c r="M139" i="4"/>
  <c r="I139" i="4"/>
  <c r="K138" i="4"/>
  <c r="J138" i="4"/>
  <c r="S138" i="4"/>
  <c r="M138" i="4"/>
  <c r="I138" i="4"/>
  <c r="K137" i="4"/>
  <c r="J137" i="4"/>
  <c r="S137" i="4"/>
  <c r="M137" i="4"/>
  <c r="I137" i="4"/>
  <c r="K136" i="4"/>
  <c r="J136" i="4"/>
  <c r="S136" i="4"/>
  <c r="M136" i="4"/>
  <c r="I136" i="4"/>
  <c r="K135" i="4"/>
  <c r="J135" i="4"/>
  <c r="S135" i="4"/>
  <c r="M135" i="4"/>
  <c r="I135" i="4"/>
  <c r="K134" i="4"/>
  <c r="J134" i="4"/>
  <c r="S134" i="4"/>
  <c r="L134" i="4"/>
  <c r="I134" i="4"/>
  <c r="K133" i="4"/>
  <c r="J133" i="4"/>
  <c r="S133" i="4"/>
  <c r="L133" i="4"/>
  <c r="I133" i="4"/>
  <c r="K132" i="4"/>
  <c r="J132" i="4"/>
  <c r="S132" i="4"/>
  <c r="L132" i="4"/>
  <c r="I132" i="4"/>
  <c r="K131" i="4"/>
  <c r="J131" i="4"/>
  <c r="S131" i="4"/>
  <c r="L131" i="4"/>
  <c r="I131" i="4"/>
  <c r="K130" i="4"/>
  <c r="J130" i="4"/>
  <c r="S130" i="4"/>
  <c r="L130" i="4"/>
  <c r="I130" i="4"/>
  <c r="K129" i="4"/>
  <c r="J129" i="4"/>
  <c r="S129" i="4"/>
  <c r="L129" i="4"/>
  <c r="I129" i="4"/>
  <c r="K128" i="4"/>
  <c r="J128" i="4"/>
  <c r="S128" i="4"/>
  <c r="L128" i="4"/>
  <c r="I128" i="4"/>
  <c r="K127" i="4"/>
  <c r="J127" i="4"/>
  <c r="S127" i="4"/>
  <c r="L127" i="4"/>
  <c r="I127" i="4"/>
  <c r="K126" i="4"/>
  <c r="J126" i="4"/>
  <c r="S126" i="4"/>
  <c r="L126" i="4"/>
  <c r="I126" i="4"/>
  <c r="K125" i="4"/>
  <c r="J125" i="4"/>
  <c r="S125" i="4"/>
  <c r="L125" i="4"/>
  <c r="I125" i="4"/>
  <c r="K124" i="4"/>
  <c r="J124" i="4"/>
  <c r="S124" i="4"/>
  <c r="L124" i="4"/>
  <c r="I124" i="4"/>
  <c r="K123" i="4"/>
  <c r="J123" i="4"/>
  <c r="S123" i="4"/>
  <c r="L123" i="4"/>
  <c r="I123" i="4"/>
  <c r="K122" i="4"/>
  <c r="J122" i="4"/>
  <c r="S122" i="4"/>
  <c r="L122" i="4"/>
  <c r="I122" i="4"/>
  <c r="K121" i="4"/>
  <c r="J121" i="4"/>
  <c r="S121" i="4"/>
  <c r="L121" i="4"/>
  <c r="I121" i="4"/>
  <c r="K120" i="4"/>
  <c r="J120" i="4"/>
  <c r="S120" i="4"/>
  <c r="L120" i="4"/>
  <c r="I120" i="4"/>
  <c r="K119" i="4"/>
  <c r="J119" i="4"/>
  <c r="S119" i="4"/>
  <c r="L119" i="4"/>
  <c r="I119" i="4"/>
  <c r="K118" i="4"/>
  <c r="J118" i="4"/>
  <c r="S118" i="4"/>
  <c r="L118" i="4"/>
  <c r="I118" i="4"/>
  <c r="K117" i="4"/>
  <c r="J117" i="4"/>
  <c r="S117" i="4"/>
  <c r="L117" i="4"/>
  <c r="I117" i="4"/>
  <c r="K116" i="4"/>
  <c r="J116" i="4"/>
  <c r="S116" i="4"/>
  <c r="S157" i="4" s="1"/>
  <c r="H62" i="4" s="1"/>
  <c r="L116" i="4"/>
  <c r="I116" i="4"/>
  <c r="K115" i="4"/>
  <c r="J115" i="4"/>
  <c r="S115" i="4"/>
  <c r="L115" i="4"/>
  <c r="I115" i="4"/>
  <c r="V112" i="4"/>
  <c r="V194" i="4" s="1"/>
  <c r="I65" i="4" s="1"/>
  <c r="K111" i="4"/>
  <c r="J111" i="4"/>
  <c r="S111" i="4"/>
  <c r="M111" i="4"/>
  <c r="I111" i="4"/>
  <c r="K110" i="4"/>
  <c r="J110" i="4"/>
  <c r="S110" i="4"/>
  <c r="M110" i="4"/>
  <c r="I110" i="4"/>
  <c r="K109" i="4"/>
  <c r="J109" i="4"/>
  <c r="S109" i="4"/>
  <c r="M109" i="4"/>
  <c r="I109" i="4"/>
  <c r="K108" i="4"/>
  <c r="J108" i="4"/>
  <c r="S108" i="4"/>
  <c r="M108" i="4"/>
  <c r="I108" i="4"/>
  <c r="K107" i="4"/>
  <c r="J107" i="4"/>
  <c r="S107" i="4"/>
  <c r="M107" i="4"/>
  <c r="I107" i="4"/>
  <c r="K106" i="4"/>
  <c r="J106" i="4"/>
  <c r="S106" i="4"/>
  <c r="M106" i="4"/>
  <c r="I106" i="4"/>
  <c r="K105" i="4"/>
  <c r="J105" i="4"/>
  <c r="S105" i="4"/>
  <c r="L105" i="4"/>
  <c r="I105" i="4"/>
  <c r="K104" i="4"/>
  <c r="J104" i="4"/>
  <c r="S104" i="4"/>
  <c r="L104" i="4"/>
  <c r="I104" i="4"/>
  <c r="K103" i="4"/>
  <c r="J103" i="4"/>
  <c r="S103" i="4"/>
  <c r="L103" i="4"/>
  <c r="I103" i="4"/>
  <c r="K102" i="4"/>
  <c r="J102" i="4"/>
  <c r="S102" i="4"/>
  <c r="S112" i="4" s="1"/>
  <c r="H61" i="4" s="1"/>
  <c r="L102" i="4"/>
  <c r="I102" i="4"/>
  <c r="I57" i="4"/>
  <c r="F57" i="4"/>
  <c r="V96" i="4"/>
  <c r="M96" i="4"/>
  <c r="K95" i="4"/>
  <c r="J95" i="4"/>
  <c r="S95" i="4"/>
  <c r="L95" i="4"/>
  <c r="I95" i="4"/>
  <c r="K94" i="4"/>
  <c r="J94" i="4"/>
  <c r="S94" i="4"/>
  <c r="S96" i="4" s="1"/>
  <c r="H57" i="4" s="1"/>
  <c r="L94" i="4"/>
  <c r="L96" i="4" s="1"/>
  <c r="E57" i="4" s="1"/>
  <c r="I94" i="4"/>
  <c r="I96" i="4" s="1"/>
  <c r="G57" i="4" s="1"/>
  <c r="V91" i="4"/>
  <c r="M91" i="4"/>
  <c r="M98" i="4" s="1"/>
  <c r="F58" i="4" s="1"/>
  <c r="K90" i="4"/>
  <c r="J90" i="4"/>
  <c r="S90" i="4"/>
  <c r="L90" i="4"/>
  <c r="I90" i="4"/>
  <c r="K89" i="4"/>
  <c r="J89" i="4"/>
  <c r="S89" i="4"/>
  <c r="L89" i="4"/>
  <c r="I89" i="4"/>
  <c r="K88" i="4"/>
  <c r="K204" i="4" s="1"/>
  <c r="J88" i="4"/>
  <c r="S88" i="4"/>
  <c r="L88" i="4"/>
  <c r="I88" i="4"/>
  <c r="I91" i="4" s="1"/>
  <c r="G56" i="4" s="1"/>
  <c r="P20" i="4"/>
  <c r="K7" i="1"/>
  <c r="H29" i="3"/>
  <c r="P29" i="3" s="1"/>
  <c r="P17" i="3"/>
  <c r="P16" i="3"/>
  <c r="Y367" i="3"/>
  <c r="Z367" i="3"/>
  <c r="I79" i="3"/>
  <c r="V364" i="3"/>
  <c r="M364" i="3"/>
  <c r="F79" i="3" s="1"/>
  <c r="K363" i="3"/>
  <c r="J363" i="3"/>
  <c r="S363" i="3"/>
  <c r="S364" i="3" s="1"/>
  <c r="H79" i="3" s="1"/>
  <c r="L363" i="3"/>
  <c r="L364" i="3" s="1"/>
  <c r="E79" i="3" s="1"/>
  <c r="I363" i="3"/>
  <c r="I364" i="3" s="1"/>
  <c r="G79" i="3" s="1"/>
  <c r="F78" i="3"/>
  <c r="S360" i="3"/>
  <c r="H78" i="3" s="1"/>
  <c r="V360" i="3"/>
  <c r="I78" i="3" s="1"/>
  <c r="M360" i="3"/>
  <c r="K359" i="3"/>
  <c r="J359" i="3"/>
  <c r="S359" i="3"/>
  <c r="L359" i="3"/>
  <c r="I359" i="3"/>
  <c r="K358" i="3"/>
  <c r="J358" i="3"/>
  <c r="S358" i="3"/>
  <c r="L358" i="3"/>
  <c r="L360" i="3" s="1"/>
  <c r="E78" i="3" s="1"/>
  <c r="I358" i="3"/>
  <c r="V355" i="3"/>
  <c r="I77" i="3" s="1"/>
  <c r="K354" i="3"/>
  <c r="J354" i="3"/>
  <c r="S354" i="3"/>
  <c r="M354" i="3"/>
  <c r="I354" i="3"/>
  <c r="K353" i="3"/>
  <c r="J353" i="3"/>
  <c r="S353" i="3"/>
  <c r="M353" i="3"/>
  <c r="M355" i="3" s="1"/>
  <c r="F77" i="3" s="1"/>
  <c r="I353" i="3"/>
  <c r="K352" i="3"/>
  <c r="J352" i="3"/>
  <c r="S352" i="3"/>
  <c r="S355" i="3" s="1"/>
  <c r="H77" i="3" s="1"/>
  <c r="L352" i="3"/>
  <c r="I352" i="3"/>
  <c r="I355" i="3" s="1"/>
  <c r="G77" i="3" s="1"/>
  <c r="K351" i="3"/>
  <c r="J351" i="3"/>
  <c r="S351" i="3"/>
  <c r="L351" i="3"/>
  <c r="I351" i="3"/>
  <c r="I76" i="3"/>
  <c r="F76" i="3"/>
  <c r="V348" i="3"/>
  <c r="M348" i="3"/>
  <c r="K347" i="3"/>
  <c r="J347" i="3"/>
  <c r="S347" i="3"/>
  <c r="M347" i="3"/>
  <c r="I347" i="3"/>
  <c r="K346" i="3"/>
  <c r="J346" i="3"/>
  <c r="S346" i="3"/>
  <c r="L346" i="3"/>
  <c r="I346" i="3"/>
  <c r="K345" i="3"/>
  <c r="J345" i="3"/>
  <c r="S345" i="3"/>
  <c r="L345" i="3"/>
  <c r="I345" i="3"/>
  <c r="K344" i="3"/>
  <c r="J344" i="3"/>
  <c r="S344" i="3"/>
  <c r="S348" i="3" s="1"/>
  <c r="H76" i="3" s="1"/>
  <c r="L344" i="3"/>
  <c r="I344" i="3"/>
  <c r="V341" i="3"/>
  <c r="I75" i="3" s="1"/>
  <c r="K340" i="3"/>
  <c r="J340" i="3"/>
  <c r="S340" i="3"/>
  <c r="M340" i="3"/>
  <c r="I340" i="3"/>
  <c r="K339" i="3"/>
  <c r="J339" i="3"/>
  <c r="S339" i="3"/>
  <c r="M339" i="3"/>
  <c r="I339" i="3"/>
  <c r="K338" i="3"/>
  <c r="J338" i="3"/>
  <c r="S338" i="3"/>
  <c r="M338" i="3"/>
  <c r="I338" i="3"/>
  <c r="K337" i="3"/>
  <c r="J337" i="3"/>
  <c r="S337" i="3"/>
  <c r="M337" i="3"/>
  <c r="I337" i="3"/>
  <c r="K336" i="3"/>
  <c r="J336" i="3"/>
  <c r="S336" i="3"/>
  <c r="M336" i="3"/>
  <c r="I336" i="3"/>
  <c r="K335" i="3"/>
  <c r="J335" i="3"/>
  <c r="S335" i="3"/>
  <c r="M335" i="3"/>
  <c r="I335" i="3"/>
  <c r="K334" i="3"/>
  <c r="J334" i="3"/>
  <c r="S334" i="3"/>
  <c r="M334" i="3"/>
  <c r="I334" i="3"/>
  <c r="K333" i="3"/>
  <c r="J333" i="3"/>
  <c r="S333" i="3"/>
  <c r="M333" i="3"/>
  <c r="I333" i="3"/>
  <c r="K332" i="3"/>
  <c r="J332" i="3"/>
  <c r="S332" i="3"/>
  <c r="M332" i="3"/>
  <c r="I332" i="3"/>
  <c r="K331" i="3"/>
  <c r="J331" i="3"/>
  <c r="S331" i="3"/>
  <c r="M331" i="3"/>
  <c r="M341" i="3" s="1"/>
  <c r="F75" i="3" s="1"/>
  <c r="I331" i="3"/>
  <c r="K330" i="3"/>
  <c r="J330" i="3"/>
  <c r="S330" i="3"/>
  <c r="L330" i="3"/>
  <c r="I330" i="3"/>
  <c r="K329" i="3"/>
  <c r="J329" i="3"/>
  <c r="S329" i="3"/>
  <c r="L329" i="3"/>
  <c r="I329" i="3"/>
  <c r="K328" i="3"/>
  <c r="J328" i="3"/>
  <c r="S328" i="3"/>
  <c r="L328" i="3"/>
  <c r="I328" i="3"/>
  <c r="K327" i="3"/>
  <c r="J327" i="3"/>
  <c r="S327" i="3"/>
  <c r="S341" i="3" s="1"/>
  <c r="H75" i="3" s="1"/>
  <c r="L327" i="3"/>
  <c r="I327" i="3"/>
  <c r="K326" i="3"/>
  <c r="J326" i="3"/>
  <c r="S326" i="3"/>
  <c r="L326" i="3"/>
  <c r="I326" i="3"/>
  <c r="K325" i="3"/>
  <c r="J325" i="3"/>
  <c r="S325" i="3"/>
  <c r="L325" i="3"/>
  <c r="I325" i="3"/>
  <c r="K324" i="3"/>
  <c r="J324" i="3"/>
  <c r="S324" i="3"/>
  <c r="L324" i="3"/>
  <c r="I324" i="3"/>
  <c r="V321" i="3"/>
  <c r="I74" i="3" s="1"/>
  <c r="K320" i="3"/>
  <c r="J320" i="3"/>
  <c r="S320" i="3"/>
  <c r="M320" i="3"/>
  <c r="I320" i="3"/>
  <c r="K319" i="3"/>
  <c r="J319" i="3"/>
  <c r="S319" i="3"/>
  <c r="M319" i="3"/>
  <c r="I319" i="3"/>
  <c r="K318" i="3"/>
  <c r="J318" i="3"/>
  <c r="S318" i="3"/>
  <c r="M318" i="3"/>
  <c r="I318" i="3"/>
  <c r="K317" i="3"/>
  <c r="J317" i="3"/>
  <c r="S317" i="3"/>
  <c r="L317" i="3"/>
  <c r="I317" i="3"/>
  <c r="K316" i="3"/>
  <c r="J316" i="3"/>
  <c r="S316" i="3"/>
  <c r="L316" i="3"/>
  <c r="I316" i="3"/>
  <c r="K315" i="3"/>
  <c r="J315" i="3"/>
  <c r="S315" i="3"/>
  <c r="L315" i="3"/>
  <c r="I315" i="3"/>
  <c r="K314" i="3"/>
  <c r="J314" i="3"/>
  <c r="S314" i="3"/>
  <c r="L314" i="3"/>
  <c r="I314" i="3"/>
  <c r="K313" i="3"/>
  <c r="J313" i="3"/>
  <c r="S313" i="3"/>
  <c r="L313" i="3"/>
  <c r="I313" i="3"/>
  <c r="K312" i="3"/>
  <c r="J312" i="3"/>
  <c r="S312" i="3"/>
  <c r="S321" i="3" s="1"/>
  <c r="H74" i="3" s="1"/>
  <c r="L312" i="3"/>
  <c r="I312" i="3"/>
  <c r="I73" i="3"/>
  <c r="V309" i="3"/>
  <c r="M309" i="3"/>
  <c r="F73" i="3" s="1"/>
  <c r="K308" i="3"/>
  <c r="J308" i="3"/>
  <c r="S308" i="3"/>
  <c r="L308" i="3"/>
  <c r="I308" i="3"/>
  <c r="K307" i="3"/>
  <c r="J307" i="3"/>
  <c r="S307" i="3"/>
  <c r="S309" i="3" s="1"/>
  <c r="H73" i="3" s="1"/>
  <c r="L307" i="3"/>
  <c r="L309" i="3" s="1"/>
  <c r="E73" i="3" s="1"/>
  <c r="I307" i="3"/>
  <c r="I309" i="3" s="1"/>
  <c r="G73" i="3" s="1"/>
  <c r="F72" i="3"/>
  <c r="M304" i="3"/>
  <c r="K303" i="3"/>
  <c r="J303" i="3"/>
  <c r="S303" i="3"/>
  <c r="L303" i="3"/>
  <c r="I303" i="3"/>
  <c r="K302" i="3"/>
  <c r="J302" i="3"/>
  <c r="S302" i="3"/>
  <c r="L302" i="3"/>
  <c r="I302" i="3"/>
  <c r="K301" i="3"/>
  <c r="J301" i="3"/>
  <c r="V301" i="3"/>
  <c r="V304" i="3" s="1"/>
  <c r="I72" i="3" s="1"/>
  <c r="S301" i="3"/>
  <c r="L301" i="3"/>
  <c r="I301" i="3"/>
  <c r="K300" i="3"/>
  <c r="J300" i="3"/>
  <c r="S300" i="3"/>
  <c r="L300" i="3"/>
  <c r="I300" i="3"/>
  <c r="K299" i="3"/>
  <c r="J299" i="3"/>
  <c r="S299" i="3"/>
  <c r="L299" i="3"/>
  <c r="I299" i="3"/>
  <c r="K298" i="3"/>
  <c r="J298" i="3"/>
  <c r="S298" i="3"/>
  <c r="L298" i="3"/>
  <c r="I298" i="3"/>
  <c r="K297" i="3"/>
  <c r="J297" i="3"/>
  <c r="S297" i="3"/>
  <c r="L297" i="3"/>
  <c r="I297" i="3"/>
  <c r="K296" i="3"/>
  <c r="J296" i="3"/>
  <c r="S296" i="3"/>
  <c r="L296" i="3"/>
  <c r="I296" i="3"/>
  <c r="K295" i="3"/>
  <c r="J295" i="3"/>
  <c r="S295" i="3"/>
  <c r="L295" i="3"/>
  <c r="I295" i="3"/>
  <c r="K294" i="3"/>
  <c r="J294" i="3"/>
  <c r="S294" i="3"/>
  <c r="L294" i="3"/>
  <c r="I294" i="3"/>
  <c r="K293" i="3"/>
  <c r="J293" i="3"/>
  <c r="S293" i="3"/>
  <c r="L293" i="3"/>
  <c r="I293" i="3"/>
  <c r="K292" i="3"/>
  <c r="J292" i="3"/>
  <c r="S292" i="3"/>
  <c r="S304" i="3" s="1"/>
  <c r="H72" i="3" s="1"/>
  <c r="L292" i="3"/>
  <c r="I292" i="3"/>
  <c r="I71" i="3"/>
  <c r="V289" i="3"/>
  <c r="M289" i="3"/>
  <c r="F71" i="3" s="1"/>
  <c r="K288" i="3"/>
  <c r="J288" i="3"/>
  <c r="S288" i="3"/>
  <c r="S289" i="3" s="1"/>
  <c r="H71" i="3" s="1"/>
  <c r="L288" i="3"/>
  <c r="L289" i="3" s="1"/>
  <c r="E71" i="3" s="1"/>
  <c r="I288" i="3"/>
  <c r="I289" i="3" s="1"/>
  <c r="G71" i="3" s="1"/>
  <c r="K287" i="3"/>
  <c r="J287" i="3"/>
  <c r="S287" i="3"/>
  <c r="L287" i="3"/>
  <c r="I287" i="3"/>
  <c r="I70" i="3"/>
  <c r="V284" i="3"/>
  <c r="K283" i="3"/>
  <c r="J283" i="3"/>
  <c r="S283" i="3"/>
  <c r="M283" i="3"/>
  <c r="I283" i="3"/>
  <c r="K282" i="3"/>
  <c r="J282" i="3"/>
  <c r="S282" i="3"/>
  <c r="M282" i="3"/>
  <c r="I282" i="3"/>
  <c r="K281" i="3"/>
  <c r="J281" i="3"/>
  <c r="S281" i="3"/>
  <c r="M281" i="3"/>
  <c r="I281" i="3"/>
  <c r="K280" i="3"/>
  <c r="J280" i="3"/>
  <c r="S280" i="3"/>
  <c r="L280" i="3"/>
  <c r="I280" i="3"/>
  <c r="K279" i="3"/>
  <c r="J279" i="3"/>
  <c r="S279" i="3"/>
  <c r="L279" i="3"/>
  <c r="I279" i="3"/>
  <c r="K278" i="3"/>
  <c r="J278" i="3"/>
  <c r="S278" i="3"/>
  <c r="L278" i="3"/>
  <c r="I278" i="3"/>
  <c r="K277" i="3"/>
  <c r="J277" i="3"/>
  <c r="S277" i="3"/>
  <c r="L277" i="3"/>
  <c r="I277" i="3"/>
  <c r="K276" i="3"/>
  <c r="J276" i="3"/>
  <c r="S276" i="3"/>
  <c r="L276" i="3"/>
  <c r="I276" i="3"/>
  <c r="K275" i="3"/>
  <c r="J275" i="3"/>
  <c r="S275" i="3"/>
  <c r="L275" i="3"/>
  <c r="I275" i="3"/>
  <c r="K274" i="3"/>
  <c r="J274" i="3"/>
  <c r="S274" i="3"/>
  <c r="L274" i="3"/>
  <c r="I274" i="3"/>
  <c r="K273" i="3"/>
  <c r="J273" i="3"/>
  <c r="S273" i="3"/>
  <c r="L273" i="3"/>
  <c r="I273" i="3"/>
  <c r="K272" i="3"/>
  <c r="J272" i="3"/>
  <c r="S272" i="3"/>
  <c r="L272" i="3"/>
  <c r="I272" i="3"/>
  <c r="K271" i="3"/>
  <c r="J271" i="3"/>
  <c r="S271" i="3"/>
  <c r="L271" i="3"/>
  <c r="I271" i="3"/>
  <c r="K270" i="3"/>
  <c r="J270" i="3"/>
  <c r="S270" i="3"/>
  <c r="S284" i="3" s="1"/>
  <c r="H70" i="3" s="1"/>
  <c r="L270" i="3"/>
  <c r="I270" i="3"/>
  <c r="I69" i="3"/>
  <c r="V267" i="3"/>
  <c r="M267" i="3"/>
  <c r="F69" i="3" s="1"/>
  <c r="K266" i="3"/>
  <c r="J266" i="3"/>
  <c r="S266" i="3"/>
  <c r="L266" i="3"/>
  <c r="I266" i="3"/>
  <c r="K265" i="3"/>
  <c r="J265" i="3"/>
  <c r="S265" i="3"/>
  <c r="S267" i="3" s="1"/>
  <c r="H69" i="3" s="1"/>
  <c r="L265" i="3"/>
  <c r="L267" i="3" s="1"/>
  <c r="E69" i="3" s="1"/>
  <c r="I265" i="3"/>
  <c r="I267" i="3" s="1"/>
  <c r="G69" i="3" s="1"/>
  <c r="I68" i="3"/>
  <c r="V262" i="3"/>
  <c r="K261" i="3"/>
  <c r="J261" i="3"/>
  <c r="S261" i="3"/>
  <c r="M261" i="3"/>
  <c r="I261" i="3"/>
  <c r="K260" i="3"/>
  <c r="J260" i="3"/>
  <c r="S260" i="3"/>
  <c r="M260" i="3"/>
  <c r="I260" i="3"/>
  <c r="K259" i="3"/>
  <c r="J259" i="3"/>
  <c r="S259" i="3"/>
  <c r="M259" i="3"/>
  <c r="I259" i="3"/>
  <c r="K258" i="3"/>
  <c r="J258" i="3"/>
  <c r="S258" i="3"/>
  <c r="L258" i="3"/>
  <c r="I258" i="3"/>
  <c r="K257" i="3"/>
  <c r="J257" i="3"/>
  <c r="S257" i="3"/>
  <c r="L257" i="3"/>
  <c r="I257" i="3"/>
  <c r="K256" i="3"/>
  <c r="J256" i="3"/>
  <c r="S256" i="3"/>
  <c r="L256" i="3"/>
  <c r="I256" i="3"/>
  <c r="K255" i="3"/>
  <c r="J255" i="3"/>
  <c r="S255" i="3"/>
  <c r="L255" i="3"/>
  <c r="I255" i="3"/>
  <c r="K254" i="3"/>
  <c r="J254" i="3"/>
  <c r="S254" i="3"/>
  <c r="L254" i="3"/>
  <c r="I254" i="3"/>
  <c r="K253" i="3"/>
  <c r="J253" i="3"/>
  <c r="S253" i="3"/>
  <c r="S262" i="3" s="1"/>
  <c r="H68" i="3" s="1"/>
  <c r="L253" i="3"/>
  <c r="I253" i="3"/>
  <c r="S250" i="3"/>
  <c r="H67" i="3" s="1"/>
  <c r="V250" i="3"/>
  <c r="I67" i="3" s="1"/>
  <c r="M250" i="3"/>
  <c r="F67" i="3" s="1"/>
  <c r="K249" i="3"/>
  <c r="J249" i="3"/>
  <c r="S249" i="3"/>
  <c r="L249" i="3"/>
  <c r="I249" i="3"/>
  <c r="K248" i="3"/>
  <c r="J248" i="3"/>
  <c r="S248" i="3"/>
  <c r="L248" i="3"/>
  <c r="L250" i="3" s="1"/>
  <c r="E67" i="3" s="1"/>
  <c r="I248" i="3"/>
  <c r="V245" i="3"/>
  <c r="V366" i="3" s="1"/>
  <c r="I80" i="3" s="1"/>
  <c r="K244" i="3"/>
  <c r="J244" i="3"/>
  <c r="S244" i="3"/>
  <c r="M244" i="3"/>
  <c r="I244" i="3"/>
  <c r="K243" i="3"/>
  <c r="J243" i="3"/>
  <c r="S243" i="3"/>
  <c r="M243" i="3"/>
  <c r="M245" i="3" s="1"/>
  <c r="F66" i="3" s="1"/>
  <c r="I243" i="3"/>
  <c r="K242" i="3"/>
  <c r="J242" i="3"/>
  <c r="S242" i="3"/>
  <c r="L242" i="3"/>
  <c r="I242" i="3"/>
  <c r="K241" i="3"/>
  <c r="J241" i="3"/>
  <c r="S241" i="3"/>
  <c r="L241" i="3"/>
  <c r="I241" i="3"/>
  <c r="K240" i="3"/>
  <c r="J240" i="3"/>
  <c r="S240" i="3"/>
  <c r="L240" i="3"/>
  <c r="I240" i="3"/>
  <c r="K239" i="3"/>
  <c r="J239" i="3"/>
  <c r="S239" i="3"/>
  <c r="L239" i="3"/>
  <c r="I239" i="3"/>
  <c r="K238" i="3"/>
  <c r="J238" i="3"/>
  <c r="S238" i="3"/>
  <c r="S245" i="3" s="1"/>
  <c r="H66" i="3" s="1"/>
  <c r="L238" i="3"/>
  <c r="I238" i="3"/>
  <c r="F62" i="3"/>
  <c r="V232" i="3"/>
  <c r="I62" i="3" s="1"/>
  <c r="M232" i="3"/>
  <c r="K231" i="3"/>
  <c r="J231" i="3"/>
  <c r="S231" i="3"/>
  <c r="S232" i="3" s="1"/>
  <c r="H62" i="3" s="1"/>
  <c r="L231" i="3"/>
  <c r="L232" i="3" s="1"/>
  <c r="E62" i="3" s="1"/>
  <c r="I231" i="3"/>
  <c r="I232" i="3" s="1"/>
  <c r="G62" i="3" s="1"/>
  <c r="F61" i="3"/>
  <c r="M228" i="3"/>
  <c r="K227" i="3"/>
  <c r="J227" i="3"/>
  <c r="S227" i="3"/>
  <c r="L227" i="3"/>
  <c r="I227" i="3"/>
  <c r="K226" i="3"/>
  <c r="J226" i="3"/>
  <c r="S226" i="3"/>
  <c r="L226" i="3"/>
  <c r="I226" i="3"/>
  <c r="K225" i="3"/>
  <c r="J225" i="3"/>
  <c r="S225" i="3"/>
  <c r="L225" i="3"/>
  <c r="I225" i="3"/>
  <c r="K224" i="3"/>
  <c r="J224" i="3"/>
  <c r="V224" i="3"/>
  <c r="S224" i="3"/>
  <c r="L224" i="3"/>
  <c r="I224" i="3"/>
  <c r="K223" i="3"/>
  <c r="J223" i="3"/>
  <c r="V223" i="3"/>
  <c r="S223" i="3"/>
  <c r="L223" i="3"/>
  <c r="I223" i="3"/>
  <c r="K222" i="3"/>
  <c r="J222" i="3"/>
  <c r="V222" i="3"/>
  <c r="S222" i="3"/>
  <c r="L222" i="3"/>
  <c r="I222" i="3"/>
  <c r="K221" i="3"/>
  <c r="J221" i="3"/>
  <c r="V221" i="3"/>
  <c r="S221" i="3"/>
  <c r="L221" i="3"/>
  <c r="I221" i="3"/>
  <c r="K220" i="3"/>
  <c r="J220" i="3"/>
  <c r="V220" i="3"/>
  <c r="S220" i="3"/>
  <c r="L220" i="3"/>
  <c r="I220" i="3"/>
  <c r="K219" i="3"/>
  <c r="J219" i="3"/>
  <c r="S219" i="3"/>
  <c r="L219" i="3"/>
  <c r="I219" i="3"/>
  <c r="K218" i="3"/>
  <c r="J218" i="3"/>
  <c r="S218" i="3"/>
  <c r="L218" i="3"/>
  <c r="I218" i="3"/>
  <c r="K217" i="3"/>
  <c r="J217" i="3"/>
  <c r="S217" i="3"/>
  <c r="L217" i="3"/>
  <c r="I217" i="3"/>
  <c r="K216" i="3"/>
  <c r="J216" i="3"/>
  <c r="V216" i="3"/>
  <c r="S216" i="3"/>
  <c r="L216" i="3"/>
  <c r="I216" i="3"/>
  <c r="K215" i="3"/>
  <c r="J215" i="3"/>
  <c r="V215" i="3"/>
  <c r="S215" i="3"/>
  <c r="L215" i="3"/>
  <c r="I215" i="3"/>
  <c r="K214" i="3"/>
  <c r="J214" i="3"/>
  <c r="V214" i="3"/>
  <c r="S214" i="3"/>
  <c r="L214" i="3"/>
  <c r="I214" i="3"/>
  <c r="K213" i="3"/>
  <c r="J213" i="3"/>
  <c r="S213" i="3"/>
  <c r="L213" i="3"/>
  <c r="I213" i="3"/>
  <c r="K212" i="3"/>
  <c r="J212" i="3"/>
  <c r="S212" i="3"/>
  <c r="L212" i="3"/>
  <c r="I212" i="3"/>
  <c r="K211" i="3"/>
  <c r="J211" i="3"/>
  <c r="S211" i="3"/>
  <c r="L211" i="3"/>
  <c r="I211" i="3"/>
  <c r="K210" i="3"/>
  <c r="J210" i="3"/>
  <c r="V210" i="3"/>
  <c r="V228" i="3" s="1"/>
  <c r="I61" i="3" s="1"/>
  <c r="S210" i="3"/>
  <c r="L210" i="3"/>
  <c r="I210" i="3"/>
  <c r="K209" i="3"/>
  <c r="J209" i="3"/>
  <c r="S209" i="3"/>
  <c r="L209" i="3"/>
  <c r="I209" i="3"/>
  <c r="K208" i="3"/>
  <c r="J208" i="3"/>
  <c r="S208" i="3"/>
  <c r="L208" i="3"/>
  <c r="I208" i="3"/>
  <c r="K207" i="3"/>
  <c r="J207" i="3"/>
  <c r="S207" i="3"/>
  <c r="L207" i="3"/>
  <c r="I207" i="3"/>
  <c r="K206" i="3"/>
  <c r="J206" i="3"/>
  <c r="S206" i="3"/>
  <c r="L206" i="3"/>
  <c r="I206" i="3"/>
  <c r="K205" i="3"/>
  <c r="J205" i="3"/>
  <c r="S205" i="3"/>
  <c r="S228" i="3" s="1"/>
  <c r="H61" i="3" s="1"/>
  <c r="L205" i="3"/>
  <c r="I205" i="3"/>
  <c r="V202" i="3"/>
  <c r="I60" i="3" s="1"/>
  <c r="K201" i="3"/>
  <c r="J201" i="3"/>
  <c r="S201" i="3"/>
  <c r="M201" i="3"/>
  <c r="M202" i="3" s="1"/>
  <c r="F60" i="3" s="1"/>
  <c r="I201" i="3"/>
  <c r="K200" i="3"/>
  <c r="J200" i="3"/>
  <c r="S200" i="3"/>
  <c r="L200" i="3"/>
  <c r="I200" i="3"/>
  <c r="K199" i="3"/>
  <c r="J199" i="3"/>
  <c r="S199" i="3"/>
  <c r="L199" i="3"/>
  <c r="I199" i="3"/>
  <c r="K198" i="3"/>
  <c r="J198" i="3"/>
  <c r="S198" i="3"/>
  <c r="L198" i="3"/>
  <c r="I198" i="3"/>
  <c r="K197" i="3"/>
  <c r="J197" i="3"/>
  <c r="S197" i="3"/>
  <c r="L197" i="3"/>
  <c r="I197" i="3"/>
  <c r="K196" i="3"/>
  <c r="J196" i="3"/>
  <c r="S196" i="3"/>
  <c r="L196" i="3"/>
  <c r="I196" i="3"/>
  <c r="K195" i="3"/>
  <c r="J195" i="3"/>
  <c r="S195" i="3"/>
  <c r="L195" i="3"/>
  <c r="I195" i="3"/>
  <c r="K194" i="3"/>
  <c r="J194" i="3"/>
  <c r="S194" i="3"/>
  <c r="L194" i="3"/>
  <c r="I194" i="3"/>
  <c r="K193" i="3"/>
  <c r="J193" i="3"/>
  <c r="S193" i="3"/>
  <c r="L193" i="3"/>
  <c r="I193" i="3"/>
  <c r="K192" i="3"/>
  <c r="J192" i="3"/>
  <c r="S192" i="3"/>
  <c r="L192" i="3"/>
  <c r="I192" i="3"/>
  <c r="K191" i="3"/>
  <c r="J191" i="3"/>
  <c r="S191" i="3"/>
  <c r="L191" i="3"/>
  <c r="I191" i="3"/>
  <c r="K190" i="3"/>
  <c r="J190" i="3"/>
  <c r="S190" i="3"/>
  <c r="L190" i="3"/>
  <c r="I190" i="3"/>
  <c r="K189" i="3"/>
  <c r="J189" i="3"/>
  <c r="S189" i="3"/>
  <c r="L189" i="3"/>
  <c r="I189" i="3"/>
  <c r="K188" i="3"/>
  <c r="J188" i="3"/>
  <c r="S188" i="3"/>
  <c r="L188" i="3"/>
  <c r="I188" i="3"/>
  <c r="K187" i="3"/>
  <c r="J187" i="3"/>
  <c r="S187" i="3"/>
  <c r="L187" i="3"/>
  <c r="I187" i="3"/>
  <c r="K186" i="3"/>
  <c r="J186" i="3"/>
  <c r="S186" i="3"/>
  <c r="L186" i="3"/>
  <c r="I186" i="3"/>
  <c r="K185" i="3"/>
  <c r="J185" i="3"/>
  <c r="S185" i="3"/>
  <c r="L185" i="3"/>
  <c r="I185" i="3"/>
  <c r="K184" i="3"/>
  <c r="J184" i="3"/>
  <c r="S184" i="3"/>
  <c r="L184" i="3"/>
  <c r="I184" i="3"/>
  <c r="K183" i="3"/>
  <c r="J183" i="3"/>
  <c r="S183" i="3"/>
  <c r="L183" i="3"/>
  <c r="I183" i="3"/>
  <c r="K182" i="3"/>
  <c r="J182" i="3"/>
  <c r="S182" i="3"/>
  <c r="L182" i="3"/>
  <c r="I182" i="3"/>
  <c r="K181" i="3"/>
  <c r="J181" i="3"/>
  <c r="S181" i="3"/>
  <c r="L181" i="3"/>
  <c r="I181" i="3"/>
  <c r="K180" i="3"/>
  <c r="J180" i="3"/>
  <c r="S180" i="3"/>
  <c r="L180" i="3"/>
  <c r="I180" i="3"/>
  <c r="K179" i="3"/>
  <c r="J179" i="3"/>
  <c r="S179" i="3"/>
  <c r="L179" i="3"/>
  <c r="I179" i="3"/>
  <c r="K178" i="3"/>
  <c r="J178" i="3"/>
  <c r="S178" i="3"/>
  <c r="L178" i="3"/>
  <c r="I178" i="3"/>
  <c r="K177" i="3"/>
  <c r="J177" i="3"/>
  <c r="S177" i="3"/>
  <c r="L177" i="3"/>
  <c r="I177" i="3"/>
  <c r="K176" i="3"/>
  <c r="J176" i="3"/>
  <c r="S176" i="3"/>
  <c r="L176" i="3"/>
  <c r="I176" i="3"/>
  <c r="K175" i="3"/>
  <c r="J175" i="3"/>
  <c r="S175" i="3"/>
  <c r="S202" i="3" s="1"/>
  <c r="H60" i="3" s="1"/>
  <c r="L175" i="3"/>
  <c r="I175" i="3"/>
  <c r="K174" i="3"/>
  <c r="J174" i="3"/>
  <c r="S174" i="3"/>
  <c r="L174" i="3"/>
  <c r="I174" i="3"/>
  <c r="K173" i="3"/>
  <c r="J173" i="3"/>
  <c r="S173" i="3"/>
  <c r="L173" i="3"/>
  <c r="I173" i="3"/>
  <c r="F59" i="3"/>
  <c r="V170" i="3"/>
  <c r="I59" i="3" s="1"/>
  <c r="M170" i="3"/>
  <c r="K169" i="3"/>
  <c r="J169" i="3"/>
  <c r="S169" i="3"/>
  <c r="L169" i="3"/>
  <c r="I169" i="3"/>
  <c r="K168" i="3"/>
  <c r="J168" i="3"/>
  <c r="S168" i="3"/>
  <c r="L168" i="3"/>
  <c r="I168" i="3"/>
  <c r="K167" i="3"/>
  <c r="J167" i="3"/>
  <c r="S167" i="3"/>
  <c r="L167" i="3"/>
  <c r="I167" i="3"/>
  <c r="K166" i="3"/>
  <c r="J166" i="3"/>
  <c r="S166" i="3"/>
  <c r="L166" i="3"/>
  <c r="I166" i="3"/>
  <c r="K165" i="3"/>
  <c r="J165" i="3"/>
  <c r="S165" i="3"/>
  <c r="L165" i="3"/>
  <c r="I165" i="3"/>
  <c r="K164" i="3"/>
  <c r="J164" i="3"/>
  <c r="S164" i="3"/>
  <c r="L164" i="3"/>
  <c r="I164" i="3"/>
  <c r="K163" i="3"/>
  <c r="J163" i="3"/>
  <c r="S163" i="3"/>
  <c r="L163" i="3"/>
  <c r="I163" i="3"/>
  <c r="K162" i="3"/>
  <c r="J162" i="3"/>
  <c r="S162" i="3"/>
  <c r="L162" i="3"/>
  <c r="I162" i="3"/>
  <c r="K161" i="3"/>
  <c r="J161" i="3"/>
  <c r="S161" i="3"/>
  <c r="L161" i="3"/>
  <c r="I161" i="3"/>
  <c r="K160" i="3"/>
  <c r="J160" i="3"/>
  <c r="S160" i="3"/>
  <c r="L160" i="3"/>
  <c r="I160" i="3"/>
  <c r="K159" i="3"/>
  <c r="J159" i="3"/>
  <c r="S159" i="3"/>
  <c r="L159" i="3"/>
  <c r="I159" i="3"/>
  <c r="K158" i="3"/>
  <c r="J158" i="3"/>
  <c r="S158" i="3"/>
  <c r="L158" i="3"/>
  <c r="I158" i="3"/>
  <c r="K157" i="3"/>
  <c r="J157" i="3"/>
  <c r="S157" i="3"/>
  <c r="L157" i="3"/>
  <c r="I157" i="3"/>
  <c r="K156" i="3"/>
  <c r="J156" i="3"/>
  <c r="S156" i="3"/>
  <c r="L156" i="3"/>
  <c r="I156" i="3"/>
  <c r="K155" i="3"/>
  <c r="J155" i="3"/>
  <c r="S155" i="3"/>
  <c r="L155" i="3"/>
  <c r="I155" i="3"/>
  <c r="K154" i="3"/>
  <c r="J154" i="3"/>
  <c r="S154" i="3"/>
  <c r="L154" i="3"/>
  <c r="I154" i="3"/>
  <c r="K153" i="3"/>
  <c r="J153" i="3"/>
  <c r="S153" i="3"/>
  <c r="L153" i="3"/>
  <c r="I153" i="3"/>
  <c r="K152" i="3"/>
  <c r="J152" i="3"/>
  <c r="S152" i="3"/>
  <c r="S170" i="3" s="1"/>
  <c r="H59" i="3" s="1"/>
  <c r="L152" i="3"/>
  <c r="L170" i="3" s="1"/>
  <c r="E59" i="3" s="1"/>
  <c r="I152" i="3"/>
  <c r="V149" i="3"/>
  <c r="I58" i="3" s="1"/>
  <c r="M149" i="3"/>
  <c r="F58" i="3" s="1"/>
  <c r="K148" i="3"/>
  <c r="J148" i="3"/>
  <c r="S148" i="3"/>
  <c r="L148" i="3"/>
  <c r="I148" i="3"/>
  <c r="K147" i="3"/>
  <c r="J147" i="3"/>
  <c r="S147" i="3"/>
  <c r="L147" i="3"/>
  <c r="I147" i="3"/>
  <c r="K146" i="3"/>
  <c r="J146" i="3"/>
  <c r="S146" i="3"/>
  <c r="L146" i="3"/>
  <c r="I146" i="3"/>
  <c r="K145" i="3"/>
  <c r="J145" i="3"/>
  <c r="S145" i="3"/>
  <c r="L145" i="3"/>
  <c r="I145" i="3"/>
  <c r="K144" i="3"/>
  <c r="J144" i="3"/>
  <c r="S144" i="3"/>
  <c r="L144" i="3"/>
  <c r="I144" i="3"/>
  <c r="K143" i="3"/>
  <c r="J143" i="3"/>
  <c r="S143" i="3"/>
  <c r="L143" i="3"/>
  <c r="I143" i="3"/>
  <c r="K142" i="3"/>
  <c r="J142" i="3"/>
  <c r="S142" i="3"/>
  <c r="L142" i="3"/>
  <c r="I142" i="3"/>
  <c r="K141" i="3"/>
  <c r="J141" i="3"/>
  <c r="S141" i="3"/>
  <c r="L141" i="3"/>
  <c r="I141" i="3"/>
  <c r="K140" i="3"/>
  <c r="J140" i="3"/>
  <c r="S140" i="3"/>
  <c r="L140" i="3"/>
  <c r="I140" i="3"/>
  <c r="K139" i="3"/>
  <c r="J139" i="3"/>
  <c r="S139" i="3"/>
  <c r="L139" i="3"/>
  <c r="I139" i="3"/>
  <c r="K138" i="3"/>
  <c r="J138" i="3"/>
  <c r="S138" i="3"/>
  <c r="L138" i="3"/>
  <c r="I138" i="3"/>
  <c r="K137" i="3"/>
  <c r="J137" i="3"/>
  <c r="S137" i="3"/>
  <c r="L137" i="3"/>
  <c r="I137" i="3"/>
  <c r="K136" i="3"/>
  <c r="J136" i="3"/>
  <c r="S136" i="3"/>
  <c r="L136" i="3"/>
  <c r="I136" i="3"/>
  <c r="K135" i="3"/>
  <c r="J135" i="3"/>
  <c r="S135" i="3"/>
  <c r="L135" i="3"/>
  <c r="I135" i="3"/>
  <c r="K134" i="3"/>
  <c r="J134" i="3"/>
  <c r="S134" i="3"/>
  <c r="L134" i="3"/>
  <c r="I134" i="3"/>
  <c r="K133" i="3"/>
  <c r="J133" i="3"/>
  <c r="S133" i="3"/>
  <c r="L133" i="3"/>
  <c r="I133" i="3"/>
  <c r="K132" i="3"/>
  <c r="J132" i="3"/>
  <c r="S132" i="3"/>
  <c r="S149" i="3" s="1"/>
  <c r="H58" i="3" s="1"/>
  <c r="L132" i="3"/>
  <c r="I132" i="3"/>
  <c r="I149" i="3" s="1"/>
  <c r="G58" i="3" s="1"/>
  <c r="I57" i="3"/>
  <c r="V129" i="3"/>
  <c r="M129" i="3"/>
  <c r="F57" i="3" s="1"/>
  <c r="K128" i="3"/>
  <c r="J128" i="3"/>
  <c r="S128" i="3"/>
  <c r="L128" i="3"/>
  <c r="I128" i="3"/>
  <c r="K127" i="3"/>
  <c r="J127" i="3"/>
  <c r="S127" i="3"/>
  <c r="L127" i="3"/>
  <c r="I127" i="3"/>
  <c r="K126" i="3"/>
  <c r="J126" i="3"/>
  <c r="S126" i="3"/>
  <c r="L126" i="3"/>
  <c r="I126" i="3"/>
  <c r="K125" i="3"/>
  <c r="J125" i="3"/>
  <c r="S125" i="3"/>
  <c r="L125" i="3"/>
  <c r="I125" i="3"/>
  <c r="K124" i="3"/>
  <c r="J124" i="3"/>
  <c r="S124" i="3"/>
  <c r="L124" i="3"/>
  <c r="I124" i="3"/>
  <c r="K123" i="3"/>
  <c r="J123" i="3"/>
  <c r="S123" i="3"/>
  <c r="L123" i="3"/>
  <c r="I123" i="3"/>
  <c r="K122" i="3"/>
  <c r="J122" i="3"/>
  <c r="S122" i="3"/>
  <c r="L122" i="3"/>
  <c r="I122" i="3"/>
  <c r="K121" i="3"/>
  <c r="J121" i="3"/>
  <c r="S121" i="3"/>
  <c r="L121" i="3"/>
  <c r="I121" i="3"/>
  <c r="K120" i="3"/>
  <c r="J120" i="3"/>
  <c r="S120" i="3"/>
  <c r="L120" i="3"/>
  <c r="I120" i="3"/>
  <c r="K119" i="3"/>
  <c r="J119" i="3"/>
  <c r="S119" i="3"/>
  <c r="L119" i="3"/>
  <c r="I119" i="3"/>
  <c r="K118" i="3"/>
  <c r="J118" i="3"/>
  <c r="S118" i="3"/>
  <c r="L118" i="3"/>
  <c r="I118" i="3"/>
  <c r="K117" i="3"/>
  <c r="J117" i="3"/>
  <c r="S117" i="3"/>
  <c r="L117" i="3"/>
  <c r="I117" i="3"/>
  <c r="K116" i="3"/>
  <c r="J116" i="3"/>
  <c r="S116" i="3"/>
  <c r="L116" i="3"/>
  <c r="I116" i="3"/>
  <c r="K115" i="3"/>
  <c r="J115" i="3"/>
  <c r="S115" i="3"/>
  <c r="S129" i="3" s="1"/>
  <c r="H57" i="3" s="1"/>
  <c r="L115" i="3"/>
  <c r="I115" i="3"/>
  <c r="M112" i="3"/>
  <c r="F56" i="3" s="1"/>
  <c r="K111" i="3"/>
  <c r="J111" i="3"/>
  <c r="S111" i="3"/>
  <c r="M111" i="3"/>
  <c r="I111" i="3"/>
  <c r="K110" i="3"/>
  <c r="J110" i="3"/>
  <c r="V110" i="3"/>
  <c r="S110" i="3"/>
  <c r="L110" i="3"/>
  <c r="I110" i="3"/>
  <c r="K109" i="3"/>
  <c r="J109" i="3"/>
  <c r="V109" i="3"/>
  <c r="S109" i="3"/>
  <c r="L109" i="3"/>
  <c r="I109" i="3"/>
  <c r="K108" i="3"/>
  <c r="J108" i="3"/>
  <c r="S108" i="3"/>
  <c r="L108" i="3"/>
  <c r="I108" i="3"/>
  <c r="K107" i="3"/>
  <c r="J107" i="3"/>
  <c r="S107" i="3"/>
  <c r="L107" i="3"/>
  <c r="I107" i="3"/>
  <c r="K106" i="3"/>
  <c r="J106" i="3"/>
  <c r="S106" i="3"/>
  <c r="L106" i="3"/>
  <c r="I106" i="3"/>
  <c r="K105" i="3"/>
  <c r="J105" i="3"/>
  <c r="S105" i="3"/>
  <c r="L105" i="3"/>
  <c r="I105" i="3"/>
  <c r="K104" i="3"/>
  <c r="J104" i="3"/>
  <c r="S104" i="3"/>
  <c r="L104" i="3"/>
  <c r="I104" i="3"/>
  <c r="K103" i="3"/>
  <c r="J103" i="3"/>
  <c r="S103" i="3"/>
  <c r="L103" i="3"/>
  <c r="I103" i="3"/>
  <c r="K102" i="3"/>
  <c r="J102" i="3"/>
  <c r="S102" i="3"/>
  <c r="L102" i="3"/>
  <c r="I102" i="3"/>
  <c r="K101" i="3"/>
  <c r="J101" i="3"/>
  <c r="S101" i="3"/>
  <c r="L101" i="3"/>
  <c r="I101" i="3"/>
  <c r="K100" i="3"/>
  <c r="J100" i="3"/>
  <c r="S100" i="3"/>
  <c r="L100" i="3"/>
  <c r="I100" i="3"/>
  <c r="K99" i="3"/>
  <c r="K367" i="3" s="1"/>
  <c r="J99" i="3"/>
  <c r="S99" i="3"/>
  <c r="L99" i="3"/>
  <c r="I99" i="3"/>
  <c r="P20" i="3"/>
  <c r="L149" i="3" l="1"/>
  <c r="E58" i="3" s="1"/>
  <c r="L202" i="3"/>
  <c r="E60" i="3" s="1"/>
  <c r="L112" i="3"/>
  <c r="E56" i="3" s="1"/>
  <c r="I129" i="3"/>
  <c r="G57" i="3" s="1"/>
  <c r="I170" i="3"/>
  <c r="G59" i="3" s="1"/>
  <c r="L228" i="3"/>
  <c r="E61" i="3" s="1"/>
  <c r="L304" i="3"/>
  <c r="E72" i="3" s="1"/>
  <c r="L321" i="3"/>
  <c r="E74" i="3" s="1"/>
  <c r="I262" i="3"/>
  <c r="G68" i="3" s="1"/>
  <c r="I284" i="3"/>
  <c r="G70" i="3" s="1"/>
  <c r="I348" i="3"/>
  <c r="G76" i="3" s="1"/>
  <c r="L284" i="3"/>
  <c r="E70" i="3" s="1"/>
  <c r="M284" i="3"/>
  <c r="F70" i="3" s="1"/>
  <c r="L348" i="3"/>
  <c r="E76" i="3" s="1"/>
  <c r="L355" i="3"/>
  <c r="E77" i="3" s="1"/>
  <c r="I304" i="3"/>
  <c r="G72" i="3" s="1"/>
  <c r="L234" i="3"/>
  <c r="E63" i="3" s="1"/>
  <c r="C15" i="3" s="1"/>
  <c r="I202" i="3"/>
  <c r="G60" i="3" s="1"/>
  <c r="M262" i="3"/>
  <c r="F68" i="3" s="1"/>
  <c r="I341" i="3"/>
  <c r="G75" i="3" s="1"/>
  <c r="M321" i="3"/>
  <c r="F74" i="3" s="1"/>
  <c r="L341" i="3"/>
  <c r="E75" i="3" s="1"/>
  <c r="I360" i="3"/>
  <c r="G78" i="3" s="1"/>
  <c r="L245" i="3"/>
  <c r="E66" i="3" s="1"/>
  <c r="I250" i="3"/>
  <c r="G67" i="3" s="1"/>
  <c r="L129" i="3"/>
  <c r="E57" i="3" s="1"/>
  <c r="I228" i="3"/>
  <c r="G61" i="3" s="1"/>
  <c r="I245" i="3"/>
  <c r="G66" i="3" s="1"/>
  <c r="L262" i="3"/>
  <c r="E68" i="3" s="1"/>
  <c r="I321" i="3"/>
  <c r="G74" i="3" s="1"/>
  <c r="L112" i="4"/>
  <c r="E61" i="4" s="1"/>
  <c r="I157" i="4"/>
  <c r="G62" i="4" s="1"/>
  <c r="L192" i="4"/>
  <c r="E64" i="4" s="1"/>
  <c r="L157" i="4"/>
  <c r="E62" i="4" s="1"/>
  <c r="I175" i="4"/>
  <c r="G63" i="4" s="1"/>
  <c r="I192" i="4"/>
  <c r="G64" i="4" s="1"/>
  <c r="M192" i="4"/>
  <c r="F64" i="4" s="1"/>
  <c r="M175" i="4"/>
  <c r="F63" i="4" s="1"/>
  <c r="M112" i="4"/>
  <c r="F61" i="4" s="1"/>
  <c r="L175" i="4"/>
  <c r="E63" i="4" s="1"/>
  <c r="M157" i="4"/>
  <c r="F62" i="4" s="1"/>
  <c r="L178" i="5"/>
  <c r="E57" i="5" s="1"/>
  <c r="C17" i="5" s="1"/>
  <c r="I57" i="5"/>
  <c r="S176" i="5"/>
  <c r="H56" i="5" s="1"/>
  <c r="M178" i="5"/>
  <c r="F57" i="5" s="1"/>
  <c r="D17" i="5" s="1"/>
  <c r="D17" i="2" s="1"/>
  <c r="I176" i="5"/>
  <c r="G56" i="5" s="1"/>
  <c r="I98" i="4"/>
  <c r="G58" i="4" s="1"/>
  <c r="L203" i="4"/>
  <c r="E69" i="4" s="1"/>
  <c r="C17" i="4" s="1"/>
  <c r="L91" i="4"/>
  <c r="E56" i="4" s="1"/>
  <c r="I56" i="4"/>
  <c r="V98" i="4"/>
  <c r="I58" i="4" s="1"/>
  <c r="S194" i="4"/>
  <c r="H65" i="4" s="1"/>
  <c r="S98" i="4"/>
  <c r="H58" i="4" s="1"/>
  <c r="I112" i="4"/>
  <c r="G61" i="4" s="1"/>
  <c r="I61" i="4"/>
  <c r="S91" i="4"/>
  <c r="H56" i="4" s="1"/>
  <c r="F56" i="4"/>
  <c r="I201" i="4"/>
  <c r="G68" i="4" s="1"/>
  <c r="E15" i="4"/>
  <c r="D15" i="4"/>
  <c r="M234" i="3"/>
  <c r="F63" i="3" s="1"/>
  <c r="D15" i="3" s="1"/>
  <c r="D15" i="2" s="1"/>
  <c r="I112" i="3"/>
  <c r="G56" i="3" s="1"/>
  <c r="V234" i="3"/>
  <c r="I63" i="3" s="1"/>
  <c r="S366" i="3"/>
  <c r="H80" i="3" s="1"/>
  <c r="V112" i="3"/>
  <c r="I56" i="3" s="1"/>
  <c r="I66" i="3"/>
  <c r="S112" i="3"/>
  <c r="H56" i="3" s="1"/>
  <c r="I366" i="3" l="1"/>
  <c r="G80" i="3" s="1"/>
  <c r="E16" i="3" s="1"/>
  <c r="M366" i="3"/>
  <c r="L366" i="3"/>
  <c r="E80" i="3" s="1"/>
  <c r="C16" i="3" s="1"/>
  <c r="C17" i="2"/>
  <c r="L98" i="4"/>
  <c r="E58" i="4" s="1"/>
  <c r="C15" i="4" s="1"/>
  <c r="C15" i="2" s="1"/>
  <c r="M194" i="4"/>
  <c r="F65" i="4" s="1"/>
  <c r="D16" i="4" s="1"/>
  <c r="L194" i="4"/>
  <c r="E65" i="4" s="1"/>
  <c r="C16" i="4" s="1"/>
  <c r="M204" i="4"/>
  <c r="F71" i="4" s="1"/>
  <c r="L179" i="5"/>
  <c r="E59" i="5" s="1"/>
  <c r="M179" i="5"/>
  <c r="F59" i="5" s="1"/>
  <c r="S178" i="5"/>
  <c r="I178" i="5"/>
  <c r="G57" i="5" s="1"/>
  <c r="E17" i="5" s="1"/>
  <c r="I194" i="4"/>
  <c r="G65" i="4" s="1"/>
  <c r="E16" i="4" s="1"/>
  <c r="P21" i="4" s="1"/>
  <c r="S204" i="4"/>
  <c r="H71" i="4" s="1"/>
  <c r="L204" i="4"/>
  <c r="E71" i="4" s="1"/>
  <c r="I203" i="4"/>
  <c r="G69" i="4" s="1"/>
  <c r="E17" i="4" s="1"/>
  <c r="E21" i="4" s="1"/>
  <c r="V204" i="4"/>
  <c r="I71" i="4" s="1"/>
  <c r="P23" i="4"/>
  <c r="V367" i="3"/>
  <c r="I82" i="3" s="1"/>
  <c r="S234" i="3"/>
  <c r="I234" i="3"/>
  <c r="F80" i="3" l="1"/>
  <c r="D16" i="3" s="1"/>
  <c r="D16" i="2" s="1"/>
  <c r="M367" i="3"/>
  <c r="F82" i="3" s="1"/>
  <c r="C16" i="2"/>
  <c r="L367" i="3"/>
  <c r="E82" i="3" s="1"/>
  <c r="P22" i="4"/>
  <c r="E16" i="2"/>
  <c r="E17" i="2"/>
  <c r="E20" i="2" s="1"/>
  <c r="H57" i="5"/>
  <c r="S179" i="5"/>
  <c r="H59" i="5" s="1"/>
  <c r="P23" i="5"/>
  <c r="E22" i="5"/>
  <c r="E21" i="5"/>
  <c r="P21" i="5"/>
  <c r="E20" i="5"/>
  <c r="P22" i="5"/>
  <c r="E23" i="5"/>
  <c r="I179" i="5"/>
  <c r="E20" i="4"/>
  <c r="E22" i="4"/>
  <c r="P25" i="4" s="1"/>
  <c r="E23" i="4"/>
  <c r="I204" i="4"/>
  <c r="G63" i="3"/>
  <c r="E15" i="3" s="1"/>
  <c r="E15" i="2" s="1"/>
  <c r="I367" i="3"/>
  <c r="H63" i="3"/>
  <c r="S367" i="3"/>
  <c r="H82" i="3" s="1"/>
  <c r="G82" i="3" l="1"/>
  <c r="B7" i="1"/>
  <c r="I23" i="2"/>
  <c r="P27" i="4"/>
  <c r="C8" i="1"/>
  <c r="E24" i="2"/>
  <c r="G71" i="4"/>
  <c r="B8" i="1"/>
  <c r="G8" i="1" s="1"/>
  <c r="G59" i="5"/>
  <c r="B9" i="1"/>
  <c r="P25" i="5"/>
  <c r="C9" i="1" s="1"/>
  <c r="P27" i="5"/>
  <c r="P23" i="3"/>
  <c r="I24" i="2" s="1"/>
  <c r="E22" i="3"/>
  <c r="E23" i="2" s="1"/>
  <c r="P22" i="3"/>
  <c r="E21" i="3"/>
  <c r="E22" i="2" s="1"/>
  <c r="E20" i="3"/>
  <c r="P21" i="3"/>
  <c r="I22" i="2" s="1"/>
  <c r="E23" i="3"/>
  <c r="I25" i="2" l="1"/>
  <c r="I27" i="2" s="1"/>
  <c r="H28" i="4"/>
  <c r="P28" i="4" s="1"/>
  <c r="P30" i="4" s="1"/>
  <c r="B10" i="1"/>
  <c r="G9" i="1"/>
  <c r="H28" i="5"/>
  <c r="P28" i="5" s="1"/>
  <c r="P30" i="5" s="1"/>
  <c r="P25" i="3"/>
  <c r="P27" i="3" l="1"/>
  <c r="C7" i="1"/>
  <c r="C10" i="1" l="1"/>
  <c r="G7" i="1"/>
  <c r="G10" i="1" s="1"/>
  <c r="B11" i="1" s="1"/>
  <c r="B12" i="1" s="1"/>
  <c r="H29" i="2" s="1"/>
  <c r="I29" i="2" s="1"/>
  <c r="H28" i="3"/>
  <c r="P28" i="3" s="1"/>
  <c r="P30" i="3" s="1"/>
  <c r="H28" i="2" l="1"/>
  <c r="I28" i="2" s="1"/>
  <c r="G11" i="1"/>
  <c r="G12" i="1"/>
  <c r="G13" i="1" s="1"/>
  <c r="I30" i="2"/>
</calcChain>
</file>

<file path=xl/sharedStrings.xml><?xml version="1.0" encoding="utf-8"?>
<sst xmlns="http://schemas.openxmlformats.org/spreadsheetml/2006/main" count="1623" uniqueCount="934">
  <si>
    <t>Rekapitulácia rozpočtu</t>
  </si>
  <si>
    <t>Stavba Prístavba k ZŠ - knižnica s oddychovo-relaxačnou zónou a šatne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</si>
  <si>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</si>
  <si>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</si>
  <si>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</si>
  <si>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</si>
  <si>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</si>
  <si>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</si>
  <si>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</si>
  <si>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</si>
  <si>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</si>
  <si>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</si>
  <si>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- 01 ASR</t>
  </si>
  <si>
    <t>SO - 01 ÚK</t>
  </si>
  <si>
    <t>SO - 01 ELI</t>
  </si>
  <si>
    <t>Krycí list rozpočtu</t>
  </si>
  <si>
    <t>Objekt SO - 01 ASR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</si>
  <si>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</si>
  <si>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</si>
  <si>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</si>
  <si>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</si>
  <si>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</si>
  <si>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25. 7. 2022</t>
  </si>
  <si>
    <t>Odberateľ: Mesto Vranov nad Topľou</t>
  </si>
  <si>
    <t>Projektant: INŽINIERSKA AGENTÚRA, s. r 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</si>
  <si>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</si>
  <si>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</si>
  <si>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</si>
  <si>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</si>
  <si>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</si>
  <si>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</si>
  <si>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</si>
  <si>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</si>
  <si>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</si>
  <si>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</si>
  <si>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</si>
  <si>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</si>
  <si>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</si>
  <si>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</si>
  <si>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</si>
  <si>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</si>
  <si>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</si>
  <si>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</si>
  <si>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</si>
  <si>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</si>
  <si>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</si>
  <si>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</si>
  <si>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</si>
  <si>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</si>
  <si>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</si>
  <si>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</si>
  <si>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</si>
  <si>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</si>
  <si>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</si>
  <si>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</si>
  <si>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</si>
  <si>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</si>
  <si>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25. 7. 2022</t>
  </si>
  <si>
    <t>Prehľad rozpočtových nákladov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</si>
  <si>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</si>
  <si>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</si>
  <si>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</si>
  <si>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</si>
  <si>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VODOROVNÉ KONŠTRUKCIE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</si>
  <si>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</si>
  <si>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</si>
  <si>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</si>
  <si>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</si>
  <si>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IZOLÁCIE PROTI VODE A VLHKOSTI</t>
  </si>
  <si>
    <t xml:space="preserve">   POVLAKOVÉ KRYTINY</t>
  </si>
  <si>
    <t xml:space="preserve">   IZOLÁCIE TEPELNÉ BEŽNÝCH STAVEBNÝCH KONŠTRUKCIÍ</t>
  </si>
  <si>
    <t xml:space="preserve">   KONŠTRUKCIE SKLOBETÓNOVÉ</t>
  </si>
  <si>
    <t xml:space="preserve">   KONŠTRUKCIE TESÁRSKE</t>
  </si>
  <si>
    <t xml:space="preserve">   DREVOSTAVBY</t>
  </si>
  <si>
    <t xml:space="preserve">   KONŠTRUKCIE KLAMPIARSKE</t>
  </si>
  <si>
    <t xml:space="preserve">   KRYTINY TVRDÉ</t>
  </si>
  <si>
    <t xml:space="preserve">   KONŠTRUKCIE STOLÁRSKE</t>
  </si>
  <si>
    <t xml:space="preserve">   KOVOVÉ DOPLNKOVÉ KONŠTRUKCIE</t>
  </si>
  <si>
    <t xml:space="preserve">   PODLAHY A DLAŽBY KERAMICKÉ</t>
  </si>
  <si>
    <t xml:space="preserve">   PODLAHY VLYSOVÉ A PARKETOVÉ</t>
  </si>
  <si>
    <t xml:space="preserve">   NÁTERY</t>
  </si>
  <si>
    <t xml:space="preserve">   MAĽBY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</si>
  <si>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</si>
  <si>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</si>
  <si>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</si>
  <si>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</si>
  <si>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</si>
  <si>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</si>
  <si>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</si>
  <si>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</si>
  <si>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</si>
  <si>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</si>
  <si>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</si>
  <si>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</si>
  <si>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</si>
  <si>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</si>
  <si>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</si>
  <si>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Prístavba k ZŠ - knižnica s oddychovo-relaxačnou zónou a šatne</t>
  </si>
  <si>
    <t>ZEMNÉ PRÁCE</t>
  </si>
  <si>
    <t>132201101</t>
  </si>
  <si>
    <t>Výkop ryhy do šírky 600 mm v horn.3 do 100 m3</t>
  </si>
  <si>
    <t>m3</t>
  </si>
  <si>
    <t>132201109</t>
  </si>
  <si>
    <t xml:space="preserve">Príplatok k cene za lepivosť horniny pri hĺbení rýh šírky do 0,6 m v hornine triedy 3 </t>
  </si>
  <si>
    <t>133201101</t>
  </si>
  <si>
    <t>Výkop šachty hornina 3 do 100 m3</t>
  </si>
  <si>
    <t>133201109</t>
  </si>
  <si>
    <t>Príplatok k cenám za lepivosť horniny</t>
  </si>
  <si>
    <t>162601102</t>
  </si>
  <si>
    <t>Vodorovné premiestnenie výkopku tr.1-4 do 5000 m</t>
  </si>
  <si>
    <t>M3</t>
  </si>
  <si>
    <t>171201201</t>
  </si>
  <si>
    <t>Uloženie sypaniny na skládky do 100 m3</t>
  </si>
  <si>
    <t>171209002</t>
  </si>
  <si>
    <t>Poplatok za skladovanie - zemina a kamenivo (17 05) ostatné</t>
  </si>
  <si>
    <t>171209004</t>
  </si>
  <si>
    <t>Poplatok za skládku asfalt a podkladné kamenivo</t>
  </si>
  <si>
    <t>t</t>
  </si>
  <si>
    <t>174101001</t>
  </si>
  <si>
    <t>Zásyp sypaninou so zhutnením jám, šachiet, rýh, zárezov alebo okolo objektov  do 100 m3</t>
  </si>
  <si>
    <t>181101102</t>
  </si>
  <si>
    <t>Úprava pláne v zárezoch v hornine 1-4 so zhutnením</t>
  </si>
  <si>
    <t>m2</t>
  </si>
  <si>
    <t>113107223</t>
  </si>
  <si>
    <t>Odstránenie podkladu alebo krytu nad 200 m2 z kameniva hrubého drveného, hr.200 do 300 m 0,400t</t>
  </si>
  <si>
    <t>113107242</t>
  </si>
  <si>
    <t>Odstránenie podkladu alebo krytu asfaltového nad 200 m2,hr.nad 50 do 100 mm 0,181 t</t>
  </si>
  <si>
    <t>MAT</t>
  </si>
  <si>
    <t>Zemina na zásyp</t>
  </si>
  <si>
    <t>ZÁKLADY</t>
  </si>
  <si>
    <t>271571111</t>
  </si>
  <si>
    <t>Vankúše zhutnené pod základy zo štrkopiesku</t>
  </si>
  <si>
    <t>272313611</t>
  </si>
  <si>
    <t>Betón základových konštrukcií prostý tr.C 16/20</t>
  </si>
  <si>
    <t xml:space="preserve">M3   </t>
  </si>
  <si>
    <t>272351215</t>
  </si>
  <si>
    <t>Debnenie stien základových konštrukcií, zhotovenie-dielce</t>
  </si>
  <si>
    <t xml:space="preserve">M2   </t>
  </si>
  <si>
    <t>272351216</t>
  </si>
  <si>
    <t>Debnenie stien základových konštrukcií, odstránenie-dielce</t>
  </si>
  <si>
    <t>274271303</t>
  </si>
  <si>
    <t>274271311</t>
  </si>
  <si>
    <t>274313341</t>
  </si>
  <si>
    <t>Betón základových pásov prostý triedy C16/20</t>
  </si>
  <si>
    <t>274351211</t>
  </si>
  <si>
    <t>Debnenie stien základových pásov z dielcov - zhotovenie</t>
  </si>
  <si>
    <t>274351212</t>
  </si>
  <si>
    <t>Debnenie stien základových pásov z dielcov - odstránenie</t>
  </si>
  <si>
    <t>274361825</t>
  </si>
  <si>
    <t>275321312</t>
  </si>
  <si>
    <t>Betón základových pätiek železový triedy C25/30</t>
  </si>
  <si>
    <t>275351217</t>
  </si>
  <si>
    <t>Debnenie základových pätiek, zhotovenie-tradičné</t>
  </si>
  <si>
    <t>275351218</t>
  </si>
  <si>
    <t>Debnenie základových pätiek, odstránenie-tradičné</t>
  </si>
  <si>
    <t>275361821</t>
  </si>
  <si>
    <t>Výstuž základových pätiek z ocele 10505</t>
  </si>
  <si>
    <t>ZVISLÉ KONŠTRUKCIE</t>
  </si>
  <si>
    <t>311272101</t>
  </si>
  <si>
    <t>311272107</t>
  </si>
  <si>
    <t>311272109</t>
  </si>
  <si>
    <t>317162105</t>
  </si>
  <si>
    <t>kus</t>
  </si>
  <si>
    <t>317162107</t>
  </si>
  <si>
    <t>317165125</t>
  </si>
  <si>
    <t>317165126</t>
  </si>
  <si>
    <t>317165254</t>
  </si>
  <si>
    <t>317321411</t>
  </si>
  <si>
    <t xml:space="preserve">Betón prekladov železový (bez výstuže) tr.C 25/30 </t>
  </si>
  <si>
    <t>317351107</t>
  </si>
  <si>
    <t>Debnenie prekladov s podpernou konštrukciou do 4 m - zhotovenie</t>
  </si>
  <si>
    <t>317351108</t>
  </si>
  <si>
    <t>Debnenie prekladov s podpernou konštrukciou do 4 m - odstránenie</t>
  </si>
  <si>
    <t>317361821</t>
  </si>
  <si>
    <t>Výstuž prekladov a ríms z ocele 10 505 /B500A/</t>
  </si>
  <si>
    <t>331321611</t>
  </si>
  <si>
    <t>Betón stĺpov a pilierov hranatých železový triedy C30/37</t>
  </si>
  <si>
    <t>331351101</t>
  </si>
  <si>
    <t>Debnenie hranatých stĺpov prierezu pravouhlého štvuruholníka zhotovenie-dielce</t>
  </si>
  <si>
    <t>331351102</t>
  </si>
  <si>
    <t>Debnenie hranatých stĺpov prierezu pravouhlého štvuruholníka odstránenie-dielce</t>
  </si>
  <si>
    <t>331361821</t>
  </si>
  <si>
    <t>Výstuž stĺpov, pilierov, stojok z bet. ocele 10505</t>
  </si>
  <si>
    <t>342272104</t>
  </si>
  <si>
    <t>Priečky z tvárnic pórobetónových  na  tenkovrst.maltu  hr.150 mm</t>
  </si>
  <si>
    <t>VODOROVNÉ KONŠTRUKCIE</t>
  </si>
  <si>
    <t>411321414</t>
  </si>
  <si>
    <t xml:space="preserve">Betón stropov doskových a trámových, klenieb, škrupín, nosníkov, železový tr.C 25/30 </t>
  </si>
  <si>
    <t>411351101</t>
  </si>
  <si>
    <t>Debnenie stropov doskových zhotovenie-dielce</t>
  </si>
  <si>
    <t>411351102</t>
  </si>
  <si>
    <t>Debnenie stropov doskových odstránenie-dielce</t>
  </si>
  <si>
    <t>411354171</t>
  </si>
  <si>
    <t>Podporná konštrukcia stropov pre zaťaženie do 5 kpa zhotovenie</t>
  </si>
  <si>
    <t>411354172</t>
  </si>
  <si>
    <t>Podporná konštrukcia stropov pre zaťaženie do 5 kpa odstránenie</t>
  </si>
  <si>
    <t>411361821</t>
  </si>
  <si>
    <t>Výstuž stropov a klenieb, nosníkov a trámov, stužujúcich pásov a vencov 10505</t>
  </si>
  <si>
    <t>411361921</t>
  </si>
  <si>
    <t>Výstuž stropov a klenieb, nosníkov a trámov, stužujúcich pásov zo zváraných sietí KH20</t>
  </si>
  <si>
    <t>413321414</t>
  </si>
  <si>
    <t xml:space="preserve">Betón nosníkov, železový tr.C 25/30 </t>
  </si>
  <si>
    <t>413351107</t>
  </si>
  <si>
    <t>Debnenie nosníka zhotovenie-dielce</t>
  </si>
  <si>
    <t>413351108</t>
  </si>
  <si>
    <t>Debnenie nosníka odstránenie-dielce</t>
  </si>
  <si>
    <t>413351211</t>
  </si>
  <si>
    <t>Podporná konštrukcia nosníkov do 5 kpa - zhotovenie</t>
  </si>
  <si>
    <t>413351212</t>
  </si>
  <si>
    <t>Podporná konštrukcia nosníkov do 5 kpa - odstránenie</t>
  </si>
  <si>
    <t>413361821</t>
  </si>
  <si>
    <t>Výstuž nosníkov, trámov a prievlakov oceľou triedy 10 505 /B500A/</t>
  </si>
  <si>
    <t>417321515</t>
  </si>
  <si>
    <t>Betón stužujúcich pásov a vencov železový tr. C 25/30</t>
  </si>
  <si>
    <t>417351115</t>
  </si>
  <si>
    <t>Debnenie stužujúcich pásov a vencov - zhotovenie</t>
  </si>
  <si>
    <t>417351116</t>
  </si>
  <si>
    <t>Debnenie stužujúcich pásov a vencov - odstránenie</t>
  </si>
  <si>
    <t>417361821</t>
  </si>
  <si>
    <t>Výstuž stužujúcich pásov a vencov z ocele 10 505 /B500A/</t>
  </si>
  <si>
    <t>434311115</t>
  </si>
  <si>
    <t>Stupne dusané z betónu bez poteru, so zahladením povrchu tr.C 16/20</t>
  </si>
  <si>
    <t>m</t>
  </si>
  <si>
    <t>POVRCHOVÉ ÚPRAVY</t>
  </si>
  <si>
    <t>611421133</t>
  </si>
  <si>
    <t>Vnútorná omietka vápenná alebo vápennocementová stropov štuková</t>
  </si>
  <si>
    <t>611461115</t>
  </si>
  <si>
    <t>612465115</t>
  </si>
  <si>
    <t>612465138</t>
  </si>
  <si>
    <t>612481119</t>
  </si>
  <si>
    <t>Potiahnutie vnútorných alebo vonkajších stien a ostatných plôch sklotextílnou mriežkou do lepidla</t>
  </si>
  <si>
    <t>620991121</t>
  </si>
  <si>
    <t>Zakrývanie škár panelov výplní vonkajších otvorov zhotovené z lešenia akýmkoľvek spôsobom</t>
  </si>
  <si>
    <t>622464143</t>
  </si>
  <si>
    <t>622464310</t>
  </si>
  <si>
    <t>62525000610</t>
  </si>
  <si>
    <t>M2</t>
  </si>
  <si>
    <t>62525001810</t>
  </si>
  <si>
    <t>625250156</t>
  </si>
  <si>
    <t>631312511</t>
  </si>
  <si>
    <t>Mazanina z betónu prostého tr.C 12/15 hr.nad 50 do 80 mm</t>
  </si>
  <si>
    <t>631312711</t>
  </si>
  <si>
    <t>Mazanina z betónu prostého tr.C 25/30 hr.nad 50 do 80 mm</t>
  </si>
  <si>
    <t>631313611</t>
  </si>
  <si>
    <t>Mazanina z betónu prostého tr.C 16/20 hr.nad 80 do 120 mm</t>
  </si>
  <si>
    <t>631315511</t>
  </si>
  <si>
    <t>Mazanina z betónu prostého triedy C12/15 hrúbky od 120 mm do 240 mm</t>
  </si>
  <si>
    <t>631319151</t>
  </si>
  <si>
    <t>Príplatok za prehlad. povrchu betónovej mazaniny min. tr.C 8/10 oceľ. hlad. hr. 50-80 mm</t>
  </si>
  <si>
    <t>631319153</t>
  </si>
  <si>
    <t>Príplatok za prehlad. povrchu betónovej mazaniny min. tr.C 8/10 oceľ. hlad. hr. 80-120 mm</t>
  </si>
  <si>
    <t>631319155</t>
  </si>
  <si>
    <t>Príplatok za prehlad. povrchu betónovej mazaniny min. tr.C 8/10 oceľ. hlad. hr. 120-240 mm</t>
  </si>
  <si>
    <t>631319161</t>
  </si>
  <si>
    <t>Príplatok za prehlad. betónovej mazaniny min. tr.C 8/10 oceľ. hlad. hr. 50-80 mm (40kg/m3)</t>
  </si>
  <si>
    <t>631319171</t>
  </si>
  <si>
    <t>Prípl. za strhnutie povrchu mazaniny latou pre hr. obidvoch vrstiev mazaniny nad 50 do 80 mm</t>
  </si>
  <si>
    <t>631351101</t>
  </si>
  <si>
    <t>Debnenie stien, rýh a otvorov v podlahách zhotovenie</t>
  </si>
  <si>
    <t>631351102</t>
  </si>
  <si>
    <t>Debnenie stien, rýh a otvorov v podlahách odstránenie</t>
  </si>
  <si>
    <t>631362422</t>
  </si>
  <si>
    <t>Výstuž mazanín z betónov (z kameniva) a z ľahkých betónov, zo zváraných sietí KARI, priemer drôtu 6/6 mm, veľkosť oka 150x150 mm</t>
  </si>
  <si>
    <t>631571003</t>
  </si>
  <si>
    <t>Násyp zo štrkopiesku 0-32 (pre spevnenie podkladu) so zhutnením</t>
  </si>
  <si>
    <t>632451021</t>
  </si>
  <si>
    <t>Vyrovnávací poter muriva MC 15 hr 20 mm</t>
  </si>
  <si>
    <t>632921413</t>
  </si>
  <si>
    <t>Dlažba  schodiskových konštrukcií z dlaždíc 400x600x20 mm do cementového lepidla</t>
  </si>
  <si>
    <t>632921415</t>
  </si>
  <si>
    <t>Dlažba z dlaždíc 400x600x20 mm do cementového lepidla</t>
  </si>
  <si>
    <t>648991113</t>
  </si>
  <si>
    <t>Osadenie parapetných dosiek z plastických a poloplast. hmôt, š. nad 200 mm do PUR peny</t>
  </si>
  <si>
    <t>6119000980</t>
  </si>
  <si>
    <t>Vnútorné parapetné dosky plastové komôrkové,  š.290mm biela, s koncovkami</t>
  </si>
  <si>
    <t>OSTATNÉ PRÁCE</t>
  </si>
  <si>
    <t>941941031</t>
  </si>
  <si>
    <t>Montáž lešenia ľahkého pracovného radového s podlahami šírky od 0,80 do 1,00 m a výšky do 10 m</t>
  </si>
  <si>
    <t>941941191</t>
  </si>
  <si>
    <t>Príplatok za prvý a každý ďalší i začatý mesiac použitia lešenia k cene -1031</t>
  </si>
  <si>
    <t>941941831</t>
  </si>
  <si>
    <t>Demontáž lešenia ľahkého pracovného radového a s podlahami, šírky 0,80-1,00 m a výšky do 10m</t>
  </si>
  <si>
    <t>979083114</t>
  </si>
  <si>
    <t>Vodorovné premiestnenie sutiny na skládku s naložením a zložením nad 2000 do 3000 m</t>
  </si>
  <si>
    <t>979083191</t>
  </si>
  <si>
    <t>Príplatok za každých ďalších i začatých 1000 m po spevnenej ceste</t>
  </si>
  <si>
    <t>98101111P</t>
  </si>
  <si>
    <t>Demolácia oceľového krovu, strešného plášťa šindeľ, podhľadu  postupným rozoberaním s odvozom na skládku a poplatkom za uloženie</t>
  </si>
  <si>
    <t>952901111</t>
  </si>
  <si>
    <t>Vyčistenie budov pri výške podlaží do 4m</t>
  </si>
  <si>
    <t>95394614110</t>
  </si>
  <si>
    <t>M</t>
  </si>
  <si>
    <t>95394616110</t>
  </si>
  <si>
    <t>961043111</t>
  </si>
  <si>
    <t>Búranie základov z betónu prostého alebo preloženého kameňom -2,200 t</t>
  </si>
  <si>
    <t>962042321</t>
  </si>
  <si>
    <t>Búranie muriva z betónu prostého nadzáklad. -2,200t</t>
  </si>
  <si>
    <t>967042714</t>
  </si>
  <si>
    <t>Odsekanie muriva z kameňa alebo betónu plošné hr. do 300 mm -0,750 t</t>
  </si>
  <si>
    <t>968061112</t>
  </si>
  <si>
    <t>Vyvesenie alebo zavesenie dreveného, plastového alebo kov.okenného krídla do 1,5 m2</t>
  </si>
  <si>
    <t>968061113</t>
  </si>
  <si>
    <t>Vyvesenie alebo zavesenie dreveného, plastového  alebo kov.okenného krídla nad 1,5 m2</t>
  </si>
  <si>
    <t>968061125</t>
  </si>
  <si>
    <t>Vyvesenie alebo zavesenie dreveného, plastového  alebo kov.dverného krídla do 2 m2</t>
  </si>
  <si>
    <t>968062354</t>
  </si>
  <si>
    <t>Vybúranie drevených, plastového  a kovových rámov okien dvojitých alebo zdvojených, plochy do 1 m2 -0,082 t</t>
  </si>
  <si>
    <t>968062355</t>
  </si>
  <si>
    <t>Vybúranie drevených, plastového  a kovových rámov okien dvojitých alebo zdvojených, plochy do 2 m2 -0,063 t</t>
  </si>
  <si>
    <t>968062356</t>
  </si>
  <si>
    <t>Vybúranie drevených, plastového  a kovových rámov okien dvojitých alebo zdvojených, plochy do 4 m2 -0,054 t</t>
  </si>
  <si>
    <t>968062357</t>
  </si>
  <si>
    <t>Vybúranie drevených, plastového  a kovových rámov okien dvojitých alebo zdvojených, plochy nad 4 m2-0,048 t</t>
  </si>
  <si>
    <t>968062455</t>
  </si>
  <si>
    <t>Vybúranie drevených, plastového  a kovových dverových zárubní -0,082 t</t>
  </si>
  <si>
    <t>979082111</t>
  </si>
  <si>
    <t>Vnútrostavenisková doprava sutiny a vybúraných hmôt do 10 m</t>
  </si>
  <si>
    <t>SKLADKA</t>
  </si>
  <si>
    <t>Poplatok za uloženie sute na skládku</t>
  </si>
  <si>
    <t>T</t>
  </si>
  <si>
    <t>919735112</t>
  </si>
  <si>
    <t>Rezanie existujúceho asfaltového krytu alebo podkladu hľbky nad 50 do 100 mm</t>
  </si>
  <si>
    <t>PRESUNY HMÔT</t>
  </si>
  <si>
    <t>998011002</t>
  </si>
  <si>
    <t>Presun hmôt pre budovy JKSO 801,803,812,zvislá konštr.z tehál,tvárnic,z kovu výšky do 12 m</t>
  </si>
  <si>
    <t>IZOLÁCIE PROTI VODE A VLHKOSTI</t>
  </si>
  <si>
    <t>711111001</t>
  </si>
  <si>
    <t>Izolácia proti zemnej vlhkosti vodorovná penetračným náterom za studena</t>
  </si>
  <si>
    <t>711112001</t>
  </si>
  <si>
    <t>Izolácia proti zemnej vlhkosti zvislá penetračným náterom za studena</t>
  </si>
  <si>
    <t>711141559</t>
  </si>
  <si>
    <t>Izolácia proti zemnej vlhkosti a tlakovej vode vodorovná NAIP pritavením</t>
  </si>
  <si>
    <t>711142559</t>
  </si>
  <si>
    <t>Izolácia proti zemnej vlhkosti a tlakovej vode zvislá NAIP pritavením</t>
  </si>
  <si>
    <t>998711102</t>
  </si>
  <si>
    <t>Presun hmôt pre izoláciu proti vode v objektoch výšky nad 6 do 12  m</t>
  </si>
  <si>
    <t>628322810</t>
  </si>
  <si>
    <t xml:space="preserve">m2     </t>
  </si>
  <si>
    <t>1116315000</t>
  </si>
  <si>
    <t>Lak asfaltový ALP-PENETRAL v sudoch</t>
  </si>
  <si>
    <t>POVLAKOVÉ KRYTINY</t>
  </si>
  <si>
    <t>712158914</t>
  </si>
  <si>
    <t>712568901</t>
  </si>
  <si>
    <t>Montáž a dodávka separačnej fólie</t>
  </si>
  <si>
    <t>IZOLÁCIE TEPELNÉ BEŽNÝCH STAVEBNÝCH KONŠTRUKCIÍ</t>
  </si>
  <si>
    <t>713120001</t>
  </si>
  <si>
    <t>Zakrytie tepelnej podlahovej separačnou fóliou</t>
  </si>
  <si>
    <t>713121111</t>
  </si>
  <si>
    <t>Montáž tepelnej izolácie rohožami,pásmi,dielcami,doskami podláh, jednovrstvová</t>
  </si>
  <si>
    <t>713161510</t>
  </si>
  <si>
    <t>Montáž tepelnej izolácie do podkrovia medzi a pod krokvy kladená voľne hr. nad 10 cm</t>
  </si>
  <si>
    <t>713191121</t>
  </si>
  <si>
    <t>Izolácie tepelné podláh,stropov zvrchu,striech prekrytím pásom do výšky 100mm A400/H</t>
  </si>
  <si>
    <t>998713102</t>
  </si>
  <si>
    <t>Presun hmôt pre izolácie tepelné v objektoch výšky nad 6 m do 12 m</t>
  </si>
  <si>
    <t>713054666</t>
  </si>
  <si>
    <t>Montáž a dodávka parozábrany pod kazetový pdhľad</t>
  </si>
  <si>
    <t>2837642020</t>
  </si>
  <si>
    <t>2837642204</t>
  </si>
  <si>
    <t>6314150090</t>
  </si>
  <si>
    <t>KONŠTRUKCIE SKLOBETÓNOVÉ</t>
  </si>
  <si>
    <t>761124100</t>
  </si>
  <si>
    <t>Sklobetónové steny, priečky a okná hr. do 100 mm z tvaroviek č.1910 bezfarebných veľ.190x190x100 mm</t>
  </si>
  <si>
    <t>998761102</t>
  </si>
  <si>
    <t>Presun hmôt na sklobetónové konštrukcie v objektoch výšky nad  6 do 12 m</t>
  </si>
  <si>
    <t>KONŠTRUKCIE TESÁRSKE</t>
  </si>
  <si>
    <t>762332110</t>
  </si>
  <si>
    <t>Montáž viazaných konštrukcií krovov striech z reziva priemernej plochy do 120 cm2</t>
  </si>
  <si>
    <t>762332120</t>
  </si>
  <si>
    <t>Montáž viazaných konštrukcií krovov striech z reziva priemernej plochy 120-224 cm2</t>
  </si>
  <si>
    <t>762332130</t>
  </si>
  <si>
    <t>Montáž viazaných konštrukcií krovov striech z reziva priemernej plochy 224-288 cm2</t>
  </si>
  <si>
    <t>762341210</t>
  </si>
  <si>
    <t>Montáž debnenia striech rovných alebo oblukových z dosiek hrubých na zraz hr. do 32 m</t>
  </si>
  <si>
    <t>76234121311</t>
  </si>
  <si>
    <t>Montáž kontralát striech so sklonom do 22°</t>
  </si>
  <si>
    <t>762395000</t>
  </si>
  <si>
    <t>Spojovacie a ochranné prostriedky svorky, dosky, klince, pásová oceľ, vruty, impregnácia</t>
  </si>
  <si>
    <t>762431372</t>
  </si>
  <si>
    <t>Obloženie stien z dosiek OSB hrúbky 15 mm skrutkovaných na pero a drážku</t>
  </si>
  <si>
    <t>762810033</t>
  </si>
  <si>
    <t>Záklop stropov z dosiek OSB skrutkovaných na rošt na zraz hr. dosky 15 mm</t>
  </si>
  <si>
    <t>762822110</t>
  </si>
  <si>
    <t>Montáž stropníc z hraneného a polohraneného reziva prierezovej plochy do 144 cm2</t>
  </si>
  <si>
    <t>998762102</t>
  </si>
  <si>
    <t>Presun hmôt pre konštrukcie tesárske v objektoch výšky do 12 m</t>
  </si>
  <si>
    <t>762526990</t>
  </si>
  <si>
    <t>Príplatok za hobľované rezivo a náter 3x lazúrou</t>
  </si>
  <si>
    <t>6051254400</t>
  </si>
  <si>
    <t>Dosky a fošne mäkké rezivo - omietané smrek akosť I hr.24-32mm vrátane impregnácie</t>
  </si>
  <si>
    <t>6051590000</t>
  </si>
  <si>
    <t>Hranol mäkké rezivo - omietané hranol akosť I  vrátane impregnácie</t>
  </si>
  <si>
    <t>6053340500</t>
  </si>
  <si>
    <t>Laty opracované SM/JD akosť I do 50cm2 vrátane impregnácie</t>
  </si>
  <si>
    <t>DREVOSTAVBY</t>
  </si>
  <si>
    <t>763135015</t>
  </si>
  <si>
    <t xml:space="preserve">Sadrokartónový kazetový podhľad </t>
  </si>
  <si>
    <t>998763301</t>
  </si>
  <si>
    <t>Presun hmôt pre sádrokartónové konštrukcie v objektoch výšky do 7 m</t>
  </si>
  <si>
    <t>KONŠTRUKCIE KLAMPIARSKE</t>
  </si>
  <si>
    <t>764171308</t>
  </si>
  <si>
    <t>764173411</t>
  </si>
  <si>
    <t>Lemovanie štítové z plechu lakoplastovaného dl. 2,0 m</t>
  </si>
  <si>
    <t>764173443</t>
  </si>
  <si>
    <t>Lemovanie odkvapové z plechu lakoplastovaného dl. 2,0 m</t>
  </si>
  <si>
    <t>764173461</t>
  </si>
  <si>
    <t>Oplechovanie k stene vrné z plechu lakoplastovaného dl. 2,0 m</t>
  </si>
  <si>
    <t>764352300</t>
  </si>
  <si>
    <t>Žľaby pododkvapové z plechi lakoplastovaného polkruhové,priemer 150 mm, háky, čelá</t>
  </si>
  <si>
    <t>764359221</t>
  </si>
  <si>
    <t>Kotkík žľabový  z plechu lakoplastovaného 33/125</t>
  </si>
  <si>
    <t>764454222</t>
  </si>
  <si>
    <t>Odpadové rúry z plechu lakoplastovaného ,priemer  125 mm, objímky, kolená</t>
  </si>
  <si>
    <t>764711115</t>
  </si>
  <si>
    <t>Oplechovanie parapetov vonajších z kakoplastovaného plechu hr. 0,7 mm r. š. 260 mm do PUR peny</t>
  </si>
  <si>
    <t>998764102</t>
  </si>
  <si>
    <t>Presun hmôt pre konštrukcie klampiarske v objektoch výšky nad 6 do 12 m</t>
  </si>
  <si>
    <t>764410850</t>
  </si>
  <si>
    <t>Demontáž oplechovania parapetov rš od 100 do 330 mm 0,00135t</t>
  </si>
  <si>
    <t>764560000.1</t>
  </si>
  <si>
    <t>Rímsový vetrací pás</t>
  </si>
  <si>
    <t>7647311199</t>
  </si>
  <si>
    <t>Rímsový vetrací hrebeň</t>
  </si>
  <si>
    <t>KRYTINY TVRDÉ</t>
  </si>
  <si>
    <t>765901122</t>
  </si>
  <si>
    <t xml:space="preserve">Strešná fólia kontaktná paropriepustná </t>
  </si>
  <si>
    <t>998765102</t>
  </si>
  <si>
    <t>Presun hmôt pre tvrdé krytiny v objektoch výšky nad 6 do 12 m</t>
  </si>
  <si>
    <t>KONŠTRUKCIE STOLÁRSKE</t>
  </si>
  <si>
    <t>766417111</t>
  </si>
  <si>
    <t>Montáž obloženia stien podkladový rošt</t>
  </si>
  <si>
    <t>766669112</t>
  </si>
  <si>
    <t>Montáž dverných krídiel kompletiz.,pre dvere dvojkrídlové</t>
  </si>
  <si>
    <t>766702122</t>
  </si>
  <si>
    <t>Montáž zárubní obložkových pre dvere dvojkrídlové hr.steny nad 170 do 350 mm</t>
  </si>
  <si>
    <t>998766102</t>
  </si>
  <si>
    <t>Presun hmot pre konštrukcie stolárske v objektoch výšky nad 6 do 12 m</t>
  </si>
  <si>
    <t>766661421</t>
  </si>
  <si>
    <t>Montáž a dodávka obkaldu štablónu tatr. prof. 15 cm, podkaldný rot, povrchové úpravy x lazur. lakom</t>
  </si>
  <si>
    <t>766669001</t>
  </si>
  <si>
    <t>Montáž a dodávka obloženia kaskád a pódia z dreveného obkladu hr. 10 mm vrátane povrchových úprav</t>
  </si>
  <si>
    <t>611647710</t>
  </si>
  <si>
    <t>Interiérové dvere drevené dvojkrídlové, bezprahové, nd. mech. zámok, 1600x2020 mm</t>
  </si>
  <si>
    <t>KUS</t>
  </si>
  <si>
    <t>611710303</t>
  </si>
  <si>
    <t>Zárubňa dýhovaná, obložková, dub/buk, pre dvere dvojkrídlové š. 170 do 350 mm</t>
  </si>
  <si>
    <t>6051010200</t>
  </si>
  <si>
    <t>Drevený hranol 40x30 mm vrátane impregnácie</t>
  </si>
  <si>
    <t>KOVOVÉ DOPLNKOVÉ KONŠTRUKCIE</t>
  </si>
  <si>
    <t>OKNO</t>
  </si>
  <si>
    <t>Montáž okien plastových do PUR peny</t>
  </si>
  <si>
    <t>767995104</t>
  </si>
  <si>
    <t>Montáž ostatných atypických  kovových stavebných doplnkových konštrukcií nad 20 do 50 kg</t>
  </si>
  <si>
    <t>kg</t>
  </si>
  <si>
    <t>767995106</t>
  </si>
  <si>
    <t>Montáž ostatných atypických  kovových stavebných doplnkových konštrukcií nad 100 do 250 kg</t>
  </si>
  <si>
    <t>767995108</t>
  </si>
  <si>
    <t>Montáž ostatných atypických  kovových stavebných doplnkových konštrukcií nad 500 kg</t>
  </si>
  <si>
    <t>998767102</t>
  </si>
  <si>
    <t>Presun hmôt pre kovové stavebné doplnkové konštrukcie v objektoch výšky nad 6 do 12 m</t>
  </si>
  <si>
    <t>767199999.6</t>
  </si>
  <si>
    <t>Montáž a dodávka nerezového zábradlia Z1 na okná</t>
  </si>
  <si>
    <t>767200003</t>
  </si>
  <si>
    <t>Montáž a dodávka ukotvenia nosnej konštrukcie kasád a pódia</t>
  </si>
  <si>
    <t>OKNO10</t>
  </si>
  <si>
    <t>Montáž a dodávka interiérových dverí protipožiarnych plastových 5 kom., 2x otváravé krídlo, 1x pevný svetlík, bezbariérové, jednoduche zasklenie, biele, štand. mech. zám., 1800x2950), označenie 203</t>
  </si>
  <si>
    <t>OK</t>
  </si>
  <si>
    <t>Dodávka oceľových konštrukcií vrátane povrchových úprav a spojovacieho materiálu</t>
  </si>
  <si>
    <t>MAT1</t>
  </si>
  <si>
    <t>KS</t>
  </si>
  <si>
    <t>MAT2</t>
  </si>
  <si>
    <t>MAT3</t>
  </si>
  <si>
    <t>MAT4</t>
  </si>
  <si>
    <t>MAT5</t>
  </si>
  <si>
    <t>ks</t>
  </si>
  <si>
    <t>MAT6</t>
  </si>
  <si>
    <t>MAT7</t>
  </si>
  <si>
    <t>MAT8</t>
  </si>
  <si>
    <t>PODLAHY A DLAŽBY KERAMICKÉ</t>
  </si>
  <si>
    <t>771445019</t>
  </si>
  <si>
    <t>Montáž soklíkov z obkladačiek hutných,keramických do tmelu,rovné 300x150 mm,výška 150 mm</t>
  </si>
  <si>
    <t>771577115</t>
  </si>
  <si>
    <t>Montáž podlahy z keramických dlaždíc protišmykových  30 x 30 cm do tmelu</t>
  </si>
  <si>
    <t>998771102</t>
  </si>
  <si>
    <t>Presun hmôt pre podlahy z dlaždíc v objektoch výšky nad 6 do 12 m</t>
  </si>
  <si>
    <t>5976398000</t>
  </si>
  <si>
    <t>Dlaždice keramické protišmyková 300x300 mm</t>
  </si>
  <si>
    <t>PODLAHY VLYSOVÉ A PARKETOVÉ</t>
  </si>
  <si>
    <t>775551210</t>
  </si>
  <si>
    <t>Montáž laminátovej podlahy s podložkou, parozábranou a s olištovaním z tabúľ</t>
  </si>
  <si>
    <t>998775102</t>
  </si>
  <si>
    <t>Presun hmôt pre podlahy vlysové a parketové v objektoch výšky nad  6 do 12 m</t>
  </si>
  <si>
    <t>6119800400</t>
  </si>
  <si>
    <t>Laminátová podlaha</t>
  </si>
  <si>
    <t>6119800921</t>
  </si>
  <si>
    <t>Lišta soklová PVC</t>
  </si>
  <si>
    <t>NÁTERY</t>
  </si>
  <si>
    <t>783894322</t>
  </si>
  <si>
    <t>783894412</t>
  </si>
  <si>
    <t>MAĽBY</t>
  </si>
  <si>
    <t>784418012</t>
  </si>
  <si>
    <t>Zakrývanie podláh a zariadení papierom v miestnostiach alebo na schodisku</t>
  </si>
  <si>
    <t>Objekt SO - 01 ÚK</t>
  </si>
  <si>
    <t xml:space="preserve">   HODINOVÉ ZÚČTOVACIE SADZBY</t>
  </si>
  <si>
    <t xml:space="preserve">   ÚSTREDNÉ VYKUROVANIE - ROZVOD POTRUBIA</t>
  </si>
  <si>
    <t xml:space="preserve">   ÚSTREDNÉ VYKUROVANIE - ARMATÚRY</t>
  </si>
  <si>
    <t xml:space="preserve">   ÚSTREDNÉ VYKUROVANIE - VYKUROVACIE TELESÁ</t>
  </si>
  <si>
    <t>Montážne práce</t>
  </si>
  <si>
    <t xml:space="preserve">   M-23 MONTÁŽ PRIEMYSELNÉHO POTRUBIA</t>
  </si>
  <si>
    <t>973031619</t>
  </si>
  <si>
    <t>Vysekanie kapsy pre klátiky a krabice, veľkosti do 150x150x100 mm,  -0,00300t</t>
  </si>
  <si>
    <t>979011111</t>
  </si>
  <si>
    <t>Zvislá doprava sutiny a vybúraných hmôt za prvé podlažie nad alebo pod základným podlažím</t>
  </si>
  <si>
    <t>979011121</t>
  </si>
  <si>
    <t>Zvislá doprava sutiny a vybúraných hmôt za každé ďalšie podlažie</t>
  </si>
  <si>
    <t>HODINOVÉ ZÚČTOVACIE SADZBY</t>
  </si>
  <si>
    <t>HZS000213</t>
  </si>
  <si>
    <t>Uvedenie technológie a zariadení do prevádzky, spustenie a nastavenie čerpadla podlahovkového okruhu</t>
  </si>
  <si>
    <t>sub</t>
  </si>
  <si>
    <t>HZS000312</t>
  </si>
  <si>
    <t>Skúšobná prevádzka vykurovacieho systému, vyregulovanie</t>
  </si>
  <si>
    <t>hod</t>
  </si>
  <si>
    <t>713482111.S</t>
  </si>
  <si>
    <t>Montáž trubíc z PE, hr.do 10 mm,vnút.priemer do 38 mm</t>
  </si>
  <si>
    <t>713482112.S</t>
  </si>
  <si>
    <t>Montáž trubíc z PE, hr.do 10 mm,vnút.priemer 39-70 mm</t>
  </si>
  <si>
    <t>998713201</t>
  </si>
  <si>
    <t>Presun hmôt pre izolácie tepelné v objektoch výšky do 6 m</t>
  </si>
  <si>
    <t>%</t>
  </si>
  <si>
    <t>998713292</t>
  </si>
  <si>
    <t>Izolácie tepelné, prípl.za presun nad vymedz. najväčšiu dopravnú vzdial. do 100 m</t>
  </si>
  <si>
    <t>283310002700</t>
  </si>
  <si>
    <t>283310002900</t>
  </si>
  <si>
    <t>283310003100</t>
  </si>
  <si>
    <t>283310003300</t>
  </si>
  <si>
    <t>283310003500</t>
  </si>
  <si>
    <t>283310003600</t>
  </si>
  <si>
    <t>ÚSTREDNÉ VYKUROVANIE - ROZVOD POTRUBIA</t>
  </si>
  <si>
    <t>733191301</t>
  </si>
  <si>
    <t>Tlaková skúška plastového potrubia do 32 mm</t>
  </si>
  <si>
    <t>998733201</t>
  </si>
  <si>
    <t>Presun hmôt pre rozvody potrubia v objektoch výšky do 6 m</t>
  </si>
  <si>
    <t>998733293</t>
  </si>
  <si>
    <t>Rozvody potrubia, prípl.za presun nad vymedz. najväčšiu dopravnú vzdial. do 100 m</t>
  </si>
  <si>
    <t>733167100</t>
  </si>
  <si>
    <t>Montáž plasthliníkového potrubia lisovaním D 16</t>
  </si>
  <si>
    <t>733167103.S</t>
  </si>
  <si>
    <t>Montáž plasthliníkového potrubia lisovaním D 20</t>
  </si>
  <si>
    <t>733167106.S</t>
  </si>
  <si>
    <t>Montáž plasthliníkového potrubia  lisovaním D 26</t>
  </si>
  <si>
    <t>733167109.S</t>
  </si>
  <si>
    <t>Montáž plasthliníkového potrubia  lisovaním D 32 mm</t>
  </si>
  <si>
    <t>733167112</t>
  </si>
  <si>
    <t>Montáž plasthliníkového potrubia lisovaním D 40</t>
  </si>
  <si>
    <t>733167157</t>
  </si>
  <si>
    <t>Montáž plasthliníkového prechodu  lisovaním D 16</t>
  </si>
  <si>
    <t>733167169</t>
  </si>
  <si>
    <t>Montáž plasthliníkového prechodu lisovaním D 40</t>
  </si>
  <si>
    <t>733167178</t>
  </si>
  <si>
    <t>Montáž plasthliníkového kolena lisovaním D 16</t>
  </si>
  <si>
    <t>733167181</t>
  </si>
  <si>
    <t>Montáž plasthliníkového kolena D 20</t>
  </si>
  <si>
    <t>733167187.S</t>
  </si>
  <si>
    <t>Montáž plasthliníkového kolena lisovaním D 32 mm</t>
  </si>
  <si>
    <t>733167190</t>
  </si>
  <si>
    <t>Montáž plasthliníkového kolena lisovaním D 40</t>
  </si>
  <si>
    <t>733167200.S</t>
  </si>
  <si>
    <t>Montáž plasthliníkového T-kusu lisovaním D 20 mm</t>
  </si>
  <si>
    <t>733167203.S</t>
  </si>
  <si>
    <t>Montáž plasthliníkového T-kusu lisovaním D 26 mm</t>
  </si>
  <si>
    <t>733167206.S</t>
  </si>
  <si>
    <t>Montáž plasthliníkového T-kusu lisovaním D 32 mm</t>
  </si>
  <si>
    <t>733167212.1</t>
  </si>
  <si>
    <t>Montáž plasthliníkových tvaroviek nad rámec ( 10 % z ceny )</t>
  </si>
  <si>
    <t>733167357</t>
  </si>
  <si>
    <t>Montáž plasthliníkového kolena lisovaním D 26</t>
  </si>
  <si>
    <t>1609803</t>
  </si>
  <si>
    <t>Prechodka na plastovú rúrku 16 x 2, G 3/4</t>
  </si>
  <si>
    <t>286220000400</t>
  </si>
  <si>
    <t>286220006800</t>
  </si>
  <si>
    <t>286220006900</t>
  </si>
  <si>
    <t>286220007100</t>
  </si>
  <si>
    <t>286220007200</t>
  </si>
  <si>
    <t>286220017400.S</t>
  </si>
  <si>
    <t>T-Kus pre plasthliníkové potrubia D 20-16-16 mm, odbočka a prietok redukované</t>
  </si>
  <si>
    <t>286220017500.S</t>
  </si>
  <si>
    <t>T-Kus pre plasthliníkové potrubia D 20-16-20 mm, odbočka redukovaná</t>
  </si>
  <si>
    <t>286220018000.S</t>
  </si>
  <si>
    <t>T-Kus pre plasthliníkové potrubia D 26-16-16 mm, odbočka a prietok redukované</t>
  </si>
  <si>
    <t>286220018100.S</t>
  </si>
  <si>
    <t>T-Kus pre plasthliníkové potrubia D 26-16-20 mm, odbočka a prietok redukované</t>
  </si>
  <si>
    <t>286220018200.S</t>
  </si>
  <si>
    <t>T-Kus pre plasthliníkové potrubia D 26-16-26 mm, odbočka redukovaná</t>
  </si>
  <si>
    <t>286220018300.S</t>
  </si>
  <si>
    <t>T-Kus pre plasthliníkové potrubia D 26-20-20 mm, odbočka a prietok redukované</t>
  </si>
  <si>
    <t>286220018500.S</t>
  </si>
  <si>
    <t>T-Kus pre plasthliníkové potrubia D 26-20-26 mm, odbočka redukovaná</t>
  </si>
  <si>
    <t>286220019600.S</t>
  </si>
  <si>
    <t>T-Kus pre plasthliníkové potrubia D 32-25-32 mm, odbočka redukovaná</t>
  </si>
  <si>
    <t>286220019800.S</t>
  </si>
  <si>
    <t>T-Kus pre plasthliníkové potrubia D 32-32-25 mm, prietoková redukcia</t>
  </si>
  <si>
    <t>3C32035</t>
  </si>
  <si>
    <t>3C40042</t>
  </si>
  <si>
    <t>3D20006</t>
  </si>
  <si>
    <t>3D26006</t>
  </si>
  <si>
    <t>P704013</t>
  </si>
  <si>
    <t>Prechodka na plastovú rúru  - prechod 40 x 3,5, G 3/4</t>
  </si>
  <si>
    <t>UV520435</t>
  </si>
  <si>
    <t>ÚSTREDNÉ VYKUROVANIE - ARMATÚRY</t>
  </si>
  <si>
    <t>734209105.S</t>
  </si>
  <si>
    <t>Montáž závitovej armatúry s 1 závitom G 1</t>
  </si>
  <si>
    <t>734209112</t>
  </si>
  <si>
    <t>Montáž závitovej armatúry s 2 závitmi do G 1/2</t>
  </si>
  <si>
    <t>734223208</t>
  </si>
  <si>
    <t>Montáž termostatickej hlavice kvapalinovej jednoduchej</t>
  </si>
  <si>
    <t>súb.</t>
  </si>
  <si>
    <t>998734201</t>
  </si>
  <si>
    <t>Presun hmôt pre armatúry v objektoch výšky do 6 m</t>
  </si>
  <si>
    <t>998734293</t>
  </si>
  <si>
    <t>Armatúry, prípl.za presun nad vymedz. najväčšiu dopravnú vzdialenosť do 100 m</t>
  </si>
  <si>
    <t>734223154.S</t>
  </si>
  <si>
    <t>Montáž vyvažovacieho ventilu priameho pre kúrenie DN 25</t>
  </si>
  <si>
    <t>734223156.S</t>
  </si>
  <si>
    <t>Montáž vyvažovacieho ventilu priameho pre kúrenie DN 32</t>
  </si>
  <si>
    <t>HZS000211r</t>
  </si>
  <si>
    <t>Ostatné prepojovacie potrubia a potrubné spojovacie tvarovky (flexi nerez.rúrky, matice, kolená, vsuvky, ...) % z ceny</t>
  </si>
  <si>
    <t>1376611</t>
  </si>
  <si>
    <t>3000 Diel pripájací rohový pre 2-rúrk. sústavy, obojstr. uzatvárat., pripoj. telesa G 3/4, pripoj. na rúru vonk. závit. G 3/4 s kuž. tesnením</t>
  </si>
  <si>
    <t>1400703</t>
  </si>
  <si>
    <t>1400704</t>
  </si>
  <si>
    <t>1923006</t>
  </si>
  <si>
    <t>225570</t>
  </si>
  <si>
    <t>Magnetický filter mechanických nečistôt pre vykurovanie</t>
  </si>
  <si>
    <t>551210044308</t>
  </si>
  <si>
    <t>551210044318</t>
  </si>
  <si>
    <t>ÚSTREDNÉ VYKUROVANIE - VYKUROVACIE TELESÁ</t>
  </si>
  <si>
    <t>735153300</t>
  </si>
  <si>
    <t>735154113.S</t>
  </si>
  <si>
    <t>Montáž vykurovacieho telesa panelového dvojradového výšky 300 mm/ dĺžky 1400-1800 mm</t>
  </si>
  <si>
    <t>735154130.S</t>
  </si>
  <si>
    <t>Montáž vykurovacieho telesa panelového dvojradového výšky 500 mm/ dĺžky 400-600 mm</t>
  </si>
  <si>
    <t>735154133.S</t>
  </si>
  <si>
    <t>Montáž vykurovacieho telesa panelového dvojradového výšky 500 mm/ dĺžky 1400-1800 mm</t>
  </si>
  <si>
    <t>735154134.S</t>
  </si>
  <si>
    <t>Montáž vykurovacieho telesa panelového dvojradového výšky 500 mm/ dĺžky 2000-2600 mm</t>
  </si>
  <si>
    <t>735158120</t>
  </si>
  <si>
    <t>998735101</t>
  </si>
  <si>
    <t>Presun hmôt pre vykurovacie telesá v objektoch výšky do 6 m</t>
  </si>
  <si>
    <t>998735193</t>
  </si>
  <si>
    <t>Vykurovacie telesá, prípl.za presun nad vymedz. najväčšiu dopr. vzdial. do 500 m</t>
  </si>
  <si>
    <t>735000912</t>
  </si>
  <si>
    <t>Vyregulovanie dvojregulačného ventilu s termostatickým ovládaním</t>
  </si>
  <si>
    <t>735191910</t>
  </si>
  <si>
    <t>Napustenie vody do vykurovacieho systému vrátane potrubia o v. pl. vykurovacích telies</t>
  </si>
  <si>
    <t>484530017100</t>
  </si>
  <si>
    <t>484530019500.S</t>
  </si>
  <si>
    <t>484530020300.S</t>
  </si>
  <si>
    <t>484530020500.S</t>
  </si>
  <si>
    <t>M-23 MONTÁŽ PRIEMYSELNÉHO POTRUBIA</t>
  </si>
  <si>
    <t>MV</t>
  </si>
  <si>
    <t>Murárske výpomoci</t>
  </si>
  <si>
    <t>PM</t>
  </si>
  <si>
    <t>Podružný materiál</t>
  </si>
  <si>
    <t>PPV</t>
  </si>
  <si>
    <t>Podiel pridružených výkonov</t>
  </si>
  <si>
    <t>Objekt SO - 01 ELI</t>
  </si>
  <si>
    <t xml:space="preserve">   M-21 ELEKTROMONTÁŽE</t>
  </si>
  <si>
    <t>M-21 ELEKTROMONTÁŽE</t>
  </si>
  <si>
    <t>210010306.S</t>
  </si>
  <si>
    <t xml:space="preserve">Krabica prístrojová bez zapojenia   </t>
  </si>
  <si>
    <t>210010325.S</t>
  </si>
  <si>
    <t xml:space="preserve">Krabica odbočná s viečkom, svorkovnicou vrátane zapojenia   </t>
  </si>
  <si>
    <t>210011302.S</t>
  </si>
  <si>
    <t xml:space="preserve">Hmoždinka a skrutka HM8   </t>
  </si>
  <si>
    <t>210020921.S</t>
  </si>
  <si>
    <t xml:space="preserve">Utesnenie požiarny prestupu   </t>
  </si>
  <si>
    <t>210062095.S</t>
  </si>
  <si>
    <t xml:space="preserve">Montáž výstražných, číslovacích a iných tabuliek   </t>
  </si>
  <si>
    <t>210100001.S</t>
  </si>
  <si>
    <t xml:space="preserve">Ukončenie vodičov v rozvádzač. vrátane zapojenia a vodičovej koncovky do 2,5 mm2   </t>
  </si>
  <si>
    <t>210100002.S</t>
  </si>
  <si>
    <t xml:space="preserve">Ukončenie vodičov v rozvádzač. vrátane zapojenia a vodičovej koncovky do 6 mm2   </t>
  </si>
  <si>
    <t>210110041.S</t>
  </si>
  <si>
    <t xml:space="preserve">Spínač polozapustený a zapustený vrátane zapojenia jednopólový - radenie 1   </t>
  </si>
  <si>
    <t>210110043.S</t>
  </si>
  <si>
    <t xml:space="preserve">Spínač polozapustený a zapustený vrátane zapojenia sériový - radenie 5   </t>
  </si>
  <si>
    <t>210110044.S</t>
  </si>
  <si>
    <t xml:space="preserve">Spínač polozapustený a zapustený vrátane zapojenia dvojitý prep.stried. - radenie 5 B   </t>
  </si>
  <si>
    <t>210110095.S</t>
  </si>
  <si>
    <t xml:space="preserve">Spínače - snímač pohybu   </t>
  </si>
  <si>
    <t>210111012.S</t>
  </si>
  <si>
    <t xml:space="preserve">Domová zásuvka polozapustená alebo zapustená, 10/16 A 250 V 2P + Z 2 x zapojenie   </t>
  </si>
  <si>
    <t>210201080.S</t>
  </si>
  <si>
    <t xml:space="preserve">Zapojenie svietidla IP20, stropného - nástenného LED   </t>
  </si>
  <si>
    <t>210201082.S</t>
  </si>
  <si>
    <t xml:space="preserve">Zapojenie svietidla IP54, stropného - nástenného LED   </t>
  </si>
  <si>
    <t>210220020.S</t>
  </si>
  <si>
    <t xml:space="preserve">Uzemňovacie vedenie v zemi FeZn do 120 mm2 vrátane izolácie spojov   </t>
  </si>
  <si>
    <t>210220021.S</t>
  </si>
  <si>
    <t xml:space="preserve">Uzemňovacie vedenie v zemi FeZn vrátane izolácie spojov O 10 mm   </t>
  </si>
  <si>
    <t>210220101.S</t>
  </si>
  <si>
    <t xml:space="preserve">Podpery vedenia FeZn na plochú strechu PV21   </t>
  </si>
  <si>
    <t>210220107.S</t>
  </si>
  <si>
    <t xml:space="preserve">Podpery vedenia FeZn PV17 na zateplené fasády   </t>
  </si>
  <si>
    <t>210220204.S</t>
  </si>
  <si>
    <t xml:space="preserve">Zachytávacia tyč FeZn bez osadenia JP 10, JP 15, JP 20   </t>
  </si>
  <si>
    <t>210220220.S</t>
  </si>
  <si>
    <t xml:space="preserve">Držiak zachytávacej tyče FeZn DJ1-8   </t>
  </si>
  <si>
    <t>210220240.S</t>
  </si>
  <si>
    <t xml:space="preserve">Svorka SJ01   </t>
  </si>
  <si>
    <t>210220246.S</t>
  </si>
  <si>
    <t xml:space="preserve">Svorka FeZn na odkvapový žľab SO   </t>
  </si>
  <si>
    <t>210220247.S</t>
  </si>
  <si>
    <t xml:space="preserve">Svorka FeZn skúšobná SZ   </t>
  </si>
  <si>
    <t>210220249.S</t>
  </si>
  <si>
    <t xml:space="preserve">Svorka FeZn na odkvapové potrubie ST10-11   </t>
  </si>
  <si>
    <t>210220252.S</t>
  </si>
  <si>
    <t xml:space="preserve">Svorka FeZn odbočovacia spojovacia SR 01, SR 02 (pásovina do 120 mm2)   </t>
  </si>
  <si>
    <t>210220253.S</t>
  </si>
  <si>
    <t xml:space="preserve">Svorka FeZn uzemňovacia SR03   </t>
  </si>
  <si>
    <t>210220260.S</t>
  </si>
  <si>
    <t xml:space="preserve">Ochranný uholník FeZn OU   </t>
  </si>
  <si>
    <t>210220261.S</t>
  </si>
  <si>
    <t xml:space="preserve">Držiak ochranného uholníka FeZn do muriva DUZ   </t>
  </si>
  <si>
    <t>210220280.S</t>
  </si>
  <si>
    <t xml:space="preserve">Uzemňovacia tyč FeZn ZT   </t>
  </si>
  <si>
    <t>210220800.S</t>
  </si>
  <si>
    <t xml:space="preserve">Uzemňovacie vedenie na povrchu AlMgSi drôt zvodový O 8-10 mm   </t>
  </si>
  <si>
    <t>311310002800.S</t>
  </si>
  <si>
    <t>345410015010.S</t>
  </si>
  <si>
    <t xml:space="preserve">Krabica odbočná s viečkom   </t>
  </si>
  <si>
    <t>345410015070.S</t>
  </si>
  <si>
    <t xml:space="preserve">Krabica prístrojová   </t>
  </si>
  <si>
    <t>M00000006</t>
  </si>
  <si>
    <t xml:space="preserve">Material protipožirneho prestupu   </t>
  </si>
  <si>
    <t>P00000001</t>
  </si>
  <si>
    <t xml:space="preserve">Práce spojené s náplňou rozvádzača   </t>
  </si>
  <si>
    <t>TAB000001</t>
  </si>
  <si>
    <t xml:space="preserve">Výstražná tabuľka   </t>
  </si>
  <si>
    <t>P00000004</t>
  </si>
  <si>
    <t xml:space="preserve">Pomocné práce   </t>
  </si>
  <si>
    <t>REV000001</t>
  </si>
  <si>
    <t xml:space="preserve">Revízna správa   </t>
  </si>
  <si>
    <t>2101930811.S</t>
  </si>
  <si>
    <t xml:space="preserve">Zásuvková skriňa, 1x400V/16A, 2x230V/16A, IP44 s istením   </t>
  </si>
  <si>
    <t>210201510.S</t>
  </si>
  <si>
    <t xml:space="preserve">Zapojenie svietidla 1x svetelný zdroj, núdzového, LED - núdzový režim   </t>
  </si>
  <si>
    <t>210201902.S</t>
  </si>
  <si>
    <t xml:space="preserve">Montáž svietidla interiérového na stenu do 2 kg   </t>
  </si>
  <si>
    <t>210201912.S</t>
  </si>
  <si>
    <t xml:space="preserve">Montáž svietidla interiérového na strop do 2 kg   </t>
  </si>
  <si>
    <t>2102202401.S</t>
  </si>
  <si>
    <t xml:space="preserve">Svorka MV2   </t>
  </si>
  <si>
    <t>210222241.S</t>
  </si>
  <si>
    <t xml:space="preserve">Svorka MV1   </t>
  </si>
  <si>
    <t>210881075.S</t>
  </si>
  <si>
    <t xml:space="preserve">Kábel bezhalogénový, medený uložený pevne Kábel PRAFlaSafe X-O 3x1,5 B2ca s1 d1 a1   </t>
  </si>
  <si>
    <t>210881075.S1</t>
  </si>
  <si>
    <t xml:space="preserve">Kábel bezhalogénový, medený uložený pevne Kábel PRAFlaSafe X-J 3x1,5 B2ca s1 d1 a1   </t>
  </si>
  <si>
    <t>210881076.S</t>
  </si>
  <si>
    <t xml:space="preserve">Kábel bezhalogénový, medený uložený pevne  PRAFlaSafe-X-J 3x2,5 B2ca s1 d1 a1   </t>
  </si>
  <si>
    <t>210881102.S</t>
  </si>
  <si>
    <t xml:space="preserve">Kábel bezhalogénový, medený uložený pevne PRAFlaSafe-X-J 5x4 B2ca s1 d1 a1   </t>
  </si>
  <si>
    <t>210881105.S</t>
  </si>
  <si>
    <t xml:space="preserve">Kábel bezhalogénový, medený uložený pevne PRAFlaSafe-X-O 7x1,5 B2ca s1 d1 a1   </t>
  </si>
  <si>
    <t>210881332.S</t>
  </si>
  <si>
    <t xml:space="preserve">Kábel bezhalogénový, medený uložený pevne PRAFlaDur-J 3x1,5 B2ca s1, d0, a1 P30-R, PH120-R PS30   </t>
  </si>
  <si>
    <t>311310008520.S</t>
  </si>
  <si>
    <t xml:space="preserve">Hmoždinka 12x160 rámová KPR   </t>
  </si>
  <si>
    <t>345330003470.S</t>
  </si>
  <si>
    <t xml:space="preserve">Prepínač dvojitý striedavý polozapustený a zapustený, radenie 6+6   </t>
  </si>
  <si>
    <t>345340004500.S</t>
  </si>
  <si>
    <t xml:space="preserve">Prístroj spínača, radenie 1,1So   </t>
  </si>
  <si>
    <t>345340007955.S</t>
  </si>
  <si>
    <t xml:space="preserve">Spínač sériový polozapustený a zapustený, radenie č.5   </t>
  </si>
  <si>
    <t>345350001500.S</t>
  </si>
  <si>
    <t xml:space="preserve">Kryt spínača   </t>
  </si>
  <si>
    <t>345350002300.S</t>
  </si>
  <si>
    <t xml:space="preserve">Rámček 1-násobný   </t>
  </si>
  <si>
    <t>345350004320.S</t>
  </si>
  <si>
    <t xml:space="preserve">Rámik jednoduchý pre spínače a zásuvky   </t>
  </si>
  <si>
    <t>345520000450.S</t>
  </si>
  <si>
    <t xml:space="preserve">Zásuvka dvojnásobná polozapustená s clonkami, radenie 2x(2P+PE), komplet   </t>
  </si>
  <si>
    <t>KAB000001</t>
  </si>
  <si>
    <t xml:space="preserve">Kábel PRAFlaSafe X-O 3x1,5 B2ca s1 d1 a1   </t>
  </si>
  <si>
    <t>KAB000002</t>
  </si>
  <si>
    <t xml:space="preserve">Kábel PRAFlaSafe-X-O 7x1,5 B2ca s1 d1 a1   </t>
  </si>
  <si>
    <t>KAB000003</t>
  </si>
  <si>
    <t xml:space="preserve">Kábel PRAFlaSafe-X-J 3x1,5 B2ca s1 d1 a1   </t>
  </si>
  <si>
    <t>KAB000004</t>
  </si>
  <si>
    <t xml:space="preserve">Kábel PRAFlaSafe-X-J 3x2,5 B2ca s1 d1 a1   </t>
  </si>
  <si>
    <t>KAB000005</t>
  </si>
  <si>
    <t xml:space="preserve">Kábel PRAFlaSafe-X-J 5x4 B2ca s1 d1 a1   </t>
  </si>
  <si>
    <t>KAB000006</t>
  </si>
  <si>
    <t xml:space="preserve">Kábel PRAFlaDur-J 3x1,5 B2ca s1, d0, a1 P30-R, PH120-R PS30   </t>
  </si>
  <si>
    <t>M00000001</t>
  </si>
  <si>
    <t>M00000002</t>
  </si>
  <si>
    <t>M00000003</t>
  </si>
  <si>
    <t xml:space="preserve">Nosný a uchytávací materiál   </t>
  </si>
  <si>
    <t>súb</t>
  </si>
  <si>
    <t>M00000008</t>
  </si>
  <si>
    <t xml:space="preserve">Pomocný materiál   </t>
  </si>
  <si>
    <t>P00000002</t>
  </si>
  <si>
    <t xml:space="preserve">Prierazy a sekacie práce   </t>
  </si>
  <si>
    <t>PS00000001</t>
  </si>
  <si>
    <t xml:space="preserve">Pohybový senzor   </t>
  </si>
  <si>
    <t>ROZV00001</t>
  </si>
  <si>
    <t xml:space="preserve">Materiál na dozbrojenie rozvádzača RS13   </t>
  </si>
  <si>
    <t>ROZV00002</t>
  </si>
  <si>
    <t xml:space="preserve">Materiál na dozbrojenie rozvádzača RS23   </t>
  </si>
  <si>
    <t>SV0000001</t>
  </si>
  <si>
    <t>SV0000002</t>
  </si>
  <si>
    <t>SV0000003</t>
  </si>
  <si>
    <t>SV0000004</t>
  </si>
  <si>
    <t>210201922.S</t>
  </si>
  <si>
    <t xml:space="preserve">Montáž svietidla exterierového na stenu do 2 kg   </t>
  </si>
  <si>
    <t>210220050.S</t>
  </si>
  <si>
    <t xml:space="preserve">Označenie zvodov číselnými štítkami   </t>
  </si>
  <si>
    <t>354410000500.S</t>
  </si>
  <si>
    <t xml:space="preserve">Svorka FeZn odbočovacia spojovacia označenie SR 02 (M6)   </t>
  </si>
  <si>
    <t>354410000900.S</t>
  </si>
  <si>
    <t xml:space="preserve">Svorka FeZn uzemňovacia označenie SR 03 A   </t>
  </si>
  <si>
    <t>354410001500.S</t>
  </si>
  <si>
    <t xml:space="preserve">Svorka FeZn k uzemňovacej tyči označenie SJ 01   </t>
  </si>
  <si>
    <t>354410004200.S</t>
  </si>
  <si>
    <t xml:space="preserve">Svorka FeZn odkvapová označenie SO   </t>
  </si>
  <si>
    <t>354410004300.S</t>
  </si>
  <si>
    <t xml:space="preserve">Svorka FeZn skúšobná označenie SZ   </t>
  </si>
  <si>
    <t>354410005600.S</t>
  </si>
  <si>
    <t xml:space="preserve">Svorka FeZn D=50-140 mm na potrubie označenie ST 10   </t>
  </si>
  <si>
    <t>354410023200.S</t>
  </si>
  <si>
    <t xml:space="preserve">Tyč zachytávacia FeZn na upevnenie do muriva označenie JP 20   </t>
  </si>
  <si>
    <t>354410024800.S</t>
  </si>
  <si>
    <t xml:space="preserve">Podstavec betónový k zachytávacej tyči FeZn označenie JP a OB 350x350   </t>
  </si>
  <si>
    <t>354410034100.S</t>
  </si>
  <si>
    <t xml:space="preserve">Podpera vedenia FeZn na zateplené fasády označenie PV 17-2   </t>
  </si>
  <si>
    <t>354410034900.S</t>
  </si>
  <si>
    <t xml:space="preserve">Podložka plastová k podpere vedenia FeZn označenie podložka k PV 21   </t>
  </si>
  <si>
    <t>354410035200.S</t>
  </si>
  <si>
    <t xml:space="preserve">Nadstavec FeZn na betónovú podperu pre plochú strechu označenie Nadstavec PV 21 bet.   </t>
  </si>
  <si>
    <t>354410053400.S</t>
  </si>
  <si>
    <t xml:space="preserve">Uholník ochranný FeZn označenie OU 2 m   </t>
  </si>
  <si>
    <t>354410053600.S</t>
  </si>
  <si>
    <t xml:space="preserve">Držiak FeZn ochranného uholníka do muriva označenie DUZ   </t>
  </si>
  <si>
    <t>354410054800.S</t>
  </si>
  <si>
    <t xml:space="preserve">Drôt bleskozvodový FeZn, d 10 mm   </t>
  </si>
  <si>
    <t>354410055700.S</t>
  </si>
  <si>
    <t xml:space="preserve">Tyč uzemňovacia FeZn označenie ZT 2 m   </t>
  </si>
  <si>
    <t>354410058800.S</t>
  </si>
  <si>
    <t xml:space="preserve">Pásovina uzemňovacia FeZn 30 x 4 mm   </t>
  </si>
  <si>
    <t>354410064200.S</t>
  </si>
  <si>
    <t xml:space="preserve">Drôt bleskozvodový zliatina AlMgSi, d 8 mm, Al   </t>
  </si>
  <si>
    <t>354410064600.S</t>
  </si>
  <si>
    <t xml:space="preserve">Štítok orientačný nerezový zemniaci na zvody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</si>
  <si>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</si>
  <si>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</si>
  <si>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</si>
  <si>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</si>
  <si>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</si>
  <si>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</si>
  <si>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</si>
  <si>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</si>
  <si>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</si>
  <si>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</si>
  <si>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</si>
  <si>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</si>
  <si>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t>Murivo základových pásov z betónových tvárnic 250x500x250 mm a s betónovou výplňou</t>
  </si>
  <si>
    <t>Murivo základových pásov z betónových debniacich tvárnic 300 x 500 x 250 mm a s betónovou výplňou</t>
  </si>
  <si>
    <t xml:space="preserve">Výstuž z ocele 10 505 pre murivo základových pásov z betónových tvárnic a s betónovou výplňou </t>
  </si>
  <si>
    <r>
      <t xml:space="preserve">Murivo nosné z tvárnic pórobetónových na tenkovrst.maltu hr.200 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</si>
  <si>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Murivo nosné z tvárnic pórobetónových na tenkovrst.maltu hr.250 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</si>
  <si>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Murivo nosné z tvárnic pórobetónových  na  tenkovrst.maltu hr.300 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</si>
  <si>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Keramický predpätý preklad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, šírky 120 mm, výšky 65 mm, dĺžky 2000 mm</t>
    </r>
  </si>
  <si>
    <r>
      <t xml:space="preserve">Keramický predpätý preklad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>, šírky 120 mm, výšky 65 mm, dĺžky 2500 mm</t>
    </r>
  </si>
  <si>
    <r>
      <t xml:space="preserve">Prekladový trámec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00"/>
        <rFont val="Arial CE"/>
        <charset val="238"/>
      </rPr>
      <t>šírky 150 mm, výšky 124 mm, dĺžky 2000 mm</t>
    </r>
  </si>
  <si>
    <r>
      <t xml:space="preserve">Prekladový trámec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00"/>
        <rFont val="Arial CE"/>
        <charset val="238"/>
      </rPr>
      <t>šírky 150 mm, výšky 124 mm, dĺžky 2250 mm</t>
    </r>
  </si>
  <si>
    <r>
      <t xml:space="preserve">Nosný preklad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250 × 249 × 2 250 mm</t>
    </r>
  </si>
  <si>
    <t>Príprava podkladu,prednástrek ,pod omietky stropov,zvýšenie priľnavosti náterom</t>
  </si>
  <si>
    <t>Príprava podkladu,prednástrek,pod omietky vnút.stien,zvýšenie priľnavosti náteru</t>
  </si>
  <si>
    <t>Vnútorná omietka stien ,vápenná biela,jemná štuková,miešanie strojne,nanášanie ručne hr.4 mm</t>
  </si>
  <si>
    <r>
      <t xml:space="preserve">Vonkajšia omietka stien tenkovrstvová zo zmesi  silikónová 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hr. 2 mm vrátane podkladného náteru</t>
    </r>
  </si>
  <si>
    <r>
      <t xml:space="preserve">Vonkajšia dekoratívna mozaiková omietka stien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>, miešanie a nanášanie ručné vrátane podkladného náteru</t>
    </r>
  </si>
  <si>
    <r>
      <t xml:space="preserve">Kontaktný zatepľovací systém s použitím  platní EPS 70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hrúbky 100 mm bez povrchovej úpravy</t>
    </r>
  </si>
  <si>
    <r>
      <t xml:space="preserve">Kontaktný zatepľovací systém s použitím  platní EPS 70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00"/>
        <rFont val="Arial CE"/>
        <charset val="238"/>
      </rPr>
      <t xml:space="preserve"> hrúbky 150 mm bez povrchovej úpravy</t>
    </r>
  </si>
  <si>
    <r>
      <t>Doteplenie vonk. konštrukcie, bez povrchovej úpravy, systém XPS</t>
    </r>
    <r>
      <rPr>
        <sz val="8"/>
        <color rgb="FFFF0000"/>
        <rFont val="Arial CE"/>
        <charset val="238"/>
      </rPr>
      <t xml:space="preserve"> obchodný názov a typ uvedie uchádza</t>
    </r>
    <r>
      <rPr>
        <sz val="8"/>
        <color rgb="FF000000"/>
        <rFont val="Arial CE"/>
        <charset val="238"/>
      </rPr>
      <t>č , lepený rámovo s prikotvením, hr. izolantu 100 mm</t>
    </r>
  </si>
  <si>
    <t>Rohový Al profil s tkaninou 100x100 mm</t>
  </si>
  <si>
    <t xml:space="preserve"> Zakladací Al profil soklový hrúbky 0,8 mm k zatepľovaciemu systému s hrúbkou izolantu 150 mm</t>
  </si>
  <si>
    <r>
      <t xml:space="preserve">Pás ťažký asfaltový HYDROBIT V 60 S 35  alebo ekvivalent </t>
    </r>
    <r>
      <rPr>
        <sz val="8"/>
        <color rgb="FFFF0000"/>
        <rFont val="Arial CE"/>
        <charset val="238"/>
      </rPr>
      <t xml:space="preserve">obchodný názov a typ uvedie uchádzač  </t>
    </r>
    <r>
      <rPr>
        <sz val="8"/>
        <color rgb="FF0000FF"/>
        <rFont val="Arial CE"/>
        <charset val="238"/>
      </rPr>
      <t xml:space="preserve">                                                                              </t>
    </r>
  </si>
  <si>
    <r>
      <t xml:space="preserve">Montáž a dodávka m-PVC Fatrafol - S alebo </t>
    </r>
    <r>
      <rPr>
        <sz val="8"/>
        <color rgb="FFFF0000"/>
        <rFont val="Arial CE"/>
        <charset val="238"/>
      </rPr>
      <t xml:space="preserve">ekvivalent obchodný názov a typ uvedie uchádzač </t>
    </r>
    <r>
      <rPr>
        <sz val="8"/>
        <color rgb="FF000000"/>
        <rFont val="Arial CE"/>
        <charset val="238"/>
      </rPr>
      <t>pre nezaťažené strechy - kotvená vrátane doplnkov</t>
    </r>
  </si>
  <si>
    <r>
      <t xml:space="preserve">Kročajová izolácia EPS 70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hr. 25 mm</t>
    </r>
  </si>
  <si>
    <r>
      <t xml:space="preserve">Tepelná izolácia podláh PSE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hr. 130 mm</t>
    </r>
  </si>
  <si>
    <r>
      <t xml:space="preserve">Nobasil MPN alebo ekvivalent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hrúbky  160 mm,  doska z minerálnej vlny</t>
    </r>
  </si>
  <si>
    <r>
      <t xml:space="preserve">Ľahká strešná krytina z hladkého lakoplastovaného plechu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</si>
  <si>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Okno plastové 5 kom., 1xOS+1xS, izol. trojsklo Uw=0,8, biele, poplast. kľ, 2100x2400 mm, označenie 101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</si>
  <si>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Okno plastové 5 kom., 2xOS+1xS, izol. trojsklo Uw=0,8, biele, poplast. kľ, 2100x2150 mm, označenie 101 </t>
    </r>
    <r>
      <rPr>
        <sz val="8"/>
        <color rgb="FFFF0000"/>
        <rFont val="Arial CE"/>
        <charset val="238"/>
      </rPr>
      <t>obchodný názov a typ uvedie uchádzač</t>
    </r>
  </si>
  <si>
    <r>
      <t>Okno plastové 5 kom., 2xOS, izol. trojsklo Uw=0,8, biele, poplast. kľ, 2100x800 mm, označenie 103 o</t>
    </r>
    <r>
      <rPr>
        <sz val="8"/>
        <color rgb="FFFF0000"/>
        <rFont val="Arial CE"/>
        <charset val="238"/>
      </rPr>
      <t>bchodný názov a typ uvedie uchádzač</t>
    </r>
  </si>
  <si>
    <r>
      <t xml:space="preserve">Okno plastové 5 kom., 2xOS, izol. trojsklo Uw=0,8, biele, poplast. kľ, 2100x1700 mm, označenie 104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</si>
  <si>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Okno plastové 5 kom., 1xOS, izol. trojsklo Uw=0,8, biele, poplast. kľ, 1500x2400 mm, označenie 105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</si>
  <si>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Okno plastové 5 kom., 1xOS, izol. trojsklo Uw=0,8, biele, poplast. kľ, 1500x650 mm, označenie 106 </t>
    </r>
    <r>
      <rPr>
        <sz val="8"/>
        <color rgb="FFFF0000"/>
        <rFont val="Arial CE"/>
        <charset val="238"/>
      </rPr>
      <t>obchodný názov a typ uvedie uchádzač</t>
    </r>
  </si>
  <si>
    <r>
      <t xml:space="preserve">Exteriérové dvere plastové 5 kom., 2x otv. krídlo, 1x pevný svetlík, izol. trojsklo Uw=0,85, biele, bez. kov., uzam., bezbariérové, 2000x2550 mm, označenie 201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</si>
  <si>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Interiérové dvere plastové 5 kom., 2x otv. krídlo, jednoduché zasklenie, biele, bez. kov., uzam., bezbariérové, 2000x2050 mm, označenie 202 </t>
    </r>
    <r>
      <rPr>
        <sz val="8"/>
        <color rgb="FFFF0000"/>
        <rFont val="Arial CE"/>
        <charset val="238"/>
      </rPr>
      <t>obchodný názov a typ uvedie uchádzač</t>
    </r>
  </si>
  <si>
    <t>Náter farbami ekologickými riediteľnými vodou  univerzálnym bielym stien dvojnásobný</t>
  </si>
  <si>
    <t>Náter farbami ekologickými riediteľnými vodou  bielym pre interiér stropov dvojnásobný</t>
  </si>
  <si>
    <r>
      <t xml:space="preserve">Izolačná PE trubica TUBOLIT DG 18x13 mm (d potrubia x hr. izolácie), nadrezaná, AZ FLEX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</si>
  <si>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Izolačná PE trubica TUBOLIT DG 22x13 mm (d potrubia x hr. izolácie), nadrezaná, AZ FLEX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</si>
  <si>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Izolačná PE trubica TUBOLIT DG 28x13 mm (d potrubia x hr. izolácie), nadrezaná, AZ FLEX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</si>
  <si>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Izolačná PE trubica TUBOLIT DG 35x13 mm (d potrubia x hr. izolácie), nadrezaná, AZ FLEX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</si>
  <si>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Izolačná PE trubica TUBOLIT DG 42x13 mm (d potrubia x hr. izolácie), nadrezaná, AZ FLEX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</si>
  <si>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Izolačná PE trubica TUBOLIT DG 48x13 mm (d potrubia x hr. izolácie), nadrezaná, AZ FLEX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</si>
  <si>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90° RAUTITAN PX s centrovacími zarážkami D 16 mm, materiál: PPSU, REHAU alebo ekvivalent </t>
    </r>
    <r>
      <rPr>
        <sz val="8"/>
        <color rgb="FFFF0000"/>
        <rFont val="Arial CE"/>
        <charset val="238"/>
      </rPr>
      <t>obchodný názov a typ uvedie uchádzač</t>
    </r>
  </si>
  <si>
    <r>
      <t>Koleno RADOPRESS D 26/90 mm, PeX-Al-PeX systém, PIPELIFE alebo ekvivalent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</si>
  <si>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Koleno 90° RAUTITAN PX s centrovacími zarážkami D 20 mm, materiál: PPSU, REHAU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</si>
  <si>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90° RAUTITAN PX s centrovacími zarážkami D 32 mm, materiál: PPSU, REHAU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</si>
  <si>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90° RAUTITAN PX s centrovacími zarážkami D 40 mm, materiál: PPSU, REHAU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</si>
  <si>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HERZ Rúrka plast-hliníková PE-RT, hr.Al 0,5 mm, tyč 5m, 32x3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</si>
  <si>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Rúrka plast-hliníková PE-RT, hr.Al 0,5 mm, tyč 3m, 40x3,5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</si>
  <si>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HERZ Rúrka plast-hliníková PE-RT 20x2, hr.Al 0,25 mm, s tepelnou izoláciou, hrúbka tepelnej izolácie 6 mm, v kotúči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</si>
  <si>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HERZ Rúrka plast-hliníková PE-RT 26x3, hr.Al 0,25 mm, s tepelnou izoláciou, hrúbka tepelnej izolácie 6 mm v kotúči alebo ekvivalent </t>
    </r>
    <r>
      <rPr>
        <sz val="8"/>
        <color rgb="FFFF0000"/>
        <rFont val="Arial CE"/>
        <charset val="238"/>
      </rPr>
      <t>obchodný názov a typ uvedie uchádzač</t>
    </r>
  </si>
  <si>
    <r>
      <t>HERZ Rúrka HERZ-LINE PE-RT 16 x 2, 5-vrstvová, s ochrannou vrstvou EVOH zabraňujúcou difúzii kyslíka podľa DIN 4726, bal. 240 m, červenáalebo ekvivalent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</si>
  <si>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HERZ Regulátor tlakovej diferencie 4007 DN 25, regulačný rozsah 5-30 kPa, 150-4000 l/h, so závitovým hrdlom, vrátane impulzného vedenia dĺ. 1,0 m a ventilu na rýchle meranie s príp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</si>
  <si>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HERZ Regulátor tlakovej diferencie 4007 DN 32, regulačný rozsah 5-30 kPa, 200-4200 l/h, so závitovým hrdlom, vrátane impulzného vedenia dĺ. 1,0 m a ventilu na rýchle meranie s príp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</si>
  <si>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Hlavica termostatická Design, M 30x1,5 s kvap. snímačom, poloha 0, nastav. protimraz. ochrana pri cca 6°C, od 6-30 °C,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</si>
  <si>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Ventil STRÖMAX -GR DN 32, priamy vyvažovací, 2 vrty 1/4 uzatvorené uzávermi, hrdloxhrdlo, HERZ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</si>
  <si>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Ventil STRÖMAX -GMF DN 25, priamy vyvažovací s meracími ventilčekmi pre meranie tlakovej diferencie, prírubový, HERZ alebo ekvivalent </t>
    </r>
    <r>
      <rPr>
        <sz val="8"/>
        <color rgb="FFFF0000"/>
        <rFont val="Arial CE"/>
        <charset val="238"/>
      </rPr>
      <t>obchodný názov a typ uvedie uchádzač</t>
    </r>
  </si>
  <si>
    <t>Príplatok k cene za odvzdušňovací ventil telies  s príplatkom 8 %</t>
  </si>
  <si>
    <t>Vykurovacie telesá panelové, tlaková skúška telesa vodou dvojradového</t>
  </si>
  <si>
    <r>
      <t xml:space="preserve">Teleso vykurovacie doskové dvojradové oceľové RADIK VK 22, vxlxhĺ 300x1500x100 mm, pripojenie pravé spodné, závit G 1/2 vnútorný, KORADO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</si>
  <si>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Teleso vykurovacie doskové dvojradové oceľové, vxlxhĺ 500x600x100 mm, pripojenie pravé spodné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</si>
  <si>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Teleso vykurovacie doskové dvojradové oceľové, vxlxhĺ 500x1500x100 mm, pripojenie pravé spodné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</si>
  <si>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Teleso vykurovacie doskové dvojradové oceľové, vxlxhĺ 500x2000x100 mm, pripojenie pravé spodné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</si>
  <si>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LED panel, 42W, 230V/50Hz, IP44 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00"/>
        <rFont val="Arial CE"/>
        <charset val="238"/>
      </rPr>
      <t xml:space="preserve">+ sada na stropnú montáž   </t>
    </r>
  </si>
  <si>
    <r>
      <t xml:space="preserve">Svietidlo exteriérové nástenné, 15W, 230V/50Hz, IP65   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</si>
  <si>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LED reflektor, 50W, 230V/50Hz, IP65   </t>
    </r>
    <r>
      <rPr>
        <sz val="8"/>
        <color rgb="FFFF0000"/>
        <rFont val="Arial CE"/>
        <charset val="238"/>
      </rPr>
      <t xml:space="preserve"> obchodný názov a typ uvedie uchádzač </t>
    </r>
  </si>
  <si>
    <r>
      <t xml:space="preserve">Svietidlo núdzové, autonómnosť 1h, 2,5W, 230V/50Hz, IP42   </t>
    </r>
    <r>
      <rPr>
        <sz val="8"/>
        <color rgb="FFFF0000"/>
        <rFont val="Arial CE"/>
        <charset val="238"/>
      </rPr>
      <t xml:space="preserve">obchodný názov a typ uvedie uchádzač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</si>
</sst>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9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6" fillId="0" borderId="59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11" fillId="0" borderId="21" xfId="0" applyFont="1" applyBorder="1"/>
    <xf numFmtId="164" fontId="0" fillId="0" borderId="21" xfId="0" applyNumberFormat="1" applyBorder="1"/>
    <xf numFmtId="164" fontId="11" fillId="0" borderId="21" xfId="0" applyNumberFormat="1" applyFont="1" applyBorder="1"/>
    <xf numFmtId="164" fontId="12" fillId="0" borderId="21" xfId="0" applyNumberFormat="1" applyFont="1" applyBorder="1"/>
    <xf numFmtId="0" fontId="0" fillId="0" borderId="21" xfId="0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5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77" xfId="0" applyFont="1" applyBorder="1"/>
    <xf numFmtId="164" fontId="1" fillId="0" borderId="78" xfId="0" applyNumberFormat="1" applyFont="1" applyBorder="1"/>
    <xf numFmtId="0" fontId="1" fillId="0" borderId="18" xfId="0" applyFont="1" applyBorder="1"/>
    <xf numFmtId="0" fontId="1" fillId="0" borderId="79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0" fontId="6" fillId="0" borderId="87" xfId="0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1" fillId="0" borderId="93" xfId="0" applyFont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36" xfId="0" applyFont="1" applyBorder="1" applyAlignment="1">
      <alignment wrapText="1"/>
    </xf>
    <xf numFmtId="0" fontId="1" fillId="0" borderId="30" xfId="0" applyFont="1" applyBorder="1"/>
    <xf numFmtId="0" fontId="6" fillId="0" borderId="38" xfId="0" applyFont="1" applyBorder="1"/>
    <xf numFmtId="0" fontId="1" fillId="0" borderId="36" xfId="0" applyFont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6" fillId="0" borderId="72" xfId="0" applyFont="1" applyBorder="1"/>
    <xf numFmtId="0" fontId="1" fillId="0" borderId="83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0" fontId="1" fillId="0" borderId="58" xfId="0" applyFont="1" applyBorder="1"/>
    <xf numFmtId="0" fontId="1" fillId="0" borderId="40" xfId="0" applyFont="1" applyBorder="1"/>
    <xf numFmtId="0" fontId="1" fillId="0" borderId="49" xfId="0" applyFont="1" applyBorder="1"/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7" fillId="0" borderId="0" xfId="0" applyFont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C1A2-9DB5-4458-A10D-E6EF6514BA16}">
  <dimension ref="A1:Z13"/>
  <sheetViews>
    <sheetView tabSelected="1" workbookViewId="0">
      <selection activeCell="F6" sqref="F6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9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53" t="s">
        <v>0</v>
      </c>
      <c r="B2" s="254"/>
      <c r="C2" s="254"/>
      <c r="D2" s="254"/>
      <c r="E2" s="254"/>
      <c r="F2" s="5" t="s">
        <v>2</v>
      </c>
      <c r="G2" s="5"/>
    </row>
    <row r="3" spans="1:26" x14ac:dyDescent="0.3">
      <c r="A3" s="255" t="s">
        <v>1</v>
      </c>
      <c r="B3" s="255"/>
      <c r="C3" s="255"/>
      <c r="D3" s="255"/>
      <c r="E3" s="255"/>
      <c r="F3" s="6" t="s">
        <v>3</v>
      </c>
      <c r="G3" s="6" t="s">
        <v>4</v>
      </c>
    </row>
    <row r="4" spans="1:26" x14ac:dyDescent="0.3">
      <c r="A4" s="255"/>
      <c r="B4" s="255"/>
      <c r="C4" s="255"/>
      <c r="D4" s="255"/>
      <c r="E4" s="255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8.6" customHeight="1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252" t="s">
        <v>10</v>
      </c>
      <c r="G6" s="9" t="s">
        <v>11</v>
      </c>
    </row>
    <row r="7" spans="1:26" x14ac:dyDescent="0.3">
      <c r="A7" s="2" t="s">
        <v>12</v>
      </c>
      <c r="B7" s="221">
        <f>'SO 15809'!I367-Rekapitulácia!D7</f>
        <v>0</v>
      </c>
      <c r="C7" s="221">
        <f>'SO 15809'!P25</f>
        <v>0</v>
      </c>
      <c r="D7" s="221">
        <f>'SO 15809'!P17</f>
        <v>0</v>
      </c>
      <c r="E7" s="221">
        <f>'SO 15809'!P16</f>
        <v>0</v>
      </c>
      <c r="F7" s="221">
        <v>0</v>
      </c>
      <c r="G7" s="221">
        <f>B7+C7+D7+E7+F7</f>
        <v>0</v>
      </c>
      <c r="K7">
        <f>'SO 15809'!K367</f>
        <v>0</v>
      </c>
      <c r="Q7">
        <v>30.126000000000001</v>
      </c>
    </row>
    <row r="8" spans="1:26" x14ac:dyDescent="0.3">
      <c r="A8" s="2" t="s">
        <v>13</v>
      </c>
      <c r="B8" s="221">
        <f>'SO 15811'!I204-Rekapitulácia!D8</f>
        <v>0</v>
      </c>
      <c r="C8" s="221">
        <f>'SO 15811'!P25</f>
        <v>0</v>
      </c>
      <c r="D8" s="221">
        <f>'SO 15811'!P17</f>
        <v>0</v>
      </c>
      <c r="E8" s="221">
        <f>'SO 15811'!P16</f>
        <v>0</v>
      </c>
      <c r="F8" s="221">
        <v>0</v>
      </c>
      <c r="G8" s="221">
        <f>B8+C8+D8+E8+F8</f>
        <v>0</v>
      </c>
      <c r="K8">
        <f>'SO 15811'!K204</f>
        <v>0</v>
      </c>
      <c r="Q8">
        <v>30.126000000000001</v>
      </c>
    </row>
    <row r="9" spans="1:26" x14ac:dyDescent="0.3">
      <c r="A9" s="2" t="s">
        <v>14</v>
      </c>
      <c r="B9" s="223">
        <f>'SO 15812'!I179-Rekapitulácia!D9</f>
        <v>0</v>
      </c>
      <c r="C9" s="223">
        <f>'SO 15812'!P25</f>
        <v>0</v>
      </c>
      <c r="D9" s="223">
        <f>'SO 15812'!P17</f>
        <v>0</v>
      </c>
      <c r="E9" s="223">
        <f>'SO 15812'!P16</f>
        <v>0</v>
      </c>
      <c r="F9" s="223">
        <v>0</v>
      </c>
      <c r="G9" s="223">
        <f>B9+C9+D9+E9+F9</f>
        <v>0</v>
      </c>
      <c r="K9">
        <f>'SO 15812'!K179</f>
        <v>0</v>
      </c>
      <c r="Q9">
        <v>30.126000000000001</v>
      </c>
    </row>
    <row r="10" spans="1:26" x14ac:dyDescent="0.3">
      <c r="A10" s="226" t="s">
        <v>854</v>
      </c>
      <c r="B10" s="227">
        <f>SUM(B7:B9)</f>
        <v>0</v>
      </c>
      <c r="C10" s="227">
        <f>SUM(C7:C9)</f>
        <v>0</v>
      </c>
      <c r="D10" s="227">
        <f>SUM(D7:D9)</f>
        <v>0</v>
      </c>
      <c r="E10" s="227">
        <f>SUM(E7:E9)</f>
        <v>0</v>
      </c>
      <c r="F10" s="227">
        <f>SUM(F7:F9)</f>
        <v>0</v>
      </c>
      <c r="G10" s="227">
        <f>SUM(G7:G9)-SUM(Z7:Z9)</f>
        <v>0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3">
      <c r="A11" s="224" t="s">
        <v>855</v>
      </c>
      <c r="B11" s="225">
        <f>G10-SUM(Rekapitulácia!K7:'Rekapitulácia'!K9)*1</f>
        <v>0</v>
      </c>
      <c r="C11" s="225"/>
      <c r="D11" s="225"/>
      <c r="E11" s="225"/>
      <c r="F11" s="225"/>
      <c r="G11" s="225">
        <f>ROUND(((ROUND(B11,2)*20)/100),2)*1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3">
      <c r="A12" s="4" t="s">
        <v>856</v>
      </c>
      <c r="B12" s="222">
        <f>(G10-B11)</f>
        <v>0</v>
      </c>
      <c r="C12" s="222"/>
      <c r="D12" s="222"/>
      <c r="E12" s="222"/>
      <c r="F12" s="222"/>
      <c r="G12" s="222">
        <f>ROUND(((ROUND(B12,2)*0)/100),2)</f>
        <v>0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3">
      <c r="A13" s="228" t="s">
        <v>857</v>
      </c>
      <c r="B13" s="229"/>
      <c r="C13" s="229"/>
      <c r="D13" s="229"/>
      <c r="E13" s="229"/>
      <c r="F13" s="229"/>
      <c r="G13" s="229">
        <f>SUM(G10:G12)</f>
        <v>0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FC18-F662-4B19-9F98-CDCFE87B2FD9}">
  <dimension ref="A1:AA42"/>
  <sheetViews>
    <sheetView workbookViewId="0">
      <pane ySplit="1" topLeftCell="A35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664062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58" t="s">
        <v>858</v>
      </c>
      <c r="C2" s="259"/>
      <c r="D2" s="259"/>
      <c r="E2" s="259"/>
      <c r="F2" s="259"/>
      <c r="G2" s="259"/>
      <c r="H2" s="259"/>
      <c r="I2" s="259"/>
      <c r="J2" s="260"/>
      <c r="P2" s="157"/>
    </row>
    <row r="3" spans="1:23" ht="18" customHeight="1" x14ac:dyDescent="0.3">
      <c r="A3" s="1"/>
      <c r="B3" s="261" t="s">
        <v>1</v>
      </c>
      <c r="C3" s="262"/>
      <c r="D3" s="262"/>
      <c r="E3" s="262"/>
      <c r="F3" s="262"/>
      <c r="G3" s="263"/>
      <c r="H3" s="263"/>
      <c r="I3" s="263"/>
      <c r="J3" s="264"/>
      <c r="P3" s="157"/>
    </row>
    <row r="4" spans="1:23" ht="18" customHeight="1" x14ac:dyDescent="0.3">
      <c r="A4" s="1"/>
      <c r="B4" s="235"/>
      <c r="C4" s="230"/>
      <c r="D4" s="230"/>
      <c r="E4" s="230"/>
      <c r="F4" s="236" t="s">
        <v>17</v>
      </c>
      <c r="G4" s="230"/>
      <c r="H4" s="230"/>
      <c r="I4" s="230"/>
      <c r="J4" s="248"/>
      <c r="P4" s="157"/>
    </row>
    <row r="5" spans="1:23" ht="18" customHeight="1" x14ac:dyDescent="0.3">
      <c r="A5" s="1"/>
      <c r="B5" s="234"/>
      <c r="C5" s="230"/>
      <c r="D5" s="230"/>
      <c r="E5" s="230"/>
      <c r="F5" s="236" t="s">
        <v>18</v>
      </c>
      <c r="G5" s="230"/>
      <c r="H5" s="230"/>
      <c r="I5" s="230"/>
      <c r="J5" s="248"/>
      <c r="P5" s="157"/>
    </row>
    <row r="6" spans="1:23" ht="18" customHeight="1" x14ac:dyDescent="0.3">
      <c r="A6" s="1"/>
      <c r="B6" s="58" t="s">
        <v>19</v>
      </c>
      <c r="C6" s="230"/>
      <c r="D6" s="236" t="s">
        <v>20</v>
      </c>
      <c r="E6" s="230"/>
      <c r="F6" s="236" t="s">
        <v>21</v>
      </c>
      <c r="G6" s="236" t="s">
        <v>22</v>
      </c>
      <c r="H6" s="230"/>
      <c r="I6" s="230"/>
      <c r="J6" s="248"/>
      <c r="P6" s="157"/>
    </row>
    <row r="7" spans="1:23" ht="19.95" customHeight="1" x14ac:dyDescent="0.3">
      <c r="A7" s="1"/>
      <c r="B7" s="265" t="s">
        <v>23</v>
      </c>
      <c r="C7" s="266"/>
      <c r="D7" s="266"/>
      <c r="E7" s="266"/>
      <c r="F7" s="266"/>
      <c r="G7" s="266"/>
      <c r="H7" s="266"/>
      <c r="I7" s="237"/>
      <c r="J7" s="249"/>
      <c r="P7" s="157"/>
    </row>
    <row r="8" spans="1:23" ht="18" customHeight="1" x14ac:dyDescent="0.3">
      <c r="A8" s="1"/>
      <c r="B8" s="58" t="s">
        <v>26</v>
      </c>
      <c r="C8" s="230"/>
      <c r="D8" s="230"/>
      <c r="E8" s="230"/>
      <c r="F8" s="236" t="s">
        <v>27</v>
      </c>
      <c r="G8" s="230"/>
      <c r="H8" s="230"/>
      <c r="I8" s="230"/>
      <c r="J8" s="248"/>
      <c r="P8" s="157"/>
    </row>
    <row r="9" spans="1:23" ht="19.95" customHeight="1" x14ac:dyDescent="0.3">
      <c r="A9" s="1"/>
      <c r="B9" s="265" t="s">
        <v>24</v>
      </c>
      <c r="C9" s="266"/>
      <c r="D9" s="266"/>
      <c r="E9" s="266"/>
      <c r="F9" s="266"/>
      <c r="G9" s="266"/>
      <c r="H9" s="266"/>
      <c r="I9" s="237"/>
      <c r="J9" s="249"/>
      <c r="P9" s="157"/>
    </row>
    <row r="10" spans="1:23" ht="18" customHeight="1" x14ac:dyDescent="0.3">
      <c r="A10" s="1"/>
      <c r="B10" s="58" t="s">
        <v>26</v>
      </c>
      <c r="C10" s="230"/>
      <c r="D10" s="230"/>
      <c r="E10" s="230"/>
      <c r="F10" s="236" t="s">
        <v>27</v>
      </c>
      <c r="G10" s="230"/>
      <c r="H10" s="230"/>
      <c r="I10" s="230"/>
      <c r="J10" s="248"/>
      <c r="P10" s="157"/>
    </row>
    <row r="11" spans="1:23" ht="19.95" customHeight="1" x14ac:dyDescent="0.3">
      <c r="A11" s="1"/>
      <c r="B11" s="265" t="s">
        <v>25</v>
      </c>
      <c r="C11" s="266"/>
      <c r="D11" s="266"/>
      <c r="E11" s="266"/>
      <c r="F11" s="266"/>
      <c r="G11" s="266"/>
      <c r="H11" s="266"/>
      <c r="I11" s="237"/>
      <c r="J11" s="249"/>
      <c r="P11" s="157"/>
    </row>
    <row r="12" spans="1:23" ht="18" customHeight="1" x14ac:dyDescent="0.3">
      <c r="A12" s="1"/>
      <c r="B12" s="58" t="s">
        <v>26</v>
      </c>
      <c r="C12" s="230"/>
      <c r="D12" s="230"/>
      <c r="E12" s="230"/>
      <c r="F12" s="236" t="s">
        <v>27</v>
      </c>
      <c r="G12" s="230"/>
      <c r="H12" s="230"/>
      <c r="I12" s="230"/>
      <c r="J12" s="248"/>
      <c r="P12" s="157"/>
    </row>
    <row r="13" spans="1:23" ht="18" customHeight="1" x14ac:dyDescent="0.3">
      <c r="A13" s="1"/>
      <c r="B13" s="233"/>
      <c r="C13" s="133"/>
      <c r="D13" s="133"/>
      <c r="E13" s="133"/>
      <c r="F13" s="133"/>
      <c r="G13" s="133"/>
      <c r="H13" s="133"/>
      <c r="I13" s="133"/>
      <c r="J13" s="250"/>
      <c r="P13" s="157"/>
    </row>
    <row r="14" spans="1:23" ht="18" customHeight="1" x14ac:dyDescent="0.3">
      <c r="A14" s="1"/>
      <c r="B14" s="56" t="s">
        <v>6</v>
      </c>
      <c r="C14" s="64" t="s">
        <v>48</v>
      </c>
      <c r="D14" s="63" t="s">
        <v>49</v>
      </c>
      <c r="E14" s="68" t="s">
        <v>50</v>
      </c>
      <c r="F14" s="256" t="s">
        <v>10</v>
      </c>
      <c r="G14" s="257"/>
      <c r="H14" s="44"/>
      <c r="I14" s="56">
        <f>'SO 15809'!P14+'SO 15811'!P14+'SO 15812'!P14</f>
        <v>0</v>
      </c>
      <c r="J14" s="119"/>
      <c r="P14" s="157"/>
    </row>
    <row r="15" spans="1:23" ht="18" customHeight="1" x14ac:dyDescent="0.3">
      <c r="A15" s="1"/>
      <c r="B15" s="57" t="s">
        <v>28</v>
      </c>
      <c r="C15" s="65">
        <f>'SO 15809'!C15+'SO 15811'!C15+'SO 15812'!C15</f>
        <v>0</v>
      </c>
      <c r="D15" s="60">
        <f>'SO 15809'!D15+'SO 15811'!D15+'SO 15812'!D15</f>
        <v>0</v>
      </c>
      <c r="E15" s="69">
        <f>'SO 15809'!E15+'SO 15811'!E15+'SO 15812'!E15</f>
        <v>0</v>
      </c>
      <c r="F15" s="269"/>
      <c r="G15" s="270"/>
      <c r="H15" s="1"/>
      <c r="I15" s="239"/>
      <c r="J15" s="205"/>
      <c r="P15" s="157"/>
    </row>
    <row r="16" spans="1:23" ht="18" customHeight="1" x14ac:dyDescent="0.3">
      <c r="A16" s="1"/>
      <c r="B16" s="56" t="s">
        <v>29</v>
      </c>
      <c r="C16" s="94">
        <f>'SO 15809'!C16+'SO 15811'!C16+'SO 15812'!C16</f>
        <v>0</v>
      </c>
      <c r="D16" s="95">
        <f>'SO 15809'!D16+'SO 15811'!D16+'SO 15812'!D16</f>
        <v>0</v>
      </c>
      <c r="E16" s="96">
        <f>'SO 15809'!E16+'SO 15811'!E16+'SO 15812'!E16</f>
        <v>0</v>
      </c>
      <c r="F16" s="271" t="s">
        <v>35</v>
      </c>
      <c r="G16" s="257"/>
      <c r="H16" s="232"/>
      <c r="I16" s="244">
        <f>Rekapitulácia!E10</f>
        <v>0</v>
      </c>
      <c r="J16" s="119"/>
      <c r="P16" s="157"/>
    </row>
    <row r="17" spans="1:23" ht="18" customHeight="1" x14ac:dyDescent="0.3">
      <c r="A17" s="1"/>
      <c r="B17" s="57" t="s">
        <v>30</v>
      </c>
      <c r="C17" s="65">
        <f>'SO 15809'!C17+'SO 15811'!C17+'SO 15812'!C17</f>
        <v>0</v>
      </c>
      <c r="D17" s="60">
        <f>'SO 15809'!D17+'SO 15811'!D17+'SO 15812'!D17</f>
        <v>0</v>
      </c>
      <c r="E17" s="69">
        <f>'SO 15809'!E17+'SO 15811'!E17+'SO 15812'!E17</f>
        <v>0</v>
      </c>
      <c r="F17" s="272" t="s">
        <v>36</v>
      </c>
      <c r="G17" s="273"/>
      <c r="H17" s="139"/>
      <c r="I17" s="239">
        <f>Rekapitulácia!D10</f>
        <v>0</v>
      </c>
      <c r="J17" s="205"/>
      <c r="P17" s="157"/>
    </row>
    <row r="18" spans="1:23" ht="18" customHeight="1" x14ac:dyDescent="0.3">
      <c r="A18" s="1"/>
      <c r="B18" s="58" t="s">
        <v>31</v>
      </c>
      <c r="C18" s="66">
        <f>'SO 15809'!C18+'SO 15811'!C18+'SO 15812'!C18</f>
        <v>0</v>
      </c>
      <c r="D18" s="61">
        <f>'SO 15809'!D18+'SO 15811'!D18+'SO 15812'!D18</f>
        <v>0</v>
      </c>
      <c r="E18" s="70">
        <f>'SO 15809'!E18+'SO 15811'!E18+'SO 15812'!E18</f>
        <v>0</v>
      </c>
      <c r="F18" s="274"/>
      <c r="G18" s="275"/>
      <c r="H18" s="231"/>
      <c r="I18" s="240"/>
      <c r="J18" s="248"/>
      <c r="P18" s="157"/>
    </row>
    <row r="19" spans="1:23" ht="18" customHeight="1" x14ac:dyDescent="0.3">
      <c r="A19" s="1"/>
      <c r="B19" s="58" t="s">
        <v>32</v>
      </c>
      <c r="C19" s="67">
        <f>'SO 15809'!C19+'SO 15811'!C19+'SO 15812'!C19</f>
        <v>0</v>
      </c>
      <c r="D19" s="62">
        <f>'SO 15809'!D19+'SO 15811'!D19+'SO 15812'!D19</f>
        <v>0</v>
      </c>
      <c r="E19" s="70">
        <f>'SO 15809'!E19+'SO 15811'!E19+'SO 15812'!E19</f>
        <v>0</v>
      </c>
      <c r="F19" s="276"/>
      <c r="G19" s="277"/>
      <c r="H19" s="231"/>
      <c r="I19" s="240"/>
      <c r="J19" s="248"/>
      <c r="P19" s="157"/>
    </row>
    <row r="20" spans="1:23" ht="18" customHeight="1" x14ac:dyDescent="0.3">
      <c r="A20" s="1"/>
      <c r="B20" s="56" t="s">
        <v>33</v>
      </c>
      <c r="C20" s="238"/>
      <c r="D20" s="238"/>
      <c r="E20" s="245">
        <f>SUM(E15:E19)</f>
        <v>0</v>
      </c>
      <c r="F20" s="267" t="s">
        <v>33</v>
      </c>
      <c r="G20" s="257"/>
      <c r="H20" s="232"/>
      <c r="I20" s="241">
        <f>SUM(I14:I18)</f>
        <v>0</v>
      </c>
      <c r="J20" s="119"/>
      <c r="P20" s="157"/>
    </row>
    <row r="21" spans="1:23" ht="18" customHeight="1" x14ac:dyDescent="0.3">
      <c r="A21" s="1"/>
      <c r="B21" s="57" t="s">
        <v>859</v>
      </c>
      <c r="C21" s="139"/>
      <c r="D21" s="139"/>
      <c r="E21" s="139"/>
      <c r="F21" s="278" t="s">
        <v>859</v>
      </c>
      <c r="G21" s="275"/>
      <c r="H21" s="139"/>
      <c r="I21" s="242"/>
      <c r="J21" s="205"/>
      <c r="P21" s="157"/>
    </row>
    <row r="22" spans="1:23" ht="18" customHeight="1" x14ac:dyDescent="0.3">
      <c r="A22" s="1"/>
      <c r="B22" s="58" t="s">
        <v>860</v>
      </c>
      <c r="C22" s="231"/>
      <c r="D22" s="231"/>
      <c r="E22" s="70">
        <f>'SO 15809'!E21+'SO 15811'!E21+'SO 15812'!E21</f>
        <v>0</v>
      </c>
      <c r="F22" s="278" t="s">
        <v>863</v>
      </c>
      <c r="G22" s="275"/>
      <c r="H22" s="231"/>
      <c r="I22" s="240">
        <f>'SO 15809'!P21+'SO 15811'!P21+'SO 15812'!P21</f>
        <v>0</v>
      </c>
      <c r="J22" s="248"/>
      <c r="P22" s="157"/>
      <c r="V22" s="55"/>
      <c r="W22" s="55"/>
    </row>
    <row r="23" spans="1:23" ht="18" customHeight="1" x14ac:dyDescent="0.3">
      <c r="A23" s="1"/>
      <c r="B23" s="58" t="s">
        <v>861</v>
      </c>
      <c r="C23" s="231"/>
      <c r="D23" s="231"/>
      <c r="E23" s="70">
        <f>'SO 15809'!E22+'SO 15811'!E22+'SO 15812'!E22</f>
        <v>0</v>
      </c>
      <c r="F23" s="278" t="s">
        <v>864</v>
      </c>
      <c r="G23" s="275"/>
      <c r="H23" s="231"/>
      <c r="I23" s="240">
        <f>'SO 15809'!P22+'SO 15811'!P22+'SO 15812'!P22</f>
        <v>0</v>
      </c>
      <c r="J23" s="248"/>
      <c r="P23" s="157"/>
      <c r="V23" s="55"/>
      <c r="W23" s="55"/>
    </row>
    <row r="24" spans="1:23" ht="18" customHeight="1" x14ac:dyDescent="0.3">
      <c r="A24" s="1"/>
      <c r="B24" s="58" t="s">
        <v>862</v>
      </c>
      <c r="C24" s="231"/>
      <c r="D24" s="231"/>
      <c r="E24" s="70">
        <f>'SO 15809'!E23+'SO 15811'!E23+'SO 15812'!E23</f>
        <v>0</v>
      </c>
      <c r="F24" s="278" t="s">
        <v>865</v>
      </c>
      <c r="G24" s="275"/>
      <c r="H24" s="231"/>
      <c r="I24" s="58">
        <f>'SO 15809'!P23+'SO 15811'!P23+'SO 15812'!P23</f>
        <v>0</v>
      </c>
      <c r="J24" s="248"/>
      <c r="P24" s="157"/>
      <c r="V24" s="55"/>
      <c r="W24" s="55"/>
    </row>
    <row r="25" spans="1:23" ht="18" customHeight="1" x14ac:dyDescent="0.3">
      <c r="A25" s="1"/>
      <c r="B25" s="58"/>
      <c r="C25" s="231"/>
      <c r="D25" s="231"/>
      <c r="E25" s="231"/>
      <c r="F25" s="279" t="s">
        <v>33</v>
      </c>
      <c r="G25" s="280"/>
      <c r="H25" s="231"/>
      <c r="I25" s="243">
        <f>SUM(E21:E24)+SUM(I21:I24)</f>
        <v>0</v>
      </c>
      <c r="J25" s="248"/>
      <c r="P25" s="157"/>
    </row>
    <row r="26" spans="1:23" ht="18" customHeight="1" x14ac:dyDescent="0.3">
      <c r="A26" s="1"/>
      <c r="B26" s="75" t="s">
        <v>53</v>
      </c>
      <c r="C26" s="138"/>
      <c r="D26" s="138"/>
      <c r="E26" s="104"/>
      <c r="F26" s="267" t="s">
        <v>37</v>
      </c>
      <c r="G26" s="268"/>
      <c r="H26" s="138"/>
      <c r="I26" s="233"/>
      <c r="J26" s="250"/>
      <c r="P26" s="157"/>
    </row>
    <row r="27" spans="1:23" ht="18" customHeight="1" x14ac:dyDescent="0.3">
      <c r="A27" s="1"/>
      <c r="B27" s="212"/>
      <c r="C27" s="1"/>
      <c r="D27" s="1"/>
      <c r="E27" s="106"/>
      <c r="F27" s="281" t="s">
        <v>38</v>
      </c>
      <c r="G27" s="282"/>
      <c r="H27" s="139"/>
      <c r="I27" s="239">
        <f>E20+I20+I25</f>
        <v>0</v>
      </c>
      <c r="J27" s="205"/>
      <c r="P27" s="157"/>
    </row>
    <row r="28" spans="1:23" ht="18" customHeight="1" x14ac:dyDescent="0.3">
      <c r="A28" s="1"/>
      <c r="B28" s="212"/>
      <c r="C28" s="1"/>
      <c r="D28" s="1"/>
      <c r="E28" s="106"/>
      <c r="F28" s="283" t="s">
        <v>39</v>
      </c>
      <c r="G28" s="284"/>
      <c r="H28" s="96">
        <f>Rekapitulácia!B11</f>
        <v>0</v>
      </c>
      <c r="I28" s="56">
        <f>ROUND(((ROUND(H28,2)*20)/100),2)*1</f>
        <v>0</v>
      </c>
      <c r="J28" s="119"/>
      <c r="P28" s="156"/>
    </row>
    <row r="29" spans="1:23" ht="18" customHeight="1" x14ac:dyDescent="0.3">
      <c r="A29" s="1"/>
      <c r="B29" s="212"/>
      <c r="C29" s="1"/>
      <c r="D29" s="1"/>
      <c r="E29" s="106"/>
      <c r="F29" s="285" t="s">
        <v>40</v>
      </c>
      <c r="G29" s="286"/>
      <c r="H29" s="69">
        <f>Rekapitulácia!B12</f>
        <v>0</v>
      </c>
      <c r="I29" s="57">
        <f>ROUND(((ROUND(H29,2)*0)/100),2)</f>
        <v>0</v>
      </c>
      <c r="J29" s="205"/>
      <c r="P29" s="156"/>
    </row>
    <row r="30" spans="1:23" ht="18" customHeight="1" x14ac:dyDescent="0.3">
      <c r="A30" s="1"/>
      <c r="B30" s="212"/>
      <c r="C30" s="1"/>
      <c r="D30" s="1"/>
      <c r="E30" s="106"/>
      <c r="F30" s="283" t="s">
        <v>41</v>
      </c>
      <c r="G30" s="284"/>
      <c r="H30" s="232"/>
      <c r="I30" s="241">
        <f>SUM(I27:I29)</f>
        <v>0</v>
      </c>
      <c r="J30" s="119"/>
      <c r="P30" s="157"/>
    </row>
    <row r="31" spans="1:23" ht="18" customHeight="1" x14ac:dyDescent="0.3">
      <c r="A31" s="1"/>
      <c r="B31" s="212"/>
      <c r="C31" s="1"/>
      <c r="D31" s="1"/>
      <c r="E31" s="103"/>
      <c r="F31" s="282"/>
      <c r="G31" s="270"/>
      <c r="H31" s="139"/>
      <c r="I31" s="212"/>
      <c r="J31" s="205"/>
      <c r="P31" s="157"/>
    </row>
    <row r="32" spans="1:23" ht="18" customHeight="1" x14ac:dyDescent="0.3">
      <c r="A32" s="1"/>
      <c r="B32" s="75" t="s">
        <v>51</v>
      </c>
      <c r="C32" s="133"/>
      <c r="D32" s="133"/>
      <c r="E32" s="10" t="s">
        <v>52</v>
      </c>
      <c r="F32" s="1"/>
      <c r="G32" s="133"/>
      <c r="H32" s="138"/>
      <c r="I32" s="133"/>
      <c r="J32" s="250"/>
      <c r="P32" s="157"/>
    </row>
    <row r="33" spans="1:23" ht="18" customHeight="1" x14ac:dyDescent="0.3">
      <c r="A33" s="1"/>
      <c r="B33" s="212"/>
      <c r="C33" s="1"/>
      <c r="D33" s="1"/>
      <c r="E33" s="1"/>
      <c r="F33" s="1"/>
      <c r="G33" s="1"/>
      <c r="H33" s="1"/>
      <c r="I33" s="1"/>
      <c r="J33" s="205"/>
      <c r="P33" s="157"/>
    </row>
    <row r="34" spans="1:23" ht="18" customHeight="1" x14ac:dyDescent="0.3">
      <c r="A34" s="1"/>
      <c r="B34" s="212"/>
      <c r="C34" s="1"/>
      <c r="D34" s="1"/>
      <c r="E34" s="1"/>
      <c r="F34" s="1"/>
      <c r="G34" s="1"/>
      <c r="H34" s="1"/>
      <c r="I34" s="1"/>
      <c r="J34" s="205"/>
      <c r="P34" s="157"/>
    </row>
    <row r="35" spans="1:23" ht="18" customHeight="1" x14ac:dyDescent="0.3">
      <c r="A35" s="1"/>
      <c r="B35" s="212"/>
      <c r="C35" s="1"/>
      <c r="D35" s="1"/>
      <c r="E35" s="1"/>
      <c r="F35" s="1"/>
      <c r="G35" s="1"/>
      <c r="H35" s="1"/>
      <c r="I35" s="1"/>
      <c r="J35" s="205"/>
      <c r="P35" s="157"/>
    </row>
    <row r="36" spans="1:23" ht="18" customHeight="1" x14ac:dyDescent="0.3">
      <c r="A36" s="1"/>
      <c r="B36" s="212"/>
      <c r="C36" s="1"/>
      <c r="D36" s="1"/>
      <c r="E36" s="1"/>
      <c r="F36" s="1"/>
      <c r="G36" s="1"/>
      <c r="H36" s="1"/>
      <c r="I36" s="1"/>
      <c r="J36" s="205"/>
      <c r="P36" s="157"/>
    </row>
    <row r="37" spans="1:23" ht="18" customHeight="1" x14ac:dyDescent="0.3">
      <c r="A37" s="1"/>
      <c r="B37" s="212"/>
      <c r="C37" s="1"/>
      <c r="D37" s="1"/>
      <c r="E37" s="1"/>
      <c r="F37" s="1"/>
      <c r="G37" s="1"/>
      <c r="H37" s="1"/>
      <c r="I37" s="1"/>
      <c r="J37" s="205"/>
      <c r="P37" s="157"/>
    </row>
    <row r="38" spans="1:23" ht="18" customHeight="1" x14ac:dyDescent="0.3">
      <c r="A38" s="1"/>
      <c r="B38" s="246"/>
      <c r="C38" s="247"/>
      <c r="D38" s="247"/>
      <c r="E38" s="247"/>
      <c r="F38" s="247"/>
      <c r="G38" s="247"/>
      <c r="H38" s="247"/>
      <c r="I38" s="247"/>
      <c r="J38" s="251"/>
      <c r="P38" s="157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D053-6EB8-431F-84AA-1429375E738C}">
  <dimension ref="A1:AA367"/>
  <sheetViews>
    <sheetView workbookViewId="0">
      <pane ySplit="1" topLeftCell="A267" activePane="bottomLeft" state="frozen"/>
      <selection pane="bottomLeft" activeCell="D363" sqref="D363:E36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291" t="s">
        <v>15</v>
      </c>
      <c r="C1" s="292"/>
      <c r="D1" s="12"/>
      <c r="E1" s="293" t="s">
        <v>0</v>
      </c>
      <c r="F1" s="294"/>
      <c r="G1" s="13"/>
      <c r="H1" s="338" t="s">
        <v>83</v>
      </c>
      <c r="I1" s="292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4.950000000000003" customHeight="1" x14ac:dyDescent="0.3">
      <c r="A2" s="15"/>
      <c r="B2" s="295" t="s">
        <v>15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7"/>
      <c r="R2" s="297"/>
      <c r="S2" s="297"/>
      <c r="T2" s="297"/>
      <c r="U2" s="297"/>
      <c r="V2" s="298"/>
      <c r="W2" s="55"/>
    </row>
    <row r="3" spans="1:23" ht="18" customHeight="1" x14ac:dyDescent="0.3">
      <c r="A3" s="15"/>
      <c r="B3" s="261" t="s">
        <v>1</v>
      </c>
      <c r="C3" s="262"/>
      <c r="D3" s="262"/>
      <c r="E3" s="262"/>
      <c r="F3" s="262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4"/>
      <c r="W3" s="55"/>
    </row>
    <row r="4" spans="1:23" ht="18" customHeight="1" x14ac:dyDescent="0.3">
      <c r="A4" s="15"/>
      <c r="B4" s="45" t="s">
        <v>16</v>
      </c>
      <c r="C4" s="32"/>
      <c r="D4" s="25"/>
      <c r="E4" s="25"/>
      <c r="F4" s="46" t="s">
        <v>17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3">
      <c r="A5" s="15"/>
      <c r="B5" s="40"/>
      <c r="C5" s="32"/>
      <c r="D5" s="25"/>
      <c r="E5" s="25"/>
      <c r="F5" s="46" t="s">
        <v>18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3">
      <c r="A6" s="15"/>
      <c r="B6" s="47" t="s">
        <v>19</v>
      </c>
      <c r="C6" s="32"/>
      <c r="D6" s="46" t="s">
        <v>20</v>
      </c>
      <c r="E6" s="25"/>
      <c r="F6" s="46" t="s">
        <v>21</v>
      </c>
      <c r="G6" s="46" t="s">
        <v>22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19.95" customHeight="1" x14ac:dyDescent="0.3">
      <c r="A7" s="15"/>
      <c r="B7" s="299" t="s">
        <v>23</v>
      </c>
      <c r="C7" s="300"/>
      <c r="D7" s="300"/>
      <c r="E7" s="300"/>
      <c r="F7" s="300"/>
      <c r="G7" s="300"/>
      <c r="H7" s="301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3">
      <c r="A8" s="15"/>
      <c r="B8" s="51" t="s">
        <v>26</v>
      </c>
      <c r="C8" s="48"/>
      <c r="D8" s="28"/>
      <c r="E8" s="28"/>
      <c r="F8" s="52" t="s">
        <v>27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19.95" customHeight="1" x14ac:dyDescent="0.3">
      <c r="A9" s="15"/>
      <c r="B9" s="265" t="s">
        <v>24</v>
      </c>
      <c r="C9" s="266"/>
      <c r="D9" s="266"/>
      <c r="E9" s="266"/>
      <c r="F9" s="266"/>
      <c r="G9" s="266"/>
      <c r="H9" s="287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3">
      <c r="A10" s="15"/>
      <c r="B10" s="47" t="s">
        <v>26</v>
      </c>
      <c r="C10" s="32"/>
      <c r="D10" s="25"/>
      <c r="E10" s="25"/>
      <c r="F10" s="46" t="s">
        <v>27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19.95" customHeight="1" x14ac:dyDescent="0.3">
      <c r="A11" s="15"/>
      <c r="B11" s="265" t="s">
        <v>25</v>
      </c>
      <c r="C11" s="266"/>
      <c r="D11" s="266"/>
      <c r="E11" s="266"/>
      <c r="F11" s="266"/>
      <c r="G11" s="266"/>
      <c r="H11" s="287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3">
      <c r="A12" s="15"/>
      <c r="B12" s="47" t="s">
        <v>26</v>
      </c>
      <c r="C12" s="32"/>
      <c r="D12" s="25"/>
      <c r="E12" s="25"/>
      <c r="F12" s="46" t="s">
        <v>27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3">
      <c r="A14" s="15"/>
      <c r="B14" s="56" t="s">
        <v>6</v>
      </c>
      <c r="C14" s="64" t="s">
        <v>48</v>
      </c>
      <c r="D14" s="63" t="s">
        <v>49</v>
      </c>
      <c r="E14" s="68" t="s">
        <v>50</v>
      </c>
      <c r="F14" s="256" t="s">
        <v>34</v>
      </c>
      <c r="G14" s="257"/>
      <c r="H14" s="288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3">
      <c r="A15" s="15"/>
      <c r="B15" s="57" t="s">
        <v>28</v>
      </c>
      <c r="C15" s="65">
        <f>'SO 15809'!E63</f>
        <v>0</v>
      </c>
      <c r="D15" s="60">
        <f>'SO 15809'!F63</f>
        <v>0</v>
      </c>
      <c r="E15" s="69">
        <f>'SO 15809'!G63</f>
        <v>0</v>
      </c>
      <c r="F15" s="289"/>
      <c r="G15" s="275"/>
      <c r="H15" s="290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3">
      <c r="A16" s="15"/>
      <c r="B16" s="56" t="s">
        <v>29</v>
      </c>
      <c r="C16" s="94">
        <f>'SO 15809'!E80</f>
        <v>0</v>
      </c>
      <c r="D16" s="95">
        <f>'SO 15809'!F80</f>
        <v>0</v>
      </c>
      <c r="E16" s="96">
        <f>'SO 15809'!G80</f>
        <v>0</v>
      </c>
      <c r="F16" s="271" t="s">
        <v>35</v>
      </c>
      <c r="G16" s="275"/>
      <c r="H16" s="290"/>
      <c r="I16" s="25"/>
      <c r="J16" s="25"/>
      <c r="K16" s="26"/>
      <c r="L16" s="26"/>
      <c r="M16" s="26"/>
      <c r="N16" s="26"/>
      <c r="O16" s="76"/>
      <c r="P16" s="86">
        <f>(SUM(Z97:Z366))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3">
      <c r="A17" s="15"/>
      <c r="B17" s="57" t="s">
        <v>30</v>
      </c>
      <c r="C17" s="65"/>
      <c r="D17" s="60"/>
      <c r="E17" s="69"/>
      <c r="F17" s="272" t="s">
        <v>36</v>
      </c>
      <c r="G17" s="275"/>
      <c r="H17" s="290"/>
      <c r="I17" s="25"/>
      <c r="J17" s="25"/>
      <c r="K17" s="26"/>
      <c r="L17" s="26"/>
      <c r="M17" s="26"/>
      <c r="N17" s="26"/>
      <c r="O17" s="76"/>
      <c r="P17" s="86">
        <f>(SUM(Y97:Y366))</f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3">
      <c r="A18" s="15"/>
      <c r="B18" s="58" t="s">
        <v>31</v>
      </c>
      <c r="C18" s="66"/>
      <c r="D18" s="61"/>
      <c r="E18" s="70"/>
      <c r="F18" s="274"/>
      <c r="G18" s="280"/>
      <c r="H18" s="290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3">
      <c r="A19" s="15"/>
      <c r="B19" s="58" t="s">
        <v>32</v>
      </c>
      <c r="C19" s="67"/>
      <c r="D19" s="62"/>
      <c r="E19" s="70"/>
      <c r="F19" s="314"/>
      <c r="G19" s="303"/>
      <c r="H19" s="315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3">
      <c r="A20" s="15"/>
      <c r="B20" s="54" t="s">
        <v>33</v>
      </c>
      <c r="C20" s="59"/>
      <c r="D20" s="97"/>
      <c r="E20" s="98">
        <f>SUM(E15:E19)</f>
        <v>0</v>
      </c>
      <c r="F20" s="267" t="s">
        <v>33</v>
      </c>
      <c r="G20" s="273"/>
      <c r="H20" s="288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3">
      <c r="A21" s="15"/>
      <c r="B21" s="51" t="s">
        <v>42</v>
      </c>
      <c r="C21" s="53"/>
      <c r="D21" s="93"/>
      <c r="E21" s="71">
        <f>((E15*U22*0)+(E16*V22*0)+(E17*W22*0))/100</f>
        <v>0</v>
      </c>
      <c r="F21" s="278" t="s">
        <v>45</v>
      </c>
      <c r="G21" s="275"/>
      <c r="H21" s="290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3">
      <c r="A22" s="15"/>
      <c r="B22" s="47" t="s">
        <v>43</v>
      </c>
      <c r="C22" s="34"/>
      <c r="D22" s="73"/>
      <c r="E22" s="72">
        <f>((E15*U23*0)+(E16*V23*0)+(E17*W23*0))/100</f>
        <v>0</v>
      </c>
      <c r="F22" s="278" t="s">
        <v>46</v>
      </c>
      <c r="G22" s="275"/>
      <c r="H22" s="290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7" t="s">
        <v>44</v>
      </c>
      <c r="C23" s="34"/>
      <c r="D23" s="73"/>
      <c r="E23" s="72">
        <f>((E15*U24*0)+(E16*V24*0)+(E17*W24*0))/100</f>
        <v>0</v>
      </c>
      <c r="F23" s="278" t="s">
        <v>47</v>
      </c>
      <c r="G23" s="275"/>
      <c r="H23" s="290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3"/>
      <c r="E24" s="73"/>
      <c r="F24" s="316"/>
      <c r="G24" s="280"/>
      <c r="H24" s="290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7"/>
      <c r="C25" s="34"/>
      <c r="D25" s="73"/>
      <c r="E25" s="73"/>
      <c r="F25" s="302" t="s">
        <v>33</v>
      </c>
      <c r="G25" s="303"/>
      <c r="H25" s="290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3">
      <c r="A26" s="15"/>
      <c r="B26" s="116" t="s">
        <v>53</v>
      </c>
      <c r="C26" s="100"/>
      <c r="D26" s="102"/>
      <c r="E26" s="112"/>
      <c r="F26" s="267" t="s">
        <v>37</v>
      </c>
      <c r="G26" s="304"/>
      <c r="H26" s="305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3">
      <c r="A27" s="15"/>
      <c r="B27" s="41"/>
      <c r="C27" s="36"/>
      <c r="D27" s="74"/>
      <c r="E27" s="113"/>
      <c r="F27" s="306" t="s">
        <v>38</v>
      </c>
      <c r="G27" s="282"/>
      <c r="H27" s="307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3">
      <c r="A28" s="15"/>
      <c r="B28" s="42"/>
      <c r="C28" s="37"/>
      <c r="D28" s="15"/>
      <c r="E28" s="114"/>
      <c r="F28" s="308" t="s">
        <v>39</v>
      </c>
      <c r="G28" s="309"/>
      <c r="H28" s="220">
        <f>P27-SUM('SO 15809'!K97:'SO 15809'!K366)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3">
      <c r="A29" s="15"/>
      <c r="B29" s="42"/>
      <c r="C29" s="37"/>
      <c r="D29" s="15"/>
      <c r="E29" s="114"/>
      <c r="F29" s="310" t="s">
        <v>40</v>
      </c>
      <c r="G29" s="311"/>
      <c r="H29" s="33">
        <f>SUM('SO 15809'!K97:'SO 15809'!K366)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3">
      <c r="A30" s="15"/>
      <c r="B30" s="42"/>
      <c r="C30" s="37"/>
      <c r="D30" s="15"/>
      <c r="E30" s="114"/>
      <c r="F30" s="312" t="s">
        <v>41</v>
      </c>
      <c r="G30" s="313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3">
      <c r="A31" s="15"/>
      <c r="B31" s="38"/>
      <c r="C31" s="30"/>
      <c r="D31" s="105"/>
      <c r="E31" s="115"/>
      <c r="F31" s="282"/>
      <c r="G31" s="270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3">
      <c r="A32" s="15"/>
      <c r="B32" s="116" t="s">
        <v>51</v>
      </c>
      <c r="C32" s="107"/>
      <c r="D32" s="19"/>
      <c r="E32" s="117" t="s">
        <v>52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3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3">
      <c r="A42" s="137"/>
      <c r="B42" s="208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3">
      <c r="A43" s="137"/>
      <c r="B43" s="20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4.950000000000003" customHeight="1" x14ac:dyDescent="0.3">
      <c r="A44" s="137"/>
      <c r="B44" s="322" t="s">
        <v>0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4"/>
      <c r="W44" s="55"/>
    </row>
    <row r="45" spans="1:23" x14ac:dyDescent="0.3">
      <c r="A45" s="137"/>
      <c r="B45" s="2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19.95" customHeight="1" x14ac:dyDescent="0.3">
      <c r="A46" s="207"/>
      <c r="B46" s="325" t="s">
        <v>23</v>
      </c>
      <c r="C46" s="326"/>
      <c r="D46" s="326"/>
      <c r="E46" s="327"/>
      <c r="F46" s="328" t="s">
        <v>20</v>
      </c>
      <c r="G46" s="326"/>
      <c r="H46" s="327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19.95" customHeight="1" x14ac:dyDescent="0.3">
      <c r="A47" s="207"/>
      <c r="B47" s="325" t="s">
        <v>24</v>
      </c>
      <c r="C47" s="326"/>
      <c r="D47" s="326"/>
      <c r="E47" s="327"/>
      <c r="F47" s="328" t="s">
        <v>18</v>
      </c>
      <c r="G47" s="326"/>
      <c r="H47" s="327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19.95" customHeight="1" x14ac:dyDescent="0.3">
      <c r="A48" s="207"/>
      <c r="B48" s="325" t="s">
        <v>25</v>
      </c>
      <c r="C48" s="326"/>
      <c r="D48" s="326"/>
      <c r="E48" s="327"/>
      <c r="F48" s="328" t="s">
        <v>57</v>
      </c>
      <c r="G48" s="326"/>
      <c r="H48" s="327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3">
      <c r="A49" s="207"/>
      <c r="B49" s="329" t="s">
        <v>1</v>
      </c>
      <c r="C49" s="330"/>
      <c r="D49" s="330"/>
      <c r="E49" s="330"/>
      <c r="F49" s="330"/>
      <c r="G49" s="330"/>
      <c r="H49" s="330"/>
      <c r="I49" s="331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3">
      <c r="A50" s="15"/>
      <c r="B50" s="211" t="s">
        <v>16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3">
      <c r="A53" s="15"/>
      <c r="B53" s="211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3">
      <c r="A54" s="2"/>
      <c r="B54" s="320" t="s">
        <v>54</v>
      </c>
      <c r="C54" s="321"/>
      <c r="D54" s="135"/>
      <c r="E54" s="135" t="s">
        <v>48</v>
      </c>
      <c r="F54" s="135" t="s">
        <v>49</v>
      </c>
      <c r="G54" s="135" t="s">
        <v>33</v>
      </c>
      <c r="H54" s="135" t="s">
        <v>55</v>
      </c>
      <c r="I54" s="135" t="s">
        <v>56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3">
      <c r="A55" s="10"/>
      <c r="B55" s="317" t="s">
        <v>59</v>
      </c>
      <c r="C55" s="318"/>
      <c r="D55" s="318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19"/>
      <c r="X55" s="144"/>
      <c r="Y55" s="144"/>
      <c r="Z55" s="144"/>
    </row>
    <row r="56" spans="1:26" x14ac:dyDescent="0.3">
      <c r="A56" s="10"/>
      <c r="B56" s="319" t="s">
        <v>60</v>
      </c>
      <c r="C56" s="267"/>
      <c r="D56" s="267"/>
      <c r="E56" s="69">
        <f>'SO 15809'!L112</f>
        <v>0</v>
      </c>
      <c r="F56" s="69">
        <f>'SO 15809'!M112</f>
        <v>0</v>
      </c>
      <c r="G56" s="69">
        <f>'SO 15809'!I112</f>
        <v>0</v>
      </c>
      <c r="H56" s="145">
        <f>'SO 15809'!S112</f>
        <v>0</v>
      </c>
      <c r="I56" s="145">
        <f>'SO 15809'!V112</f>
        <v>143.51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19"/>
      <c r="X56" s="144"/>
      <c r="Y56" s="144"/>
      <c r="Z56" s="144"/>
    </row>
    <row r="57" spans="1:26" x14ac:dyDescent="0.3">
      <c r="A57" s="10"/>
      <c r="B57" s="319" t="s">
        <v>61</v>
      </c>
      <c r="C57" s="267"/>
      <c r="D57" s="267"/>
      <c r="E57" s="69">
        <f>'SO 15809'!L129</f>
        <v>0</v>
      </c>
      <c r="F57" s="69">
        <f>'SO 15809'!M129</f>
        <v>0</v>
      </c>
      <c r="G57" s="69">
        <f>'SO 15809'!I129</f>
        <v>0</v>
      </c>
      <c r="H57" s="145">
        <f>'SO 15809'!S129</f>
        <v>106.48</v>
      </c>
      <c r="I57" s="145">
        <f>'SO 15809'!V129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19"/>
      <c r="X57" s="144"/>
      <c r="Y57" s="144"/>
      <c r="Z57" s="144"/>
    </row>
    <row r="58" spans="1:26" x14ac:dyDescent="0.3">
      <c r="A58" s="10"/>
      <c r="B58" s="319" t="s">
        <v>62</v>
      </c>
      <c r="C58" s="267"/>
      <c r="D58" s="267"/>
      <c r="E58" s="69">
        <f>'SO 15809'!L149</f>
        <v>0</v>
      </c>
      <c r="F58" s="69">
        <f>'SO 15809'!M149</f>
        <v>0</v>
      </c>
      <c r="G58" s="69">
        <f>'SO 15809'!I149</f>
        <v>0</v>
      </c>
      <c r="H58" s="145">
        <f>'SO 15809'!S149</f>
        <v>85.29</v>
      </c>
      <c r="I58" s="145">
        <f>'SO 15809'!V149</f>
        <v>0</v>
      </c>
      <c r="J58" s="145"/>
      <c r="K58" s="145"/>
      <c r="L58" s="145"/>
      <c r="M58" s="145"/>
      <c r="N58" s="145"/>
      <c r="O58" s="145"/>
      <c r="P58" s="145"/>
      <c r="Q58" s="144"/>
      <c r="R58" s="144"/>
      <c r="S58" s="144"/>
      <c r="T58" s="144"/>
      <c r="U58" s="144"/>
      <c r="V58" s="156"/>
      <c r="W58" s="219"/>
      <c r="X58" s="144"/>
      <c r="Y58" s="144"/>
      <c r="Z58" s="144"/>
    </row>
    <row r="59" spans="1:26" x14ac:dyDescent="0.3">
      <c r="A59" s="10"/>
      <c r="B59" s="319" t="s">
        <v>63</v>
      </c>
      <c r="C59" s="267"/>
      <c r="D59" s="267"/>
      <c r="E59" s="69">
        <f>'SO 15809'!L170</f>
        <v>0</v>
      </c>
      <c r="F59" s="69">
        <f>'SO 15809'!M170</f>
        <v>0</v>
      </c>
      <c r="G59" s="69">
        <f>'SO 15809'!I170</f>
        <v>0</v>
      </c>
      <c r="H59" s="145">
        <f>'SO 15809'!S170</f>
        <v>165.04</v>
      </c>
      <c r="I59" s="145">
        <f>'SO 15809'!V170</f>
        <v>0</v>
      </c>
      <c r="J59" s="145"/>
      <c r="K59" s="145"/>
      <c r="L59" s="145"/>
      <c r="M59" s="145"/>
      <c r="N59" s="145"/>
      <c r="O59" s="145"/>
      <c r="P59" s="145"/>
      <c r="Q59" s="144"/>
      <c r="R59" s="144"/>
      <c r="S59" s="144"/>
      <c r="T59" s="144"/>
      <c r="U59" s="144"/>
      <c r="V59" s="156"/>
      <c r="W59" s="219"/>
      <c r="X59" s="144"/>
      <c r="Y59" s="144"/>
      <c r="Z59" s="144"/>
    </row>
    <row r="60" spans="1:26" x14ac:dyDescent="0.3">
      <c r="A60" s="10"/>
      <c r="B60" s="319" t="s">
        <v>64</v>
      </c>
      <c r="C60" s="267"/>
      <c r="D60" s="267"/>
      <c r="E60" s="69">
        <f>'SO 15809'!L202</f>
        <v>0</v>
      </c>
      <c r="F60" s="69">
        <f>'SO 15809'!M202</f>
        <v>0</v>
      </c>
      <c r="G60" s="69">
        <f>'SO 15809'!I202</f>
        <v>0</v>
      </c>
      <c r="H60" s="145">
        <f>'SO 15809'!S202</f>
        <v>180.98</v>
      </c>
      <c r="I60" s="145">
        <f>'SO 15809'!V202</f>
        <v>0</v>
      </c>
      <c r="J60" s="145"/>
      <c r="K60" s="145"/>
      <c r="L60" s="145"/>
      <c r="M60" s="145"/>
      <c r="N60" s="145"/>
      <c r="O60" s="145"/>
      <c r="P60" s="145"/>
      <c r="Q60" s="144"/>
      <c r="R60" s="144"/>
      <c r="S60" s="144"/>
      <c r="T60" s="144"/>
      <c r="U60" s="144"/>
      <c r="V60" s="156"/>
      <c r="W60" s="219"/>
      <c r="X60" s="144"/>
      <c r="Y60" s="144"/>
      <c r="Z60" s="144"/>
    </row>
    <row r="61" spans="1:26" x14ac:dyDescent="0.3">
      <c r="A61" s="10"/>
      <c r="B61" s="319" t="s">
        <v>65</v>
      </c>
      <c r="C61" s="267"/>
      <c r="D61" s="267"/>
      <c r="E61" s="69">
        <f>'SO 15809'!L228</f>
        <v>0</v>
      </c>
      <c r="F61" s="69">
        <f>'SO 15809'!M228</f>
        <v>0</v>
      </c>
      <c r="G61" s="69">
        <f>'SO 15809'!I228</f>
        <v>0</v>
      </c>
      <c r="H61" s="145">
        <f>'SO 15809'!S228</f>
        <v>14.93</v>
      </c>
      <c r="I61" s="145">
        <f>'SO 15809'!V228</f>
        <v>31.73</v>
      </c>
      <c r="J61" s="145"/>
      <c r="K61" s="145"/>
      <c r="L61" s="145"/>
      <c r="M61" s="145"/>
      <c r="N61" s="145"/>
      <c r="O61" s="145"/>
      <c r="P61" s="145"/>
      <c r="Q61" s="144"/>
      <c r="R61" s="144"/>
      <c r="S61" s="144"/>
      <c r="T61" s="144"/>
      <c r="U61" s="144"/>
      <c r="V61" s="156"/>
      <c r="W61" s="219"/>
      <c r="X61" s="144"/>
      <c r="Y61" s="144"/>
      <c r="Z61" s="144"/>
    </row>
    <row r="62" spans="1:26" x14ac:dyDescent="0.3">
      <c r="A62" s="10"/>
      <c r="B62" s="319" t="s">
        <v>66</v>
      </c>
      <c r="C62" s="267"/>
      <c r="D62" s="267"/>
      <c r="E62" s="69">
        <f>'SO 15809'!L232</f>
        <v>0</v>
      </c>
      <c r="F62" s="69">
        <f>'SO 15809'!M232</f>
        <v>0</v>
      </c>
      <c r="G62" s="69">
        <f>'SO 15809'!I232</f>
        <v>0</v>
      </c>
      <c r="H62" s="145">
        <f>'SO 15809'!S232</f>
        <v>0</v>
      </c>
      <c r="I62" s="145">
        <f>'SO 15809'!V232</f>
        <v>0</v>
      </c>
      <c r="J62" s="145"/>
      <c r="K62" s="145"/>
      <c r="L62" s="145"/>
      <c r="M62" s="145"/>
      <c r="N62" s="145"/>
      <c r="O62" s="145"/>
      <c r="P62" s="145"/>
      <c r="Q62" s="144"/>
      <c r="R62" s="144"/>
      <c r="S62" s="144"/>
      <c r="T62" s="144"/>
      <c r="U62" s="144"/>
      <c r="V62" s="156"/>
      <c r="W62" s="219"/>
      <c r="X62" s="144"/>
      <c r="Y62" s="144"/>
      <c r="Z62" s="144"/>
    </row>
    <row r="63" spans="1:26" x14ac:dyDescent="0.3">
      <c r="A63" s="10"/>
      <c r="B63" s="332" t="s">
        <v>59</v>
      </c>
      <c r="C63" s="333"/>
      <c r="D63" s="333"/>
      <c r="E63" s="146">
        <f>'SO 15809'!L234</f>
        <v>0</v>
      </c>
      <c r="F63" s="146">
        <f>'SO 15809'!M234</f>
        <v>0</v>
      </c>
      <c r="G63" s="146">
        <f>'SO 15809'!I234</f>
        <v>0</v>
      </c>
      <c r="H63" s="147">
        <f>'SO 15809'!S234</f>
        <v>552.73</v>
      </c>
      <c r="I63" s="147">
        <f>'SO 15809'!V234</f>
        <v>175.24</v>
      </c>
      <c r="J63" s="147"/>
      <c r="K63" s="147"/>
      <c r="L63" s="147"/>
      <c r="M63" s="147"/>
      <c r="N63" s="147"/>
      <c r="O63" s="147"/>
      <c r="P63" s="147"/>
      <c r="Q63" s="144"/>
      <c r="R63" s="144"/>
      <c r="S63" s="144"/>
      <c r="T63" s="144"/>
      <c r="U63" s="144"/>
      <c r="V63" s="156"/>
      <c r="W63" s="219"/>
      <c r="X63" s="144"/>
      <c r="Y63" s="144"/>
      <c r="Z63" s="144"/>
    </row>
    <row r="64" spans="1:26" x14ac:dyDescent="0.3">
      <c r="A64" s="1"/>
      <c r="B64" s="212"/>
      <c r="C64" s="1"/>
      <c r="D64" s="1"/>
      <c r="E64" s="139"/>
      <c r="F64" s="139"/>
      <c r="G64" s="139"/>
      <c r="H64" s="140"/>
      <c r="I64" s="140"/>
      <c r="J64" s="140"/>
      <c r="K64" s="140"/>
      <c r="L64" s="140"/>
      <c r="M64" s="140"/>
      <c r="N64" s="140"/>
      <c r="O64" s="140"/>
      <c r="P64" s="140"/>
      <c r="V64" s="157"/>
      <c r="W64" s="55"/>
    </row>
    <row r="65" spans="1:26" x14ac:dyDescent="0.3">
      <c r="A65" s="10"/>
      <c r="B65" s="332" t="s">
        <v>67</v>
      </c>
      <c r="C65" s="333"/>
      <c r="D65" s="333"/>
      <c r="E65" s="69"/>
      <c r="F65" s="69"/>
      <c r="G65" s="69"/>
      <c r="H65" s="145"/>
      <c r="I65" s="145"/>
      <c r="J65" s="145"/>
      <c r="K65" s="145"/>
      <c r="L65" s="145"/>
      <c r="M65" s="145"/>
      <c r="N65" s="145"/>
      <c r="O65" s="145"/>
      <c r="P65" s="145"/>
      <c r="Q65" s="144"/>
      <c r="R65" s="144"/>
      <c r="S65" s="144"/>
      <c r="T65" s="144"/>
      <c r="U65" s="144"/>
      <c r="V65" s="156"/>
      <c r="W65" s="219"/>
      <c r="X65" s="144"/>
      <c r="Y65" s="144"/>
      <c r="Z65" s="144"/>
    </row>
    <row r="66" spans="1:26" x14ac:dyDescent="0.3">
      <c r="A66" s="10"/>
      <c r="B66" s="319" t="s">
        <v>68</v>
      </c>
      <c r="C66" s="267"/>
      <c r="D66" s="267"/>
      <c r="E66" s="69">
        <f>'SO 15809'!L245</f>
        <v>0</v>
      </c>
      <c r="F66" s="69">
        <f>'SO 15809'!M245</f>
        <v>0</v>
      </c>
      <c r="G66" s="69">
        <f>'SO 15809'!I245</f>
        <v>0</v>
      </c>
      <c r="H66" s="145">
        <f>'SO 15809'!S245</f>
        <v>0.28000000000000003</v>
      </c>
      <c r="I66" s="145">
        <f>'SO 15809'!V245</f>
        <v>0</v>
      </c>
      <c r="J66" s="145"/>
      <c r="K66" s="145"/>
      <c r="L66" s="145"/>
      <c r="M66" s="145"/>
      <c r="N66" s="145"/>
      <c r="O66" s="145"/>
      <c r="P66" s="145"/>
      <c r="Q66" s="144"/>
      <c r="R66" s="144"/>
      <c r="S66" s="144"/>
      <c r="T66" s="144"/>
      <c r="U66" s="144"/>
      <c r="V66" s="156"/>
      <c r="W66" s="219"/>
      <c r="X66" s="144"/>
      <c r="Y66" s="144"/>
      <c r="Z66" s="144"/>
    </row>
    <row r="67" spans="1:26" x14ac:dyDescent="0.3">
      <c r="A67" s="10"/>
      <c r="B67" s="319" t="s">
        <v>69</v>
      </c>
      <c r="C67" s="267"/>
      <c r="D67" s="267"/>
      <c r="E67" s="69">
        <f>'SO 15809'!L250</f>
        <v>0</v>
      </c>
      <c r="F67" s="69">
        <f>'SO 15809'!M250</f>
        <v>0</v>
      </c>
      <c r="G67" s="69">
        <f>'SO 15809'!I250</f>
        <v>0</v>
      </c>
      <c r="H67" s="145">
        <f>'SO 15809'!S250</f>
        <v>0</v>
      </c>
      <c r="I67" s="145">
        <f>'SO 15809'!V250</f>
        <v>0</v>
      </c>
      <c r="J67" s="145"/>
      <c r="K67" s="145"/>
      <c r="L67" s="145"/>
      <c r="M67" s="145"/>
      <c r="N67" s="145"/>
      <c r="O67" s="145"/>
      <c r="P67" s="145"/>
      <c r="Q67" s="144"/>
      <c r="R67" s="144"/>
      <c r="S67" s="144"/>
      <c r="T67" s="144"/>
      <c r="U67" s="144"/>
      <c r="V67" s="156"/>
      <c r="W67" s="219"/>
      <c r="X67" s="144"/>
      <c r="Y67" s="144"/>
      <c r="Z67" s="144"/>
    </row>
    <row r="68" spans="1:26" x14ac:dyDescent="0.3">
      <c r="A68" s="10"/>
      <c r="B68" s="319" t="s">
        <v>70</v>
      </c>
      <c r="C68" s="267"/>
      <c r="D68" s="267"/>
      <c r="E68" s="69">
        <f>'SO 15809'!L262</f>
        <v>0</v>
      </c>
      <c r="F68" s="69">
        <f>'SO 15809'!M262</f>
        <v>0</v>
      </c>
      <c r="G68" s="69">
        <f>'SO 15809'!I262</f>
        <v>0</v>
      </c>
      <c r="H68" s="145">
        <f>'SO 15809'!S262</f>
        <v>7.77</v>
      </c>
      <c r="I68" s="145">
        <f>'SO 15809'!V262</f>
        <v>0</v>
      </c>
      <c r="J68" s="145"/>
      <c r="K68" s="145"/>
      <c r="L68" s="145"/>
      <c r="M68" s="145"/>
      <c r="N68" s="145"/>
      <c r="O68" s="145"/>
      <c r="P68" s="145"/>
      <c r="Q68" s="144"/>
      <c r="R68" s="144"/>
      <c r="S68" s="144"/>
      <c r="T68" s="144"/>
      <c r="U68" s="144"/>
      <c r="V68" s="156"/>
      <c r="W68" s="219"/>
      <c r="X68" s="144"/>
      <c r="Y68" s="144"/>
      <c r="Z68" s="144"/>
    </row>
    <row r="69" spans="1:26" x14ac:dyDescent="0.3">
      <c r="A69" s="10"/>
      <c r="B69" s="319" t="s">
        <v>71</v>
      </c>
      <c r="C69" s="267"/>
      <c r="D69" s="267"/>
      <c r="E69" s="69">
        <f>'SO 15809'!L267</f>
        <v>0</v>
      </c>
      <c r="F69" s="69">
        <f>'SO 15809'!M267</f>
        <v>0</v>
      </c>
      <c r="G69" s="69">
        <f>'SO 15809'!I267</f>
        <v>0</v>
      </c>
      <c r="H69" s="145">
        <f>'SO 15809'!S267</f>
        <v>0.8</v>
      </c>
      <c r="I69" s="145">
        <f>'SO 15809'!V267</f>
        <v>0</v>
      </c>
      <c r="J69" s="145"/>
      <c r="K69" s="145"/>
      <c r="L69" s="145"/>
      <c r="M69" s="145"/>
      <c r="N69" s="145"/>
      <c r="O69" s="145"/>
      <c r="P69" s="145"/>
      <c r="Q69" s="144"/>
      <c r="R69" s="144"/>
      <c r="S69" s="144"/>
      <c r="T69" s="144"/>
      <c r="U69" s="144"/>
      <c r="V69" s="156"/>
      <c r="W69" s="219"/>
      <c r="X69" s="144"/>
      <c r="Y69" s="144"/>
      <c r="Z69" s="144"/>
    </row>
    <row r="70" spans="1:26" x14ac:dyDescent="0.3">
      <c r="A70" s="10"/>
      <c r="B70" s="319" t="s">
        <v>72</v>
      </c>
      <c r="C70" s="267"/>
      <c r="D70" s="267"/>
      <c r="E70" s="69">
        <f>'SO 15809'!L284</f>
        <v>0</v>
      </c>
      <c r="F70" s="69">
        <f>'SO 15809'!M284</f>
        <v>0</v>
      </c>
      <c r="G70" s="69">
        <f>'SO 15809'!I284</f>
        <v>0</v>
      </c>
      <c r="H70" s="145">
        <f>'SO 15809'!S284</f>
        <v>10.61</v>
      </c>
      <c r="I70" s="145">
        <f>'SO 15809'!V284</f>
        <v>0</v>
      </c>
      <c r="J70" s="145"/>
      <c r="K70" s="145"/>
      <c r="L70" s="145"/>
      <c r="M70" s="145"/>
      <c r="N70" s="145"/>
      <c r="O70" s="145"/>
      <c r="P70" s="145"/>
      <c r="Q70" s="144"/>
      <c r="R70" s="144"/>
      <c r="S70" s="144"/>
      <c r="T70" s="144"/>
      <c r="U70" s="144"/>
      <c r="V70" s="156"/>
      <c r="W70" s="219"/>
      <c r="X70" s="144"/>
      <c r="Y70" s="144"/>
      <c r="Z70" s="144"/>
    </row>
    <row r="71" spans="1:26" x14ac:dyDescent="0.3">
      <c r="A71" s="10"/>
      <c r="B71" s="319" t="s">
        <v>73</v>
      </c>
      <c r="C71" s="267"/>
      <c r="D71" s="267"/>
      <c r="E71" s="69">
        <f>'SO 15809'!L289</f>
        <v>0</v>
      </c>
      <c r="F71" s="69">
        <f>'SO 15809'!M289</f>
        <v>0</v>
      </c>
      <c r="G71" s="69">
        <f>'SO 15809'!I289</f>
        <v>0</v>
      </c>
      <c r="H71" s="145">
        <f>'SO 15809'!S289</f>
        <v>2.0699999999999998</v>
      </c>
      <c r="I71" s="145">
        <f>'SO 15809'!V289</f>
        <v>0</v>
      </c>
      <c r="J71" s="145"/>
      <c r="K71" s="145"/>
      <c r="L71" s="145"/>
      <c r="M71" s="145"/>
      <c r="N71" s="145"/>
      <c r="O71" s="145"/>
      <c r="P71" s="145"/>
      <c r="Q71" s="144"/>
      <c r="R71" s="144"/>
      <c r="S71" s="144"/>
      <c r="T71" s="144"/>
      <c r="U71" s="144"/>
      <c r="V71" s="156"/>
      <c r="W71" s="219"/>
      <c r="X71" s="144"/>
      <c r="Y71" s="144"/>
      <c r="Z71" s="144"/>
    </row>
    <row r="72" spans="1:26" x14ac:dyDescent="0.3">
      <c r="A72" s="10"/>
      <c r="B72" s="319" t="s">
        <v>74</v>
      </c>
      <c r="C72" s="267"/>
      <c r="D72" s="267"/>
      <c r="E72" s="69">
        <f>'SO 15809'!L304</f>
        <v>0</v>
      </c>
      <c r="F72" s="69">
        <f>'SO 15809'!M304</f>
        <v>0</v>
      </c>
      <c r="G72" s="69">
        <f>'SO 15809'!I304</f>
        <v>0</v>
      </c>
      <c r="H72" s="145">
        <f>'SO 15809'!S304</f>
        <v>0.23</v>
      </c>
      <c r="I72" s="145">
        <f>'SO 15809'!V304</f>
        <v>0.06</v>
      </c>
      <c r="J72" s="145"/>
      <c r="K72" s="145"/>
      <c r="L72" s="145"/>
      <c r="M72" s="145"/>
      <c r="N72" s="145"/>
      <c r="O72" s="145"/>
      <c r="P72" s="145"/>
      <c r="Q72" s="144"/>
      <c r="R72" s="144"/>
      <c r="S72" s="144"/>
      <c r="T72" s="144"/>
      <c r="U72" s="144"/>
      <c r="V72" s="156"/>
      <c r="W72" s="219"/>
      <c r="X72" s="144"/>
      <c r="Y72" s="144"/>
      <c r="Z72" s="144"/>
    </row>
    <row r="73" spans="1:26" x14ac:dyDescent="0.3">
      <c r="A73" s="10"/>
      <c r="B73" s="319" t="s">
        <v>75</v>
      </c>
      <c r="C73" s="267"/>
      <c r="D73" s="267"/>
      <c r="E73" s="69">
        <f>'SO 15809'!L309</f>
        <v>0</v>
      </c>
      <c r="F73" s="69">
        <f>'SO 15809'!M309</f>
        <v>0</v>
      </c>
      <c r="G73" s="69">
        <f>'SO 15809'!I309</f>
        <v>0</v>
      </c>
      <c r="H73" s="145">
        <f>'SO 15809'!S309</f>
        <v>0.11</v>
      </c>
      <c r="I73" s="145">
        <f>'SO 15809'!V309</f>
        <v>0</v>
      </c>
      <c r="J73" s="145"/>
      <c r="K73" s="145"/>
      <c r="L73" s="145"/>
      <c r="M73" s="145"/>
      <c r="N73" s="145"/>
      <c r="O73" s="145"/>
      <c r="P73" s="145"/>
      <c r="Q73" s="144"/>
      <c r="R73" s="144"/>
      <c r="S73" s="144"/>
      <c r="T73" s="144"/>
      <c r="U73" s="144"/>
      <c r="V73" s="156"/>
      <c r="W73" s="219"/>
      <c r="X73" s="144"/>
      <c r="Y73" s="144"/>
      <c r="Z73" s="144"/>
    </row>
    <row r="74" spans="1:26" x14ac:dyDescent="0.3">
      <c r="A74" s="10"/>
      <c r="B74" s="319" t="s">
        <v>76</v>
      </c>
      <c r="C74" s="267"/>
      <c r="D74" s="267"/>
      <c r="E74" s="69">
        <f>'SO 15809'!L321</f>
        <v>0</v>
      </c>
      <c r="F74" s="69">
        <f>'SO 15809'!M321</f>
        <v>0</v>
      </c>
      <c r="G74" s="69">
        <f>'SO 15809'!I321</f>
        <v>0</v>
      </c>
      <c r="H74" s="145">
        <f>'SO 15809'!S321</f>
        <v>0.02</v>
      </c>
      <c r="I74" s="145">
        <f>'SO 15809'!V321</f>
        <v>0</v>
      </c>
      <c r="J74" s="145"/>
      <c r="K74" s="145"/>
      <c r="L74" s="145"/>
      <c r="M74" s="145"/>
      <c r="N74" s="145"/>
      <c r="O74" s="145"/>
      <c r="P74" s="145"/>
      <c r="Q74" s="144"/>
      <c r="R74" s="144"/>
      <c r="S74" s="144"/>
      <c r="T74" s="144"/>
      <c r="U74" s="144"/>
      <c r="V74" s="156"/>
      <c r="W74" s="219"/>
      <c r="X74" s="144"/>
      <c r="Y74" s="144"/>
      <c r="Z74" s="144"/>
    </row>
    <row r="75" spans="1:26" x14ac:dyDescent="0.3">
      <c r="A75" s="10"/>
      <c r="B75" s="319" t="s">
        <v>77</v>
      </c>
      <c r="C75" s="267"/>
      <c r="D75" s="267"/>
      <c r="E75" s="69">
        <f>'SO 15809'!L341</f>
        <v>0</v>
      </c>
      <c r="F75" s="69">
        <f>'SO 15809'!M341</f>
        <v>0</v>
      </c>
      <c r="G75" s="69">
        <f>'SO 15809'!I341</f>
        <v>0</v>
      </c>
      <c r="H75" s="145">
        <f>'SO 15809'!S341</f>
        <v>6.17</v>
      </c>
      <c r="I75" s="145">
        <f>'SO 15809'!V341</f>
        <v>0</v>
      </c>
      <c r="J75" s="145"/>
      <c r="K75" s="145"/>
      <c r="L75" s="145"/>
      <c r="M75" s="145"/>
      <c r="N75" s="145"/>
      <c r="O75" s="145"/>
      <c r="P75" s="145"/>
      <c r="Q75" s="144"/>
      <c r="R75" s="144"/>
      <c r="S75" s="144"/>
      <c r="T75" s="144"/>
      <c r="U75" s="144"/>
      <c r="V75" s="156"/>
      <c r="W75" s="219"/>
      <c r="X75" s="144"/>
      <c r="Y75" s="144"/>
      <c r="Z75" s="144"/>
    </row>
    <row r="76" spans="1:26" x14ac:dyDescent="0.3">
      <c r="A76" s="10"/>
      <c r="B76" s="319" t="s">
        <v>78</v>
      </c>
      <c r="C76" s="267"/>
      <c r="D76" s="267"/>
      <c r="E76" s="69">
        <f>'SO 15809'!L348</f>
        <v>0</v>
      </c>
      <c r="F76" s="69">
        <f>'SO 15809'!M348</f>
        <v>0</v>
      </c>
      <c r="G76" s="69">
        <f>'SO 15809'!I348</f>
        <v>0</v>
      </c>
      <c r="H76" s="145">
        <f>'SO 15809'!S348</f>
        <v>4.28</v>
      </c>
      <c r="I76" s="145">
        <f>'SO 15809'!V348</f>
        <v>0</v>
      </c>
      <c r="J76" s="145"/>
      <c r="K76" s="145"/>
      <c r="L76" s="145"/>
      <c r="M76" s="145"/>
      <c r="N76" s="145"/>
      <c r="O76" s="145"/>
      <c r="P76" s="145"/>
      <c r="Q76" s="144"/>
      <c r="R76" s="144"/>
      <c r="S76" s="144"/>
      <c r="T76" s="144"/>
      <c r="U76" s="144"/>
      <c r="V76" s="156"/>
      <c r="W76" s="219"/>
      <c r="X76" s="144"/>
      <c r="Y76" s="144"/>
      <c r="Z76" s="144"/>
    </row>
    <row r="77" spans="1:26" x14ac:dyDescent="0.3">
      <c r="A77" s="10"/>
      <c r="B77" s="319" t="s">
        <v>79</v>
      </c>
      <c r="C77" s="267"/>
      <c r="D77" s="267"/>
      <c r="E77" s="69">
        <f>'SO 15809'!L355</f>
        <v>0</v>
      </c>
      <c r="F77" s="69">
        <f>'SO 15809'!M355</f>
        <v>0</v>
      </c>
      <c r="G77" s="69">
        <f>'SO 15809'!I355</f>
        <v>0</v>
      </c>
      <c r="H77" s="145">
        <f>'SO 15809'!S355</f>
        <v>1.84</v>
      </c>
      <c r="I77" s="145">
        <f>'SO 15809'!V355</f>
        <v>0</v>
      </c>
      <c r="J77" s="145"/>
      <c r="K77" s="145"/>
      <c r="L77" s="145"/>
      <c r="M77" s="145"/>
      <c r="N77" s="145"/>
      <c r="O77" s="145"/>
      <c r="P77" s="145"/>
      <c r="Q77" s="144"/>
      <c r="R77" s="144"/>
      <c r="S77" s="144"/>
      <c r="T77" s="144"/>
      <c r="U77" s="144"/>
      <c r="V77" s="156"/>
      <c r="W77" s="219"/>
      <c r="X77" s="144"/>
      <c r="Y77" s="144"/>
      <c r="Z77" s="144"/>
    </row>
    <row r="78" spans="1:26" x14ac:dyDescent="0.3">
      <c r="A78" s="10"/>
      <c r="B78" s="319" t="s">
        <v>80</v>
      </c>
      <c r="C78" s="267"/>
      <c r="D78" s="267"/>
      <c r="E78" s="69">
        <f>'SO 15809'!L360</f>
        <v>0</v>
      </c>
      <c r="F78" s="69">
        <f>'SO 15809'!M360</f>
        <v>0</v>
      </c>
      <c r="G78" s="69">
        <f>'SO 15809'!I360</f>
        <v>0</v>
      </c>
      <c r="H78" s="145">
        <f>'SO 15809'!S360</f>
        <v>0.32</v>
      </c>
      <c r="I78" s="145">
        <f>'SO 15809'!V360</f>
        <v>0</v>
      </c>
      <c r="J78" s="145"/>
      <c r="K78" s="145"/>
      <c r="L78" s="145"/>
      <c r="M78" s="145"/>
      <c r="N78" s="145"/>
      <c r="O78" s="145"/>
      <c r="P78" s="145"/>
      <c r="Q78" s="144"/>
      <c r="R78" s="144"/>
      <c r="S78" s="144"/>
      <c r="T78" s="144"/>
      <c r="U78" s="144"/>
      <c r="V78" s="156"/>
      <c r="W78" s="219"/>
      <c r="X78" s="144"/>
      <c r="Y78" s="144"/>
      <c r="Z78" s="144"/>
    </row>
    <row r="79" spans="1:26" x14ac:dyDescent="0.3">
      <c r="A79" s="10"/>
      <c r="B79" s="319" t="s">
        <v>81</v>
      </c>
      <c r="C79" s="267"/>
      <c r="D79" s="267"/>
      <c r="E79" s="69">
        <f>'SO 15809'!L364</f>
        <v>0</v>
      </c>
      <c r="F79" s="69">
        <f>'SO 15809'!M364</f>
        <v>0</v>
      </c>
      <c r="G79" s="69">
        <f>'SO 15809'!I364</f>
        <v>0</v>
      </c>
      <c r="H79" s="145">
        <f>'SO 15809'!S364</f>
        <v>0</v>
      </c>
      <c r="I79" s="145">
        <f>'SO 15809'!V364</f>
        <v>0</v>
      </c>
      <c r="J79" s="145"/>
      <c r="K79" s="145"/>
      <c r="L79" s="145"/>
      <c r="M79" s="145"/>
      <c r="N79" s="145"/>
      <c r="O79" s="145"/>
      <c r="P79" s="145"/>
      <c r="Q79" s="144"/>
      <c r="R79" s="144"/>
      <c r="S79" s="144"/>
      <c r="T79" s="144"/>
      <c r="U79" s="144"/>
      <c r="V79" s="156"/>
      <c r="W79" s="219"/>
      <c r="X79" s="144"/>
      <c r="Y79" s="144"/>
      <c r="Z79" s="144"/>
    </row>
    <row r="80" spans="1:26" x14ac:dyDescent="0.3">
      <c r="A80" s="10"/>
      <c r="B80" s="332" t="s">
        <v>67</v>
      </c>
      <c r="C80" s="333"/>
      <c r="D80" s="333"/>
      <c r="E80" s="146">
        <f>'SO 15809'!L366</f>
        <v>0</v>
      </c>
      <c r="F80" s="146">
        <f>'SO 15809'!M366</f>
        <v>0</v>
      </c>
      <c r="G80" s="146">
        <f>'SO 15809'!I366</f>
        <v>0</v>
      </c>
      <c r="H80" s="147">
        <f>'SO 15809'!S366</f>
        <v>34.51</v>
      </c>
      <c r="I80" s="147">
        <f>'SO 15809'!V366</f>
        <v>0.06</v>
      </c>
      <c r="J80" s="147"/>
      <c r="K80" s="147"/>
      <c r="L80" s="147"/>
      <c r="M80" s="147"/>
      <c r="N80" s="147"/>
      <c r="O80" s="147"/>
      <c r="P80" s="147"/>
      <c r="Q80" s="144"/>
      <c r="R80" s="144"/>
      <c r="S80" s="144"/>
      <c r="T80" s="144"/>
      <c r="U80" s="144"/>
      <c r="V80" s="156"/>
      <c r="W80" s="219"/>
      <c r="X80" s="144"/>
      <c r="Y80" s="144"/>
      <c r="Z80" s="144"/>
    </row>
    <row r="81" spans="1:26" x14ac:dyDescent="0.3">
      <c r="A81" s="1"/>
      <c r="B81" s="212"/>
      <c r="C81" s="1"/>
      <c r="D81" s="1"/>
      <c r="E81" s="139"/>
      <c r="F81" s="139"/>
      <c r="G81" s="139"/>
      <c r="H81" s="140"/>
      <c r="I81" s="140"/>
      <c r="J81" s="140"/>
      <c r="K81" s="140"/>
      <c r="L81" s="140"/>
      <c r="M81" s="140"/>
      <c r="N81" s="140"/>
      <c r="O81" s="140"/>
      <c r="P81" s="140"/>
      <c r="V81" s="157"/>
      <c r="W81" s="55"/>
    </row>
    <row r="82" spans="1:26" x14ac:dyDescent="0.3">
      <c r="A82" s="148"/>
      <c r="B82" s="334" t="s">
        <v>82</v>
      </c>
      <c r="C82" s="335"/>
      <c r="D82" s="335"/>
      <c r="E82" s="150">
        <f>'SO 15809'!L367</f>
        <v>0</v>
      </c>
      <c r="F82" s="150">
        <f>'SO 15809'!M367</f>
        <v>0</v>
      </c>
      <c r="G82" s="150">
        <f>'SO 15809'!I367</f>
        <v>0</v>
      </c>
      <c r="H82" s="151">
        <f>'SO 15809'!S367</f>
        <v>587.24</v>
      </c>
      <c r="I82" s="151">
        <f>'SO 15809'!V367</f>
        <v>175.3</v>
      </c>
      <c r="J82" s="152"/>
      <c r="K82" s="152"/>
      <c r="L82" s="152"/>
      <c r="M82" s="152"/>
      <c r="N82" s="152"/>
      <c r="O82" s="152"/>
      <c r="P82" s="152"/>
      <c r="Q82" s="153"/>
      <c r="R82" s="153"/>
      <c r="S82" s="153"/>
      <c r="T82" s="153"/>
      <c r="U82" s="153"/>
      <c r="V82" s="158"/>
      <c r="W82" s="219"/>
      <c r="X82" s="149"/>
      <c r="Y82" s="149"/>
      <c r="Z82" s="149"/>
    </row>
    <row r="83" spans="1:26" x14ac:dyDescent="0.3">
      <c r="A83" s="15"/>
      <c r="B83" s="42"/>
      <c r="C83" s="3"/>
      <c r="D83" s="3"/>
      <c r="E83" s="14"/>
      <c r="F83" s="14"/>
      <c r="G83" s="14"/>
      <c r="H83" s="159"/>
      <c r="I83" s="159"/>
      <c r="J83" s="159"/>
      <c r="K83" s="159"/>
      <c r="L83" s="159"/>
      <c r="M83" s="159"/>
      <c r="N83" s="159"/>
      <c r="O83" s="159"/>
      <c r="P83" s="159"/>
      <c r="Q83" s="11"/>
      <c r="R83" s="11"/>
      <c r="S83" s="11"/>
      <c r="T83" s="11"/>
      <c r="U83" s="11"/>
      <c r="V83" s="11"/>
      <c r="W83" s="55"/>
    </row>
    <row r="84" spans="1:26" x14ac:dyDescent="0.3">
      <c r="A84" s="15"/>
      <c r="B84" s="42"/>
      <c r="C84" s="3"/>
      <c r="D84" s="3"/>
      <c r="E84" s="14"/>
      <c r="F84" s="14"/>
      <c r="G84" s="14"/>
      <c r="H84" s="159"/>
      <c r="I84" s="159"/>
      <c r="J84" s="159"/>
      <c r="K84" s="159"/>
      <c r="L84" s="159"/>
      <c r="M84" s="159"/>
      <c r="N84" s="159"/>
      <c r="O84" s="159"/>
      <c r="P84" s="159"/>
      <c r="Q84" s="11"/>
      <c r="R84" s="11"/>
      <c r="S84" s="11"/>
      <c r="T84" s="11"/>
      <c r="U84" s="11"/>
      <c r="V84" s="11"/>
      <c r="W84" s="55"/>
    </row>
    <row r="85" spans="1:26" x14ac:dyDescent="0.3">
      <c r="A85" s="15"/>
      <c r="B85" s="38"/>
      <c r="C85" s="8"/>
      <c r="D85" s="8"/>
      <c r="E85" s="27"/>
      <c r="F85" s="27"/>
      <c r="G85" s="27"/>
      <c r="H85" s="160"/>
      <c r="I85" s="160"/>
      <c r="J85" s="160"/>
      <c r="K85" s="160"/>
      <c r="L85" s="160"/>
      <c r="M85" s="160"/>
      <c r="N85" s="160"/>
      <c r="O85" s="160"/>
      <c r="P85" s="160"/>
      <c r="Q85" s="16"/>
      <c r="R85" s="16"/>
      <c r="S85" s="16"/>
      <c r="T85" s="16"/>
      <c r="U85" s="16"/>
      <c r="V85" s="16"/>
      <c r="W85" s="55"/>
    </row>
    <row r="86" spans="1:26" ht="34.950000000000003" customHeight="1" x14ac:dyDescent="0.3">
      <c r="A86" s="1"/>
      <c r="B86" s="336" t="s">
        <v>83</v>
      </c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55"/>
    </row>
    <row r="87" spans="1:26" x14ac:dyDescent="0.3">
      <c r="A87" s="15"/>
      <c r="B87" s="99"/>
      <c r="C87" s="19"/>
      <c r="D87" s="19"/>
      <c r="E87" s="101"/>
      <c r="F87" s="101"/>
      <c r="G87" s="101"/>
      <c r="H87" s="174"/>
      <c r="I87" s="174"/>
      <c r="J87" s="174"/>
      <c r="K87" s="174"/>
      <c r="L87" s="174"/>
      <c r="M87" s="174"/>
      <c r="N87" s="174"/>
      <c r="O87" s="174"/>
      <c r="P87" s="174"/>
      <c r="Q87" s="20"/>
      <c r="R87" s="20"/>
      <c r="S87" s="20"/>
      <c r="T87" s="20"/>
      <c r="U87" s="20"/>
      <c r="V87" s="20"/>
      <c r="W87" s="55"/>
    </row>
    <row r="88" spans="1:26" ht="19.95" customHeight="1" x14ac:dyDescent="0.3">
      <c r="A88" s="207"/>
      <c r="B88" s="339" t="s">
        <v>23</v>
      </c>
      <c r="C88" s="340"/>
      <c r="D88" s="340"/>
      <c r="E88" s="341"/>
      <c r="F88" s="172"/>
      <c r="G88" s="172"/>
      <c r="H88" s="173" t="s">
        <v>94</v>
      </c>
      <c r="I88" s="343" t="s">
        <v>95</v>
      </c>
      <c r="J88" s="344"/>
      <c r="K88" s="344"/>
      <c r="L88" s="344"/>
      <c r="M88" s="344"/>
      <c r="N88" s="344"/>
      <c r="O88" s="344"/>
      <c r="P88" s="345"/>
      <c r="Q88" s="18"/>
      <c r="R88" s="18"/>
      <c r="S88" s="18"/>
      <c r="T88" s="18"/>
      <c r="U88" s="18"/>
      <c r="V88" s="18"/>
      <c r="W88" s="55"/>
    </row>
    <row r="89" spans="1:26" ht="19.95" customHeight="1" x14ac:dyDescent="0.3">
      <c r="A89" s="207"/>
      <c r="B89" s="325" t="s">
        <v>24</v>
      </c>
      <c r="C89" s="326"/>
      <c r="D89" s="326"/>
      <c r="E89" s="327"/>
      <c r="F89" s="168"/>
      <c r="G89" s="168"/>
      <c r="H89" s="169" t="s">
        <v>18</v>
      </c>
      <c r="I89" s="169"/>
      <c r="J89" s="159"/>
      <c r="K89" s="159"/>
      <c r="L89" s="159"/>
      <c r="M89" s="159"/>
      <c r="N89" s="159"/>
      <c r="O89" s="159"/>
      <c r="P89" s="159"/>
      <c r="Q89" s="11"/>
      <c r="R89" s="11"/>
      <c r="S89" s="11"/>
      <c r="T89" s="11"/>
      <c r="U89" s="11"/>
      <c r="V89" s="11"/>
      <c r="W89" s="55"/>
    </row>
    <row r="90" spans="1:26" ht="19.95" customHeight="1" x14ac:dyDescent="0.3">
      <c r="A90" s="207"/>
      <c r="B90" s="325" t="s">
        <v>25</v>
      </c>
      <c r="C90" s="326"/>
      <c r="D90" s="326"/>
      <c r="E90" s="327"/>
      <c r="F90" s="168"/>
      <c r="G90" s="168"/>
      <c r="H90" s="169" t="s">
        <v>96</v>
      </c>
      <c r="I90" s="169" t="s">
        <v>22</v>
      </c>
      <c r="J90" s="159"/>
      <c r="K90" s="159"/>
      <c r="L90" s="159"/>
      <c r="M90" s="159"/>
      <c r="N90" s="159"/>
      <c r="O90" s="159"/>
      <c r="P90" s="159"/>
      <c r="Q90" s="11"/>
      <c r="R90" s="11"/>
      <c r="S90" s="11"/>
      <c r="T90" s="11"/>
      <c r="U90" s="11"/>
      <c r="V90" s="11"/>
      <c r="W90" s="55"/>
    </row>
    <row r="91" spans="1:26" ht="19.95" customHeight="1" x14ac:dyDescent="0.3">
      <c r="A91" s="15"/>
      <c r="B91" s="211" t="s">
        <v>97</v>
      </c>
      <c r="C91" s="3"/>
      <c r="D91" s="3"/>
      <c r="E91" s="14"/>
      <c r="F91" s="14"/>
      <c r="G91" s="14"/>
      <c r="H91" s="159"/>
      <c r="I91" s="159"/>
      <c r="J91" s="159"/>
      <c r="K91" s="159"/>
      <c r="L91" s="159"/>
      <c r="M91" s="159"/>
      <c r="N91" s="159"/>
      <c r="O91" s="159"/>
      <c r="P91" s="159"/>
      <c r="Q91" s="11"/>
      <c r="R91" s="11"/>
      <c r="S91" s="11"/>
      <c r="T91" s="11"/>
      <c r="U91" s="11"/>
      <c r="V91" s="11"/>
      <c r="W91" s="55"/>
    </row>
    <row r="92" spans="1:26" ht="19.95" customHeight="1" x14ac:dyDescent="0.3">
      <c r="A92" s="15"/>
      <c r="B92" s="211" t="s">
        <v>16</v>
      </c>
      <c r="C92" s="3"/>
      <c r="D92" s="3"/>
      <c r="E92" s="14"/>
      <c r="F92" s="14"/>
      <c r="G92" s="14"/>
      <c r="H92" s="159"/>
      <c r="I92" s="159"/>
      <c r="J92" s="159"/>
      <c r="K92" s="159"/>
      <c r="L92" s="159"/>
      <c r="M92" s="159"/>
      <c r="N92" s="159"/>
      <c r="O92" s="159"/>
      <c r="P92" s="159"/>
      <c r="Q92" s="11"/>
      <c r="R92" s="11"/>
      <c r="S92" s="11"/>
      <c r="T92" s="11"/>
      <c r="U92" s="11"/>
      <c r="V92" s="11"/>
      <c r="W92" s="55"/>
    </row>
    <row r="93" spans="1:26" ht="19.95" customHeight="1" x14ac:dyDescent="0.3">
      <c r="A93" s="15"/>
      <c r="B93" s="42"/>
      <c r="C93" s="3"/>
      <c r="D93" s="3"/>
      <c r="E93" s="14"/>
      <c r="F93" s="14"/>
      <c r="G93" s="14"/>
      <c r="H93" s="159"/>
      <c r="I93" s="159"/>
      <c r="J93" s="159"/>
      <c r="K93" s="159"/>
      <c r="L93" s="159"/>
      <c r="M93" s="159"/>
      <c r="N93" s="159"/>
      <c r="O93" s="159"/>
      <c r="P93" s="159"/>
      <c r="Q93" s="11"/>
      <c r="R93" s="11"/>
      <c r="S93" s="11"/>
      <c r="T93" s="11"/>
      <c r="U93" s="11"/>
      <c r="V93" s="11"/>
      <c r="W93" s="55"/>
    </row>
    <row r="94" spans="1:26" ht="19.95" customHeight="1" x14ac:dyDescent="0.3">
      <c r="A94" s="15"/>
      <c r="B94" s="42"/>
      <c r="C94" s="3"/>
      <c r="D94" s="3"/>
      <c r="E94" s="14"/>
      <c r="F94" s="14"/>
      <c r="G94" s="14"/>
      <c r="H94" s="159"/>
      <c r="I94" s="159"/>
      <c r="J94" s="159"/>
      <c r="K94" s="159"/>
      <c r="L94" s="159"/>
      <c r="M94" s="159"/>
      <c r="N94" s="159"/>
      <c r="O94" s="159"/>
      <c r="P94" s="159"/>
      <c r="Q94" s="11"/>
      <c r="R94" s="11"/>
      <c r="S94" s="11"/>
      <c r="T94" s="11"/>
      <c r="U94" s="11"/>
      <c r="V94" s="11"/>
      <c r="W94" s="55"/>
    </row>
    <row r="95" spans="1:26" ht="19.95" customHeight="1" x14ac:dyDescent="0.3">
      <c r="A95" s="15"/>
      <c r="B95" s="213" t="s">
        <v>58</v>
      </c>
      <c r="C95" s="170"/>
      <c r="D95" s="170"/>
      <c r="E95" s="14"/>
      <c r="F95" s="14"/>
      <c r="G95" s="14"/>
      <c r="H95" s="159"/>
      <c r="I95" s="159"/>
      <c r="J95" s="159"/>
      <c r="K95" s="159"/>
      <c r="L95" s="159"/>
      <c r="M95" s="159"/>
      <c r="N95" s="159"/>
      <c r="O95" s="159"/>
      <c r="P95" s="159"/>
      <c r="Q95" s="11"/>
      <c r="R95" s="11"/>
      <c r="S95" s="11"/>
      <c r="T95" s="11"/>
      <c r="U95" s="11"/>
      <c r="V95" s="11"/>
      <c r="W95" s="55"/>
    </row>
    <row r="96" spans="1:26" x14ac:dyDescent="0.3">
      <c r="A96" s="2"/>
      <c r="B96" s="214" t="s">
        <v>84</v>
      </c>
      <c r="C96" s="135" t="s">
        <v>85</v>
      </c>
      <c r="D96" s="135" t="s">
        <v>86</v>
      </c>
      <c r="E96" s="161"/>
      <c r="F96" s="161" t="s">
        <v>87</v>
      </c>
      <c r="G96" s="161" t="s">
        <v>88</v>
      </c>
      <c r="H96" s="162" t="s">
        <v>89</v>
      </c>
      <c r="I96" s="162" t="s">
        <v>90</v>
      </c>
      <c r="J96" s="162"/>
      <c r="K96" s="162"/>
      <c r="L96" s="162"/>
      <c r="M96" s="162"/>
      <c r="N96" s="162"/>
      <c r="O96" s="162"/>
      <c r="P96" s="162" t="s">
        <v>91</v>
      </c>
      <c r="Q96" s="163"/>
      <c r="R96" s="163"/>
      <c r="S96" s="135" t="s">
        <v>92</v>
      </c>
      <c r="T96" s="164"/>
      <c r="U96" s="164"/>
      <c r="V96" s="135" t="s">
        <v>93</v>
      </c>
      <c r="W96" s="55"/>
    </row>
    <row r="97" spans="1:26" x14ac:dyDescent="0.3">
      <c r="A97" s="10"/>
      <c r="B97" s="75"/>
      <c r="C97" s="175"/>
      <c r="D97" s="318" t="s">
        <v>59</v>
      </c>
      <c r="E97" s="318"/>
      <c r="F97" s="141"/>
      <c r="G97" s="176"/>
      <c r="H97" s="141"/>
      <c r="I97" s="141"/>
      <c r="J97" s="142"/>
      <c r="K97" s="142"/>
      <c r="L97" s="142"/>
      <c r="M97" s="142"/>
      <c r="N97" s="142"/>
      <c r="O97" s="142"/>
      <c r="P97" s="142"/>
      <c r="Q97" s="111"/>
      <c r="R97" s="111"/>
      <c r="S97" s="111"/>
      <c r="T97" s="111"/>
      <c r="U97" s="111"/>
      <c r="V97" s="200"/>
      <c r="W97" s="219"/>
      <c r="X97" s="144"/>
      <c r="Y97" s="144"/>
      <c r="Z97" s="144"/>
    </row>
    <row r="98" spans="1:26" x14ac:dyDescent="0.3">
      <c r="A98" s="10"/>
      <c r="B98" s="57"/>
      <c r="C98" s="178">
        <v>1</v>
      </c>
      <c r="D98" s="346" t="s">
        <v>98</v>
      </c>
      <c r="E98" s="346"/>
      <c r="F98" s="69"/>
      <c r="G98" s="177"/>
      <c r="H98" s="69"/>
      <c r="I98" s="69"/>
      <c r="J98" s="145"/>
      <c r="K98" s="145"/>
      <c r="L98" s="145"/>
      <c r="M98" s="145"/>
      <c r="N98" s="145"/>
      <c r="O98" s="145"/>
      <c r="P98" s="145"/>
      <c r="Q98" s="10"/>
      <c r="R98" s="10"/>
      <c r="S98" s="10"/>
      <c r="T98" s="10"/>
      <c r="U98" s="10"/>
      <c r="V98" s="201"/>
      <c r="W98" s="219"/>
      <c r="X98" s="144"/>
      <c r="Y98" s="144"/>
      <c r="Z98" s="144"/>
    </row>
    <row r="99" spans="1:26" ht="25.05" customHeight="1" x14ac:dyDescent="0.3">
      <c r="A99" s="185"/>
      <c r="B99" s="215">
        <v>1</v>
      </c>
      <c r="C99" s="186" t="s">
        <v>99</v>
      </c>
      <c r="D99" s="342" t="s">
        <v>100</v>
      </c>
      <c r="E99" s="342"/>
      <c r="F99" s="180" t="s">
        <v>101</v>
      </c>
      <c r="G99" s="181">
        <v>11.462999999999999</v>
      </c>
      <c r="H99" s="180"/>
      <c r="I99" s="180">
        <f t="shared" ref="I99:I111" si="0">ROUND(G99*(H99),2)</f>
        <v>0</v>
      </c>
      <c r="J99" s="182">
        <f t="shared" ref="J99:J111" si="1">ROUND(G99*(N99),2)</f>
        <v>342.74</v>
      </c>
      <c r="K99" s="183">
        <f t="shared" ref="K99:K111" si="2">ROUND(G99*(O99),2)</f>
        <v>0</v>
      </c>
      <c r="L99" s="183">
        <f t="shared" ref="L99:L110" si="3">ROUND(G99*(H99),2)</f>
        <v>0</v>
      </c>
      <c r="M99" s="183"/>
      <c r="N99" s="183">
        <v>29.9</v>
      </c>
      <c r="O99" s="183"/>
      <c r="P99" s="187"/>
      <c r="Q99" s="187"/>
      <c r="R99" s="187"/>
      <c r="S99" s="184">
        <f t="shared" ref="S99:S111" si="4">ROUND(G99*(P99),3)</f>
        <v>0</v>
      </c>
      <c r="T99" s="184"/>
      <c r="U99" s="184"/>
      <c r="V99" s="202"/>
      <c r="W99" s="55"/>
      <c r="Z99">
        <v>0</v>
      </c>
    </row>
    <row r="100" spans="1:26" ht="25.05" customHeight="1" x14ac:dyDescent="0.3">
      <c r="A100" s="185"/>
      <c r="B100" s="215">
        <v>2</v>
      </c>
      <c r="C100" s="186" t="s">
        <v>102</v>
      </c>
      <c r="D100" s="342" t="s">
        <v>103</v>
      </c>
      <c r="E100" s="342"/>
      <c r="F100" s="180" t="s">
        <v>101</v>
      </c>
      <c r="G100" s="181">
        <v>5.7309999999999999</v>
      </c>
      <c r="H100" s="180"/>
      <c r="I100" s="180">
        <f t="shared" si="0"/>
        <v>0</v>
      </c>
      <c r="J100" s="182">
        <f t="shared" si="1"/>
        <v>49.06</v>
      </c>
      <c r="K100" s="183">
        <f t="shared" si="2"/>
        <v>0</v>
      </c>
      <c r="L100" s="183">
        <f t="shared" si="3"/>
        <v>0</v>
      </c>
      <c r="M100" s="183"/>
      <c r="N100" s="183">
        <v>8.56</v>
      </c>
      <c r="O100" s="183"/>
      <c r="P100" s="187"/>
      <c r="Q100" s="187"/>
      <c r="R100" s="187"/>
      <c r="S100" s="184">
        <f t="shared" si="4"/>
        <v>0</v>
      </c>
      <c r="T100" s="184"/>
      <c r="U100" s="184"/>
      <c r="V100" s="202"/>
      <c r="W100" s="55"/>
      <c r="Z100">
        <v>0</v>
      </c>
    </row>
    <row r="101" spans="1:26" ht="25.05" customHeight="1" x14ac:dyDescent="0.3">
      <c r="A101" s="185"/>
      <c r="B101" s="215">
        <v>3</v>
      </c>
      <c r="C101" s="186" t="s">
        <v>104</v>
      </c>
      <c r="D101" s="342" t="s">
        <v>105</v>
      </c>
      <c r="E101" s="342"/>
      <c r="F101" s="180" t="s">
        <v>101</v>
      </c>
      <c r="G101" s="181">
        <v>23.129000000000001</v>
      </c>
      <c r="H101" s="180"/>
      <c r="I101" s="180">
        <f t="shared" si="0"/>
        <v>0</v>
      </c>
      <c r="J101" s="182">
        <f t="shared" si="1"/>
        <v>1065.0899999999999</v>
      </c>
      <c r="K101" s="183">
        <f t="shared" si="2"/>
        <v>0</v>
      </c>
      <c r="L101" s="183">
        <f t="shared" si="3"/>
        <v>0</v>
      </c>
      <c r="M101" s="183"/>
      <c r="N101" s="183">
        <v>46.05</v>
      </c>
      <c r="O101" s="183"/>
      <c r="P101" s="187"/>
      <c r="Q101" s="187"/>
      <c r="R101" s="187"/>
      <c r="S101" s="184">
        <f t="shared" si="4"/>
        <v>0</v>
      </c>
      <c r="T101" s="184"/>
      <c r="U101" s="184"/>
      <c r="V101" s="202"/>
      <c r="W101" s="55"/>
      <c r="Z101">
        <v>0</v>
      </c>
    </row>
    <row r="102" spans="1:26" ht="25.05" customHeight="1" x14ac:dyDescent="0.3">
      <c r="A102" s="185"/>
      <c r="B102" s="215">
        <v>4</v>
      </c>
      <c r="C102" s="186" t="s">
        <v>106</v>
      </c>
      <c r="D102" s="342" t="s">
        <v>107</v>
      </c>
      <c r="E102" s="342"/>
      <c r="F102" s="180" t="s">
        <v>101</v>
      </c>
      <c r="G102" s="181">
        <v>11.565</v>
      </c>
      <c r="H102" s="180"/>
      <c r="I102" s="180">
        <f t="shared" si="0"/>
        <v>0</v>
      </c>
      <c r="J102" s="182">
        <f t="shared" si="1"/>
        <v>72.63</v>
      </c>
      <c r="K102" s="183">
        <f t="shared" si="2"/>
        <v>0</v>
      </c>
      <c r="L102" s="183">
        <f t="shared" si="3"/>
        <v>0</v>
      </c>
      <c r="M102" s="183"/>
      <c r="N102" s="183">
        <v>6.28</v>
      </c>
      <c r="O102" s="183"/>
      <c r="P102" s="187"/>
      <c r="Q102" s="187"/>
      <c r="R102" s="187"/>
      <c r="S102" s="184">
        <f t="shared" si="4"/>
        <v>0</v>
      </c>
      <c r="T102" s="184"/>
      <c r="U102" s="184"/>
      <c r="V102" s="202"/>
      <c r="W102" s="55"/>
      <c r="Z102">
        <v>0</v>
      </c>
    </row>
    <row r="103" spans="1:26" ht="25.05" customHeight="1" x14ac:dyDescent="0.3">
      <c r="A103" s="185"/>
      <c r="B103" s="215">
        <v>5</v>
      </c>
      <c r="C103" s="186" t="s">
        <v>108</v>
      </c>
      <c r="D103" s="342" t="s">
        <v>109</v>
      </c>
      <c r="E103" s="342"/>
      <c r="F103" s="180" t="s">
        <v>110</v>
      </c>
      <c r="G103" s="181">
        <v>34.591999999999999</v>
      </c>
      <c r="H103" s="180"/>
      <c r="I103" s="180">
        <f t="shared" si="0"/>
        <v>0</v>
      </c>
      <c r="J103" s="182">
        <f t="shared" si="1"/>
        <v>227.27</v>
      </c>
      <c r="K103" s="183">
        <f t="shared" si="2"/>
        <v>0</v>
      </c>
      <c r="L103" s="183">
        <f t="shared" si="3"/>
        <v>0</v>
      </c>
      <c r="M103" s="183"/>
      <c r="N103" s="183">
        <v>6.57</v>
      </c>
      <c r="O103" s="183"/>
      <c r="P103" s="187"/>
      <c r="Q103" s="187"/>
      <c r="R103" s="187"/>
      <c r="S103" s="184">
        <f t="shared" si="4"/>
        <v>0</v>
      </c>
      <c r="T103" s="184"/>
      <c r="U103" s="184"/>
      <c r="V103" s="202"/>
      <c r="W103" s="55"/>
      <c r="Z103">
        <v>0</v>
      </c>
    </row>
    <row r="104" spans="1:26" ht="25.05" customHeight="1" x14ac:dyDescent="0.3">
      <c r="A104" s="185"/>
      <c r="B104" s="215">
        <v>6</v>
      </c>
      <c r="C104" s="186" t="s">
        <v>111</v>
      </c>
      <c r="D104" s="342" t="s">
        <v>112</v>
      </c>
      <c r="E104" s="342"/>
      <c r="F104" s="180" t="s">
        <v>101</v>
      </c>
      <c r="G104" s="181">
        <v>34.591999999999999</v>
      </c>
      <c r="H104" s="180"/>
      <c r="I104" s="180">
        <f t="shared" si="0"/>
        <v>0</v>
      </c>
      <c r="J104" s="182">
        <f t="shared" si="1"/>
        <v>33.21</v>
      </c>
      <c r="K104" s="183">
        <f t="shared" si="2"/>
        <v>0</v>
      </c>
      <c r="L104" s="183">
        <f t="shared" si="3"/>
        <v>0</v>
      </c>
      <c r="M104" s="183"/>
      <c r="N104" s="183">
        <v>0.96</v>
      </c>
      <c r="O104" s="183"/>
      <c r="P104" s="187"/>
      <c r="Q104" s="187"/>
      <c r="R104" s="187"/>
      <c r="S104" s="184">
        <f t="shared" si="4"/>
        <v>0</v>
      </c>
      <c r="T104" s="184"/>
      <c r="U104" s="184"/>
      <c r="V104" s="202"/>
      <c r="W104" s="55"/>
      <c r="Z104">
        <v>0</v>
      </c>
    </row>
    <row r="105" spans="1:26" ht="25.05" customHeight="1" x14ac:dyDescent="0.3">
      <c r="A105" s="185"/>
      <c r="B105" s="215">
        <v>7</v>
      </c>
      <c r="C105" s="186" t="s">
        <v>113</v>
      </c>
      <c r="D105" s="342" t="s">
        <v>114</v>
      </c>
      <c r="E105" s="342"/>
      <c r="F105" s="180" t="s">
        <v>101</v>
      </c>
      <c r="G105" s="181">
        <v>34.591999999999999</v>
      </c>
      <c r="H105" s="180"/>
      <c r="I105" s="180">
        <f t="shared" si="0"/>
        <v>0</v>
      </c>
      <c r="J105" s="182">
        <f t="shared" si="1"/>
        <v>471.49</v>
      </c>
      <c r="K105" s="183">
        <f t="shared" si="2"/>
        <v>0</v>
      </c>
      <c r="L105" s="183">
        <f t="shared" si="3"/>
        <v>0</v>
      </c>
      <c r="M105" s="183"/>
      <c r="N105" s="183">
        <v>13.63</v>
      </c>
      <c r="O105" s="183"/>
      <c r="P105" s="187"/>
      <c r="Q105" s="187"/>
      <c r="R105" s="187"/>
      <c r="S105" s="184">
        <f t="shared" si="4"/>
        <v>0</v>
      </c>
      <c r="T105" s="184"/>
      <c r="U105" s="184"/>
      <c r="V105" s="202"/>
      <c r="W105" s="55"/>
      <c r="Z105">
        <v>0</v>
      </c>
    </row>
    <row r="106" spans="1:26" ht="25.05" customHeight="1" x14ac:dyDescent="0.3">
      <c r="A106" s="185"/>
      <c r="B106" s="215">
        <v>8</v>
      </c>
      <c r="C106" s="186" t="s">
        <v>115</v>
      </c>
      <c r="D106" s="342" t="s">
        <v>116</v>
      </c>
      <c r="E106" s="342"/>
      <c r="F106" s="180" t="s">
        <v>117</v>
      </c>
      <c r="G106" s="181">
        <v>143.50700000000001</v>
      </c>
      <c r="H106" s="180"/>
      <c r="I106" s="180">
        <f t="shared" si="0"/>
        <v>0</v>
      </c>
      <c r="J106" s="182">
        <f t="shared" si="1"/>
        <v>3910.57</v>
      </c>
      <c r="K106" s="183">
        <f t="shared" si="2"/>
        <v>0</v>
      </c>
      <c r="L106" s="183">
        <f t="shared" si="3"/>
        <v>0</v>
      </c>
      <c r="M106" s="183"/>
      <c r="N106" s="183">
        <v>27.25</v>
      </c>
      <c r="O106" s="183"/>
      <c r="P106" s="187"/>
      <c r="Q106" s="187"/>
      <c r="R106" s="187"/>
      <c r="S106" s="184">
        <f t="shared" si="4"/>
        <v>0</v>
      </c>
      <c r="T106" s="184"/>
      <c r="U106" s="184"/>
      <c r="V106" s="202"/>
      <c r="W106" s="55"/>
      <c r="Z106">
        <v>0</v>
      </c>
    </row>
    <row r="107" spans="1:26" ht="25.05" customHeight="1" x14ac:dyDescent="0.3">
      <c r="A107" s="185"/>
      <c r="B107" s="215">
        <v>9</v>
      </c>
      <c r="C107" s="186" t="s">
        <v>118</v>
      </c>
      <c r="D107" s="342" t="s">
        <v>119</v>
      </c>
      <c r="E107" s="342"/>
      <c r="F107" s="180" t="s">
        <v>101</v>
      </c>
      <c r="G107" s="181">
        <v>48.426000000000002</v>
      </c>
      <c r="H107" s="180"/>
      <c r="I107" s="180">
        <f t="shared" si="0"/>
        <v>0</v>
      </c>
      <c r="J107" s="182">
        <f t="shared" si="1"/>
        <v>200</v>
      </c>
      <c r="K107" s="183">
        <f t="shared" si="2"/>
        <v>0</v>
      </c>
      <c r="L107" s="183">
        <f t="shared" si="3"/>
        <v>0</v>
      </c>
      <c r="M107" s="183"/>
      <c r="N107" s="183">
        <v>4.13</v>
      </c>
      <c r="O107" s="183"/>
      <c r="P107" s="187"/>
      <c r="Q107" s="187"/>
      <c r="R107" s="187"/>
      <c r="S107" s="184">
        <f t="shared" si="4"/>
        <v>0</v>
      </c>
      <c r="T107" s="184"/>
      <c r="U107" s="184"/>
      <c r="V107" s="202"/>
      <c r="W107" s="55"/>
      <c r="Z107">
        <v>0</v>
      </c>
    </row>
    <row r="108" spans="1:26" ht="25.05" customHeight="1" x14ac:dyDescent="0.3">
      <c r="A108" s="185"/>
      <c r="B108" s="215">
        <v>10</v>
      </c>
      <c r="C108" s="186" t="s">
        <v>120</v>
      </c>
      <c r="D108" s="342" t="s">
        <v>121</v>
      </c>
      <c r="E108" s="342"/>
      <c r="F108" s="180" t="s">
        <v>122</v>
      </c>
      <c r="G108" s="181">
        <v>247</v>
      </c>
      <c r="H108" s="180"/>
      <c r="I108" s="180">
        <f t="shared" si="0"/>
        <v>0</v>
      </c>
      <c r="J108" s="182">
        <f t="shared" si="1"/>
        <v>125.97</v>
      </c>
      <c r="K108" s="183">
        <f t="shared" si="2"/>
        <v>0</v>
      </c>
      <c r="L108" s="183">
        <f t="shared" si="3"/>
        <v>0</v>
      </c>
      <c r="M108" s="183"/>
      <c r="N108" s="183">
        <v>0.51</v>
      </c>
      <c r="O108" s="183"/>
      <c r="P108" s="187"/>
      <c r="Q108" s="187"/>
      <c r="R108" s="187"/>
      <c r="S108" s="184">
        <f t="shared" si="4"/>
        <v>0</v>
      </c>
      <c r="T108" s="184"/>
      <c r="U108" s="184"/>
      <c r="V108" s="202"/>
      <c r="W108" s="55"/>
      <c r="Z108">
        <v>0</v>
      </c>
    </row>
    <row r="109" spans="1:26" ht="25.05" customHeight="1" x14ac:dyDescent="0.3">
      <c r="A109" s="185"/>
      <c r="B109" s="215">
        <v>11</v>
      </c>
      <c r="C109" s="186" t="s">
        <v>123</v>
      </c>
      <c r="D109" s="342" t="s">
        <v>124</v>
      </c>
      <c r="E109" s="342"/>
      <c r="F109" s="180" t="s">
        <v>122</v>
      </c>
      <c r="G109" s="181">
        <v>247</v>
      </c>
      <c r="H109" s="180"/>
      <c r="I109" s="180">
        <f t="shared" si="0"/>
        <v>0</v>
      </c>
      <c r="J109" s="182">
        <f t="shared" si="1"/>
        <v>521.16999999999996</v>
      </c>
      <c r="K109" s="183">
        <f t="shared" si="2"/>
        <v>0</v>
      </c>
      <c r="L109" s="183">
        <f t="shared" si="3"/>
        <v>0</v>
      </c>
      <c r="M109" s="183"/>
      <c r="N109" s="183">
        <v>2.11</v>
      </c>
      <c r="O109" s="183"/>
      <c r="P109" s="187"/>
      <c r="Q109" s="187"/>
      <c r="R109" s="187"/>
      <c r="S109" s="184">
        <f t="shared" si="4"/>
        <v>0</v>
      </c>
      <c r="T109" s="184"/>
      <c r="U109" s="184"/>
      <c r="V109" s="202">
        <f>ROUND(G109*(X109),3)</f>
        <v>98.8</v>
      </c>
      <c r="W109" s="55"/>
      <c r="X109">
        <v>0.4</v>
      </c>
      <c r="Z109">
        <v>0</v>
      </c>
    </row>
    <row r="110" spans="1:26" ht="25.05" customHeight="1" x14ac:dyDescent="0.3">
      <c r="A110" s="185"/>
      <c r="B110" s="215">
        <v>12</v>
      </c>
      <c r="C110" s="186" t="s">
        <v>125</v>
      </c>
      <c r="D110" s="342" t="s">
        <v>126</v>
      </c>
      <c r="E110" s="342"/>
      <c r="F110" s="180" t="s">
        <v>122</v>
      </c>
      <c r="G110" s="181">
        <v>247</v>
      </c>
      <c r="H110" s="180"/>
      <c r="I110" s="180">
        <f t="shared" si="0"/>
        <v>0</v>
      </c>
      <c r="J110" s="182">
        <f t="shared" si="1"/>
        <v>387.79</v>
      </c>
      <c r="K110" s="183">
        <f t="shared" si="2"/>
        <v>0</v>
      </c>
      <c r="L110" s="183">
        <f t="shared" si="3"/>
        <v>0</v>
      </c>
      <c r="M110" s="183"/>
      <c r="N110" s="183">
        <v>1.5699999999999998</v>
      </c>
      <c r="O110" s="183"/>
      <c r="P110" s="187"/>
      <c r="Q110" s="187"/>
      <c r="R110" s="187"/>
      <c r="S110" s="184">
        <f t="shared" si="4"/>
        <v>0</v>
      </c>
      <c r="T110" s="184"/>
      <c r="U110" s="184"/>
      <c r="V110" s="202">
        <f>ROUND(G110*(X110),3)</f>
        <v>44.707000000000001</v>
      </c>
      <c r="W110" s="55"/>
      <c r="X110">
        <v>0.18099999999999999</v>
      </c>
      <c r="Z110">
        <v>0</v>
      </c>
    </row>
    <row r="111" spans="1:26" ht="25.05" customHeight="1" x14ac:dyDescent="0.3">
      <c r="A111" s="185"/>
      <c r="B111" s="216">
        <v>13</v>
      </c>
      <c r="C111" s="194" t="s">
        <v>127</v>
      </c>
      <c r="D111" s="347" t="s">
        <v>128</v>
      </c>
      <c r="E111" s="347"/>
      <c r="F111" s="189" t="s">
        <v>101</v>
      </c>
      <c r="G111" s="190">
        <v>48.426000000000002</v>
      </c>
      <c r="H111" s="189"/>
      <c r="I111" s="189">
        <f t="shared" si="0"/>
        <v>0</v>
      </c>
      <c r="J111" s="191">
        <f t="shared" si="1"/>
        <v>791.77</v>
      </c>
      <c r="K111" s="192">
        <f t="shared" si="2"/>
        <v>0</v>
      </c>
      <c r="L111" s="192"/>
      <c r="M111" s="192">
        <f>ROUND(G111*(H111),2)</f>
        <v>0</v>
      </c>
      <c r="N111" s="192">
        <v>16.350000000000001</v>
      </c>
      <c r="O111" s="192"/>
      <c r="P111" s="195"/>
      <c r="Q111" s="195"/>
      <c r="R111" s="195"/>
      <c r="S111" s="193">
        <f t="shared" si="4"/>
        <v>0</v>
      </c>
      <c r="T111" s="193"/>
      <c r="U111" s="193"/>
      <c r="V111" s="203"/>
      <c r="W111" s="55"/>
      <c r="Z111">
        <v>0</v>
      </c>
    </row>
    <row r="112" spans="1:26" x14ac:dyDescent="0.3">
      <c r="A112" s="10"/>
      <c r="B112" s="57"/>
      <c r="C112" s="178">
        <v>1</v>
      </c>
      <c r="D112" s="346" t="s">
        <v>98</v>
      </c>
      <c r="E112" s="346"/>
      <c r="F112" s="69"/>
      <c r="G112" s="177"/>
      <c r="H112" s="69"/>
      <c r="I112" s="146">
        <f>ROUND((SUM(I98:I111))/1,2)</f>
        <v>0</v>
      </c>
      <c r="J112" s="145"/>
      <c r="K112" s="145"/>
      <c r="L112" s="145">
        <f>ROUND((SUM(L98:L111))/1,2)</f>
        <v>0</v>
      </c>
      <c r="M112" s="145">
        <f>ROUND((SUM(M98:M111))/1,2)</f>
        <v>0</v>
      </c>
      <c r="N112" s="145"/>
      <c r="O112" s="145"/>
      <c r="P112" s="145"/>
      <c r="Q112" s="10"/>
      <c r="R112" s="10"/>
      <c r="S112" s="10">
        <f>ROUND((SUM(S98:S111))/1,2)</f>
        <v>0</v>
      </c>
      <c r="T112" s="10"/>
      <c r="U112" s="10"/>
      <c r="V112" s="204">
        <f>ROUND((SUM(V98:V111))/1,2)</f>
        <v>143.51</v>
      </c>
      <c r="W112" s="219"/>
      <c r="X112" s="144"/>
      <c r="Y112" s="144"/>
      <c r="Z112" s="144"/>
    </row>
    <row r="113" spans="1:26" x14ac:dyDescent="0.3">
      <c r="A113" s="1"/>
      <c r="B113" s="212"/>
      <c r="C113" s="1"/>
      <c r="D113" s="1"/>
      <c r="E113" s="139"/>
      <c r="F113" s="139"/>
      <c r="G113" s="171"/>
      <c r="H113" s="139"/>
      <c r="I113" s="139"/>
      <c r="J113" s="140"/>
      <c r="K113" s="140"/>
      <c r="L113" s="140"/>
      <c r="M113" s="140"/>
      <c r="N113" s="140"/>
      <c r="O113" s="140"/>
      <c r="P113" s="140"/>
      <c r="Q113" s="1"/>
      <c r="R113" s="1"/>
      <c r="S113" s="1"/>
      <c r="T113" s="1"/>
      <c r="U113" s="1"/>
      <c r="V113" s="205"/>
      <c r="W113" s="55"/>
    </row>
    <row r="114" spans="1:26" x14ac:dyDescent="0.3">
      <c r="A114" s="10"/>
      <c r="B114" s="57"/>
      <c r="C114" s="178">
        <v>2</v>
      </c>
      <c r="D114" s="346" t="s">
        <v>129</v>
      </c>
      <c r="E114" s="346"/>
      <c r="F114" s="69"/>
      <c r="G114" s="177"/>
      <c r="H114" s="69"/>
      <c r="I114" s="69"/>
      <c r="J114" s="145"/>
      <c r="K114" s="145"/>
      <c r="L114" s="145"/>
      <c r="M114" s="145"/>
      <c r="N114" s="145"/>
      <c r="O114" s="145"/>
      <c r="P114" s="145"/>
      <c r="Q114" s="10"/>
      <c r="R114" s="10"/>
      <c r="S114" s="10"/>
      <c r="T114" s="10"/>
      <c r="U114" s="10"/>
      <c r="V114" s="201"/>
      <c r="W114" s="219"/>
      <c r="X114" s="144"/>
      <c r="Y114" s="144"/>
      <c r="Z114" s="144"/>
    </row>
    <row r="115" spans="1:26" ht="25.05" customHeight="1" x14ac:dyDescent="0.3">
      <c r="A115" s="185"/>
      <c r="B115" s="215">
        <v>14</v>
      </c>
      <c r="C115" s="186" t="s">
        <v>130</v>
      </c>
      <c r="D115" s="342" t="s">
        <v>131</v>
      </c>
      <c r="E115" s="342"/>
      <c r="F115" s="179" t="s">
        <v>101</v>
      </c>
      <c r="G115" s="181">
        <v>6.149</v>
      </c>
      <c r="H115" s="180"/>
      <c r="I115" s="180">
        <f t="shared" ref="I115:I128" si="5">ROUND(G115*(H115),2)</f>
        <v>0</v>
      </c>
      <c r="J115" s="179">
        <f t="shared" ref="J115:J128" si="6">ROUND(G115*(N115),2)</f>
        <v>192.16</v>
      </c>
      <c r="K115" s="184">
        <f t="shared" ref="K115:K128" si="7">ROUND(G115*(O115),2)</f>
        <v>0</v>
      </c>
      <c r="L115" s="184">
        <f t="shared" ref="L115:L128" si="8">ROUND(G115*(H115),2)</f>
        <v>0</v>
      </c>
      <c r="M115" s="184"/>
      <c r="N115" s="184">
        <v>31.25</v>
      </c>
      <c r="O115" s="184"/>
      <c r="P115" s="187">
        <v>2.0663999999999998</v>
      </c>
      <c r="Q115" s="187"/>
      <c r="R115" s="187">
        <v>2.0663999999999998</v>
      </c>
      <c r="S115" s="184">
        <f t="shared" ref="S115:S128" si="9">ROUND(G115*(P115),3)</f>
        <v>12.706</v>
      </c>
      <c r="T115" s="184"/>
      <c r="U115" s="184"/>
      <c r="V115" s="202"/>
      <c r="W115" s="55"/>
      <c r="Z115">
        <v>0</v>
      </c>
    </row>
    <row r="116" spans="1:26" ht="25.05" customHeight="1" x14ac:dyDescent="0.3">
      <c r="A116" s="185"/>
      <c r="B116" s="215">
        <v>15</v>
      </c>
      <c r="C116" s="186" t="s">
        <v>132</v>
      </c>
      <c r="D116" s="342" t="s">
        <v>133</v>
      </c>
      <c r="E116" s="342"/>
      <c r="F116" s="179" t="s">
        <v>134</v>
      </c>
      <c r="G116" s="181">
        <v>1.2669999999999999</v>
      </c>
      <c r="H116" s="180"/>
      <c r="I116" s="180">
        <f t="shared" si="5"/>
        <v>0</v>
      </c>
      <c r="J116" s="179">
        <f t="shared" si="6"/>
        <v>164.28</v>
      </c>
      <c r="K116" s="184">
        <f t="shared" si="7"/>
        <v>0</v>
      </c>
      <c r="L116" s="184">
        <f t="shared" si="8"/>
        <v>0</v>
      </c>
      <c r="M116" s="184"/>
      <c r="N116" s="184">
        <v>129.66</v>
      </c>
      <c r="O116" s="184"/>
      <c r="P116" s="187">
        <v>2.4178999999999999</v>
      </c>
      <c r="Q116" s="187"/>
      <c r="R116" s="187">
        <v>2.4178999999999999</v>
      </c>
      <c r="S116" s="184">
        <f t="shared" si="9"/>
        <v>3.0630000000000002</v>
      </c>
      <c r="T116" s="184"/>
      <c r="U116" s="184"/>
      <c r="V116" s="202"/>
      <c r="W116" s="55"/>
      <c r="Z116">
        <v>0</v>
      </c>
    </row>
    <row r="117" spans="1:26" ht="25.05" customHeight="1" x14ac:dyDescent="0.3">
      <c r="A117" s="185"/>
      <c r="B117" s="215">
        <v>16</v>
      </c>
      <c r="C117" s="186" t="s">
        <v>135</v>
      </c>
      <c r="D117" s="342" t="s">
        <v>136</v>
      </c>
      <c r="E117" s="342"/>
      <c r="F117" s="179" t="s">
        <v>137</v>
      </c>
      <c r="G117" s="181">
        <v>1.1400000000000001</v>
      </c>
      <c r="H117" s="180"/>
      <c r="I117" s="180">
        <f t="shared" si="5"/>
        <v>0</v>
      </c>
      <c r="J117" s="179">
        <f t="shared" si="6"/>
        <v>13.27</v>
      </c>
      <c r="K117" s="184">
        <f t="shared" si="7"/>
        <v>0</v>
      </c>
      <c r="L117" s="184">
        <f t="shared" si="8"/>
        <v>0</v>
      </c>
      <c r="M117" s="184"/>
      <c r="N117" s="184">
        <v>11.64</v>
      </c>
      <c r="O117" s="184"/>
      <c r="P117" s="187">
        <v>1.6000000000000001E-3</v>
      </c>
      <c r="Q117" s="187"/>
      <c r="R117" s="187">
        <v>1.6000000000000001E-3</v>
      </c>
      <c r="S117" s="184">
        <f t="shared" si="9"/>
        <v>2E-3</v>
      </c>
      <c r="T117" s="184"/>
      <c r="U117" s="184"/>
      <c r="V117" s="202"/>
      <c r="W117" s="55"/>
      <c r="Z117">
        <v>0</v>
      </c>
    </row>
    <row r="118" spans="1:26" ht="25.05" customHeight="1" x14ac:dyDescent="0.3">
      <c r="A118" s="185"/>
      <c r="B118" s="215">
        <v>17</v>
      </c>
      <c r="C118" s="186" t="s">
        <v>138</v>
      </c>
      <c r="D118" s="342" t="s">
        <v>139</v>
      </c>
      <c r="E118" s="342"/>
      <c r="F118" s="179" t="s">
        <v>137</v>
      </c>
      <c r="G118" s="181">
        <v>1.1400000000000001</v>
      </c>
      <c r="H118" s="180"/>
      <c r="I118" s="180">
        <f t="shared" si="5"/>
        <v>0</v>
      </c>
      <c r="J118" s="179">
        <f t="shared" si="6"/>
        <v>2.33</v>
      </c>
      <c r="K118" s="184">
        <f t="shared" si="7"/>
        <v>0</v>
      </c>
      <c r="L118" s="184">
        <f t="shared" si="8"/>
        <v>0</v>
      </c>
      <c r="M118" s="184"/>
      <c r="N118" s="184">
        <v>2.04</v>
      </c>
      <c r="O118" s="184"/>
      <c r="P118" s="187"/>
      <c r="Q118" s="187"/>
      <c r="R118" s="187"/>
      <c r="S118" s="184">
        <f t="shared" si="9"/>
        <v>0</v>
      </c>
      <c r="T118" s="184"/>
      <c r="U118" s="184"/>
      <c r="V118" s="202"/>
      <c r="W118" s="55"/>
      <c r="Z118">
        <v>0</v>
      </c>
    </row>
    <row r="119" spans="1:26" ht="25.05" customHeight="1" x14ac:dyDescent="0.3">
      <c r="A119" s="185"/>
      <c r="B119" s="215">
        <v>18</v>
      </c>
      <c r="C119" s="186" t="s">
        <v>140</v>
      </c>
      <c r="D119" s="342" t="s">
        <v>866</v>
      </c>
      <c r="E119" s="342"/>
      <c r="F119" s="179" t="s">
        <v>101</v>
      </c>
      <c r="G119" s="181">
        <v>0.63700000000000001</v>
      </c>
      <c r="H119" s="180"/>
      <c r="I119" s="180">
        <f t="shared" si="5"/>
        <v>0</v>
      </c>
      <c r="J119" s="179">
        <f t="shared" si="6"/>
        <v>116.69</v>
      </c>
      <c r="K119" s="184">
        <f t="shared" si="7"/>
        <v>0</v>
      </c>
      <c r="L119" s="184">
        <f t="shared" si="8"/>
        <v>0</v>
      </c>
      <c r="M119" s="184"/>
      <c r="N119" s="184">
        <v>183.19</v>
      </c>
      <c r="O119" s="184"/>
      <c r="P119" s="187">
        <v>2.0128499999999998</v>
      </c>
      <c r="Q119" s="187"/>
      <c r="R119" s="187">
        <v>2.0128499999999998</v>
      </c>
      <c r="S119" s="184">
        <f t="shared" si="9"/>
        <v>1.282</v>
      </c>
      <c r="T119" s="184"/>
      <c r="U119" s="184"/>
      <c r="V119" s="202"/>
      <c r="W119" s="55"/>
      <c r="Z119">
        <v>0</v>
      </c>
    </row>
    <row r="120" spans="1:26" ht="25.05" customHeight="1" x14ac:dyDescent="0.3">
      <c r="A120" s="185"/>
      <c r="B120" s="215">
        <v>19</v>
      </c>
      <c r="C120" s="186" t="s">
        <v>141</v>
      </c>
      <c r="D120" s="342" t="s">
        <v>867</v>
      </c>
      <c r="E120" s="342"/>
      <c r="F120" s="179" t="s">
        <v>101</v>
      </c>
      <c r="G120" s="181">
        <v>3.39</v>
      </c>
      <c r="H120" s="180"/>
      <c r="I120" s="180">
        <f t="shared" si="5"/>
        <v>0</v>
      </c>
      <c r="J120" s="179">
        <f t="shared" si="6"/>
        <v>607.25</v>
      </c>
      <c r="K120" s="184">
        <f t="shared" si="7"/>
        <v>0</v>
      </c>
      <c r="L120" s="184">
        <f t="shared" si="8"/>
        <v>0</v>
      </c>
      <c r="M120" s="184"/>
      <c r="N120" s="184">
        <v>179.13</v>
      </c>
      <c r="O120" s="184"/>
      <c r="P120" s="187">
        <v>2.0114800000000002</v>
      </c>
      <c r="Q120" s="187"/>
      <c r="R120" s="187">
        <v>2.0114800000000002</v>
      </c>
      <c r="S120" s="184">
        <f t="shared" si="9"/>
        <v>6.819</v>
      </c>
      <c r="T120" s="184"/>
      <c r="U120" s="184"/>
      <c r="V120" s="202"/>
      <c r="W120" s="55"/>
      <c r="Z120">
        <v>0</v>
      </c>
    </row>
    <row r="121" spans="1:26" ht="25.05" customHeight="1" x14ac:dyDescent="0.3">
      <c r="A121" s="185"/>
      <c r="B121" s="215">
        <v>20</v>
      </c>
      <c r="C121" s="186" t="s">
        <v>142</v>
      </c>
      <c r="D121" s="342" t="s">
        <v>143</v>
      </c>
      <c r="E121" s="342"/>
      <c r="F121" s="179" t="s">
        <v>101</v>
      </c>
      <c r="G121" s="181">
        <v>11.196999999999999</v>
      </c>
      <c r="H121" s="180"/>
      <c r="I121" s="180">
        <f t="shared" si="5"/>
        <v>0</v>
      </c>
      <c r="J121" s="179">
        <f t="shared" si="6"/>
        <v>1050.17</v>
      </c>
      <c r="K121" s="184">
        <f t="shared" si="7"/>
        <v>0</v>
      </c>
      <c r="L121" s="184">
        <f t="shared" si="8"/>
        <v>0</v>
      </c>
      <c r="M121" s="184"/>
      <c r="N121" s="184">
        <v>93.79</v>
      </c>
      <c r="O121" s="184"/>
      <c r="P121" s="187">
        <v>2.19306</v>
      </c>
      <c r="Q121" s="187"/>
      <c r="R121" s="187">
        <v>2.19306</v>
      </c>
      <c r="S121" s="184">
        <f t="shared" si="9"/>
        <v>24.556000000000001</v>
      </c>
      <c r="T121" s="184"/>
      <c r="U121" s="184"/>
      <c r="V121" s="202"/>
      <c r="W121" s="55"/>
      <c r="Z121">
        <v>0</v>
      </c>
    </row>
    <row r="122" spans="1:26" ht="25.05" customHeight="1" x14ac:dyDescent="0.3">
      <c r="A122" s="185"/>
      <c r="B122" s="215">
        <v>21</v>
      </c>
      <c r="C122" s="186" t="s">
        <v>144</v>
      </c>
      <c r="D122" s="342" t="s">
        <v>145</v>
      </c>
      <c r="E122" s="342"/>
      <c r="F122" s="179" t="s">
        <v>122</v>
      </c>
      <c r="G122" s="181">
        <v>4.1020000000000003</v>
      </c>
      <c r="H122" s="180"/>
      <c r="I122" s="180">
        <f t="shared" si="5"/>
        <v>0</v>
      </c>
      <c r="J122" s="179">
        <f t="shared" si="6"/>
        <v>64.849999999999994</v>
      </c>
      <c r="K122" s="184">
        <f t="shared" si="7"/>
        <v>0</v>
      </c>
      <c r="L122" s="184">
        <f t="shared" si="8"/>
        <v>0</v>
      </c>
      <c r="M122" s="184"/>
      <c r="N122" s="184">
        <v>15.81</v>
      </c>
      <c r="O122" s="184"/>
      <c r="P122" s="187">
        <v>6.7000000000000002E-4</v>
      </c>
      <c r="Q122" s="187"/>
      <c r="R122" s="187">
        <v>6.7000000000000002E-4</v>
      </c>
      <c r="S122" s="184">
        <f t="shared" si="9"/>
        <v>3.0000000000000001E-3</v>
      </c>
      <c r="T122" s="184"/>
      <c r="U122" s="184"/>
      <c r="V122" s="202"/>
      <c r="W122" s="55"/>
      <c r="Z122">
        <v>0</v>
      </c>
    </row>
    <row r="123" spans="1:26" ht="25.05" customHeight="1" x14ac:dyDescent="0.3">
      <c r="A123" s="185"/>
      <c r="B123" s="215">
        <v>22</v>
      </c>
      <c r="C123" s="186" t="s">
        <v>146</v>
      </c>
      <c r="D123" s="342" t="s">
        <v>147</v>
      </c>
      <c r="E123" s="342"/>
      <c r="F123" s="179" t="s">
        <v>122</v>
      </c>
      <c r="G123" s="181">
        <v>4.1020000000000003</v>
      </c>
      <c r="H123" s="180"/>
      <c r="I123" s="180">
        <f t="shared" si="5"/>
        <v>0</v>
      </c>
      <c r="J123" s="179">
        <f t="shared" si="6"/>
        <v>12.88</v>
      </c>
      <c r="K123" s="184">
        <f t="shared" si="7"/>
        <v>0</v>
      </c>
      <c r="L123" s="184">
        <f t="shared" si="8"/>
        <v>0</v>
      </c>
      <c r="M123" s="184"/>
      <c r="N123" s="184">
        <v>3.14</v>
      </c>
      <c r="O123" s="184"/>
      <c r="P123" s="187"/>
      <c r="Q123" s="187"/>
      <c r="R123" s="187"/>
      <c r="S123" s="184">
        <f t="shared" si="9"/>
        <v>0</v>
      </c>
      <c r="T123" s="184"/>
      <c r="U123" s="184"/>
      <c r="V123" s="202"/>
      <c r="W123" s="55"/>
      <c r="Z123">
        <v>0</v>
      </c>
    </row>
    <row r="124" spans="1:26" ht="25.05" customHeight="1" x14ac:dyDescent="0.3">
      <c r="A124" s="185"/>
      <c r="B124" s="215">
        <v>23</v>
      </c>
      <c r="C124" s="186" t="s">
        <v>148</v>
      </c>
      <c r="D124" s="342" t="s">
        <v>868</v>
      </c>
      <c r="E124" s="342"/>
      <c r="F124" s="179" t="s">
        <v>117</v>
      </c>
      <c r="G124" s="181">
        <v>0.107</v>
      </c>
      <c r="H124" s="180"/>
      <c r="I124" s="180">
        <f t="shared" si="5"/>
        <v>0</v>
      </c>
      <c r="J124" s="179">
        <f t="shared" si="6"/>
        <v>153.97999999999999</v>
      </c>
      <c r="K124" s="184">
        <f t="shared" si="7"/>
        <v>0</v>
      </c>
      <c r="L124" s="184">
        <f t="shared" si="8"/>
        <v>0</v>
      </c>
      <c r="M124" s="184"/>
      <c r="N124" s="184">
        <v>1439.04</v>
      </c>
      <c r="O124" s="184"/>
      <c r="P124" s="187">
        <v>1.002</v>
      </c>
      <c r="Q124" s="187"/>
      <c r="R124" s="187">
        <v>1.002</v>
      </c>
      <c r="S124" s="184">
        <f t="shared" si="9"/>
        <v>0.107</v>
      </c>
      <c r="T124" s="184"/>
      <c r="U124" s="184"/>
      <c r="V124" s="202"/>
      <c r="W124" s="55"/>
      <c r="Z124">
        <v>0</v>
      </c>
    </row>
    <row r="125" spans="1:26" ht="25.05" customHeight="1" x14ac:dyDescent="0.3">
      <c r="A125" s="185"/>
      <c r="B125" s="215">
        <v>24</v>
      </c>
      <c r="C125" s="186" t="s">
        <v>149</v>
      </c>
      <c r="D125" s="342" t="s">
        <v>150</v>
      </c>
      <c r="E125" s="342"/>
      <c r="F125" s="179" t="s">
        <v>101</v>
      </c>
      <c r="G125" s="181">
        <v>25.337</v>
      </c>
      <c r="H125" s="180"/>
      <c r="I125" s="180">
        <f t="shared" si="5"/>
        <v>0</v>
      </c>
      <c r="J125" s="179">
        <f t="shared" si="6"/>
        <v>2899.82</v>
      </c>
      <c r="K125" s="184">
        <f t="shared" si="7"/>
        <v>0</v>
      </c>
      <c r="L125" s="184">
        <f t="shared" si="8"/>
        <v>0</v>
      </c>
      <c r="M125" s="184"/>
      <c r="N125" s="184">
        <v>114.45</v>
      </c>
      <c r="O125" s="184"/>
      <c r="P125" s="187">
        <v>2.2119</v>
      </c>
      <c r="Q125" s="187"/>
      <c r="R125" s="187">
        <v>2.2119</v>
      </c>
      <c r="S125" s="184">
        <f t="shared" si="9"/>
        <v>56.042999999999999</v>
      </c>
      <c r="T125" s="184"/>
      <c r="U125" s="184"/>
      <c r="V125" s="202"/>
      <c r="W125" s="55"/>
      <c r="Z125">
        <v>0</v>
      </c>
    </row>
    <row r="126" spans="1:26" ht="25.05" customHeight="1" x14ac:dyDescent="0.3">
      <c r="A126" s="185"/>
      <c r="B126" s="215">
        <v>25</v>
      </c>
      <c r="C126" s="186" t="s">
        <v>151</v>
      </c>
      <c r="D126" s="342" t="s">
        <v>152</v>
      </c>
      <c r="E126" s="342"/>
      <c r="F126" s="179" t="s">
        <v>122</v>
      </c>
      <c r="G126" s="181">
        <v>4.76</v>
      </c>
      <c r="H126" s="180"/>
      <c r="I126" s="180">
        <f t="shared" si="5"/>
        <v>0</v>
      </c>
      <c r="J126" s="179">
        <f t="shared" si="6"/>
        <v>94.72</v>
      </c>
      <c r="K126" s="184">
        <f t="shared" si="7"/>
        <v>0</v>
      </c>
      <c r="L126" s="184">
        <f t="shared" si="8"/>
        <v>0</v>
      </c>
      <c r="M126" s="184"/>
      <c r="N126" s="184">
        <v>19.899999999999999</v>
      </c>
      <c r="O126" s="184"/>
      <c r="P126" s="187">
        <v>4.0699999999999998E-3</v>
      </c>
      <c r="Q126" s="187"/>
      <c r="R126" s="187">
        <v>4.0699999999999998E-3</v>
      </c>
      <c r="S126" s="184">
        <f t="shared" si="9"/>
        <v>1.9E-2</v>
      </c>
      <c r="T126" s="184"/>
      <c r="U126" s="184"/>
      <c r="V126" s="202"/>
      <c r="W126" s="55"/>
      <c r="Z126">
        <v>0</v>
      </c>
    </row>
    <row r="127" spans="1:26" ht="25.05" customHeight="1" x14ac:dyDescent="0.3">
      <c r="A127" s="185"/>
      <c r="B127" s="215">
        <v>26</v>
      </c>
      <c r="C127" s="186" t="s">
        <v>153</v>
      </c>
      <c r="D127" s="342" t="s">
        <v>154</v>
      </c>
      <c r="E127" s="342"/>
      <c r="F127" s="179" t="s">
        <v>122</v>
      </c>
      <c r="G127" s="181">
        <v>4.76</v>
      </c>
      <c r="H127" s="180"/>
      <c r="I127" s="180">
        <f t="shared" si="5"/>
        <v>0</v>
      </c>
      <c r="J127" s="179">
        <f t="shared" si="6"/>
        <v>32.46</v>
      </c>
      <c r="K127" s="184">
        <f t="shared" si="7"/>
        <v>0</v>
      </c>
      <c r="L127" s="184">
        <f t="shared" si="8"/>
        <v>0</v>
      </c>
      <c r="M127" s="184"/>
      <c r="N127" s="184">
        <v>6.82</v>
      </c>
      <c r="O127" s="184"/>
      <c r="P127" s="187"/>
      <c r="Q127" s="187"/>
      <c r="R127" s="187"/>
      <c r="S127" s="184">
        <f t="shared" si="9"/>
        <v>0</v>
      </c>
      <c r="T127" s="184"/>
      <c r="U127" s="184"/>
      <c r="V127" s="202"/>
      <c r="W127" s="55"/>
      <c r="Z127">
        <v>0</v>
      </c>
    </row>
    <row r="128" spans="1:26" ht="25.05" customHeight="1" x14ac:dyDescent="0.3">
      <c r="A128" s="185"/>
      <c r="B128" s="215">
        <v>27</v>
      </c>
      <c r="C128" s="186" t="s">
        <v>155</v>
      </c>
      <c r="D128" s="342" t="s">
        <v>156</v>
      </c>
      <c r="E128" s="342"/>
      <c r="F128" s="179" t="s">
        <v>117</v>
      </c>
      <c r="G128" s="181">
        <v>1.661</v>
      </c>
      <c r="H128" s="180"/>
      <c r="I128" s="180">
        <f t="shared" si="5"/>
        <v>0</v>
      </c>
      <c r="J128" s="179">
        <f t="shared" si="6"/>
        <v>2996.39</v>
      </c>
      <c r="K128" s="184">
        <f t="shared" si="7"/>
        <v>0</v>
      </c>
      <c r="L128" s="184">
        <f t="shared" si="8"/>
        <v>0</v>
      </c>
      <c r="M128" s="184"/>
      <c r="N128" s="184">
        <v>1803.97</v>
      </c>
      <c r="O128" s="184"/>
      <c r="P128" s="187">
        <v>1.13453</v>
      </c>
      <c r="Q128" s="187"/>
      <c r="R128" s="187">
        <v>1.13453</v>
      </c>
      <c r="S128" s="184">
        <f t="shared" si="9"/>
        <v>1.8839999999999999</v>
      </c>
      <c r="T128" s="184"/>
      <c r="U128" s="184"/>
      <c r="V128" s="202"/>
      <c r="W128" s="55"/>
      <c r="Z128">
        <v>0</v>
      </c>
    </row>
    <row r="129" spans="1:26" x14ac:dyDescent="0.3">
      <c r="A129" s="10"/>
      <c r="B129" s="57"/>
      <c r="C129" s="178">
        <v>2</v>
      </c>
      <c r="D129" s="346" t="s">
        <v>129</v>
      </c>
      <c r="E129" s="346"/>
      <c r="F129" s="10"/>
      <c r="G129" s="177"/>
      <c r="H129" s="69"/>
      <c r="I129" s="146">
        <f>ROUND((SUM(I114:I128))/1,2)</f>
        <v>0</v>
      </c>
      <c r="J129" s="10"/>
      <c r="K129" s="10"/>
      <c r="L129" s="10">
        <f>ROUND((SUM(L114:L128))/1,2)</f>
        <v>0</v>
      </c>
      <c r="M129" s="10">
        <f>ROUND((SUM(M114:M128))/1,2)</f>
        <v>0</v>
      </c>
      <c r="N129" s="10"/>
      <c r="O129" s="10"/>
      <c r="P129" s="10"/>
      <c r="Q129" s="10"/>
      <c r="R129" s="10"/>
      <c r="S129" s="10">
        <f>ROUND((SUM(S114:S128))/1,2)</f>
        <v>106.48</v>
      </c>
      <c r="T129" s="10"/>
      <c r="U129" s="10"/>
      <c r="V129" s="204">
        <f>ROUND((SUM(V114:V128))/1,2)</f>
        <v>0</v>
      </c>
      <c r="W129" s="219"/>
      <c r="X129" s="144"/>
      <c r="Y129" s="144"/>
      <c r="Z129" s="144"/>
    </row>
    <row r="130" spans="1:26" x14ac:dyDescent="0.3">
      <c r="A130" s="1"/>
      <c r="B130" s="212"/>
      <c r="C130" s="1"/>
      <c r="D130" s="1"/>
      <c r="E130" s="1"/>
      <c r="F130" s="1"/>
      <c r="G130" s="171"/>
      <c r="H130" s="139"/>
      <c r="I130" s="13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05"/>
      <c r="W130" s="55"/>
    </row>
    <row r="131" spans="1:26" x14ac:dyDescent="0.3">
      <c r="A131" s="10"/>
      <c r="B131" s="57"/>
      <c r="C131" s="178">
        <v>3</v>
      </c>
      <c r="D131" s="346" t="s">
        <v>157</v>
      </c>
      <c r="E131" s="346"/>
      <c r="F131" s="10"/>
      <c r="G131" s="177"/>
      <c r="H131" s="69"/>
      <c r="I131" s="69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01"/>
      <c r="W131" s="219"/>
      <c r="X131" s="144"/>
      <c r="Y131" s="144"/>
      <c r="Z131" s="144"/>
    </row>
    <row r="132" spans="1:26" ht="25.05" customHeight="1" x14ac:dyDescent="0.3">
      <c r="A132" s="185"/>
      <c r="B132" s="215">
        <v>28</v>
      </c>
      <c r="C132" s="186" t="s">
        <v>158</v>
      </c>
      <c r="D132" s="342" t="s">
        <v>869</v>
      </c>
      <c r="E132" s="342"/>
      <c r="F132" s="179" t="s">
        <v>134</v>
      </c>
      <c r="G132" s="181">
        <v>8.8000000000000007</v>
      </c>
      <c r="H132" s="180"/>
      <c r="I132" s="180">
        <f t="shared" ref="I132:I148" si="10">ROUND(G132*(H132),2)</f>
        <v>0</v>
      </c>
      <c r="J132" s="179">
        <f t="shared" ref="J132:J148" si="11">ROUND(G132*(N132),2)</f>
        <v>1507.7</v>
      </c>
      <c r="K132" s="184">
        <f t="shared" ref="K132:K148" si="12">ROUND(G132*(O132),2)</f>
        <v>0</v>
      </c>
      <c r="L132" s="184">
        <f t="shared" ref="L132:L148" si="13">ROUND(G132*(H132),2)</f>
        <v>0</v>
      </c>
      <c r="M132" s="184"/>
      <c r="N132" s="184">
        <v>171.33</v>
      </c>
      <c r="O132" s="184"/>
      <c r="P132" s="187">
        <v>0.57345000000000002</v>
      </c>
      <c r="Q132" s="187"/>
      <c r="R132" s="187">
        <v>0.57345000000000002</v>
      </c>
      <c r="S132" s="184">
        <f t="shared" ref="S132:S148" si="14">ROUND(G132*(P132),3)</f>
        <v>5.0460000000000003</v>
      </c>
      <c r="T132" s="184"/>
      <c r="U132" s="184"/>
      <c r="V132" s="202"/>
      <c r="W132" s="55"/>
      <c r="Z132">
        <v>0</v>
      </c>
    </row>
    <row r="133" spans="1:26" ht="25.05" customHeight="1" x14ac:dyDescent="0.3">
      <c r="A133" s="185"/>
      <c r="B133" s="215">
        <v>29</v>
      </c>
      <c r="C133" s="186" t="s">
        <v>159</v>
      </c>
      <c r="D133" s="342" t="s">
        <v>870</v>
      </c>
      <c r="E133" s="342"/>
      <c r="F133" s="179" t="s">
        <v>134</v>
      </c>
      <c r="G133" s="181">
        <v>17.298999999999999</v>
      </c>
      <c r="H133" s="180"/>
      <c r="I133" s="180">
        <f t="shared" si="10"/>
        <v>0</v>
      </c>
      <c r="J133" s="179">
        <f t="shared" si="11"/>
        <v>2934.95</v>
      </c>
      <c r="K133" s="184">
        <f t="shared" si="12"/>
        <v>0</v>
      </c>
      <c r="L133" s="184">
        <f t="shared" si="13"/>
        <v>0</v>
      </c>
      <c r="M133" s="184"/>
      <c r="N133" s="184">
        <v>169.66</v>
      </c>
      <c r="O133" s="184"/>
      <c r="P133" s="187">
        <v>0.92932000000000003</v>
      </c>
      <c r="Q133" s="187"/>
      <c r="R133" s="187">
        <v>0.92932000000000003</v>
      </c>
      <c r="S133" s="184">
        <f t="shared" si="14"/>
        <v>16.076000000000001</v>
      </c>
      <c r="T133" s="184"/>
      <c r="U133" s="184"/>
      <c r="V133" s="202"/>
      <c r="W133" s="55"/>
      <c r="Z133">
        <v>0</v>
      </c>
    </row>
    <row r="134" spans="1:26" ht="25.05" customHeight="1" x14ac:dyDescent="0.3">
      <c r="A134" s="185"/>
      <c r="B134" s="215">
        <v>30</v>
      </c>
      <c r="C134" s="186" t="s">
        <v>160</v>
      </c>
      <c r="D134" s="342" t="s">
        <v>871</v>
      </c>
      <c r="E134" s="342"/>
      <c r="F134" s="179" t="s">
        <v>134</v>
      </c>
      <c r="G134" s="181">
        <v>53.389000000000003</v>
      </c>
      <c r="H134" s="180"/>
      <c r="I134" s="180">
        <f t="shared" si="10"/>
        <v>0</v>
      </c>
      <c r="J134" s="179">
        <f t="shared" si="11"/>
        <v>9169.56</v>
      </c>
      <c r="K134" s="184">
        <f t="shared" si="12"/>
        <v>0</v>
      </c>
      <c r="L134" s="184">
        <f t="shared" si="13"/>
        <v>0</v>
      </c>
      <c r="M134" s="184"/>
      <c r="N134" s="184">
        <v>171.75</v>
      </c>
      <c r="O134" s="184"/>
      <c r="P134" s="187">
        <v>0.66181000000000001</v>
      </c>
      <c r="Q134" s="187"/>
      <c r="R134" s="187">
        <v>0.66181000000000001</v>
      </c>
      <c r="S134" s="184">
        <f t="shared" si="14"/>
        <v>35.332999999999998</v>
      </c>
      <c r="T134" s="184"/>
      <c r="U134" s="184"/>
      <c r="V134" s="202"/>
      <c r="W134" s="55"/>
      <c r="Z134">
        <v>0</v>
      </c>
    </row>
    <row r="135" spans="1:26" ht="25.05" customHeight="1" x14ac:dyDescent="0.3">
      <c r="A135" s="185"/>
      <c r="B135" s="215">
        <v>31</v>
      </c>
      <c r="C135" s="186" t="s">
        <v>161</v>
      </c>
      <c r="D135" s="342" t="s">
        <v>872</v>
      </c>
      <c r="E135" s="342"/>
      <c r="F135" s="179" t="s">
        <v>162</v>
      </c>
      <c r="G135" s="181">
        <v>8</v>
      </c>
      <c r="H135" s="180"/>
      <c r="I135" s="180">
        <f t="shared" si="10"/>
        <v>0</v>
      </c>
      <c r="J135" s="179">
        <f t="shared" si="11"/>
        <v>202.72</v>
      </c>
      <c r="K135" s="184">
        <f t="shared" si="12"/>
        <v>0</v>
      </c>
      <c r="L135" s="184">
        <f t="shared" si="13"/>
        <v>0</v>
      </c>
      <c r="M135" s="184"/>
      <c r="N135" s="184">
        <v>25.34</v>
      </c>
      <c r="O135" s="184"/>
      <c r="P135" s="187">
        <v>3.0204000000000002E-2</v>
      </c>
      <c r="Q135" s="187"/>
      <c r="R135" s="187">
        <v>3.0204000000000002E-2</v>
      </c>
      <c r="S135" s="184">
        <f t="shared" si="14"/>
        <v>0.24199999999999999</v>
      </c>
      <c r="T135" s="184"/>
      <c r="U135" s="184"/>
      <c r="V135" s="202"/>
      <c r="W135" s="55"/>
      <c r="Z135">
        <v>0</v>
      </c>
    </row>
    <row r="136" spans="1:26" ht="25.05" customHeight="1" x14ac:dyDescent="0.3">
      <c r="A136" s="185"/>
      <c r="B136" s="215">
        <v>32</v>
      </c>
      <c r="C136" s="186" t="s">
        <v>163</v>
      </c>
      <c r="D136" s="342" t="s">
        <v>873</v>
      </c>
      <c r="E136" s="342"/>
      <c r="F136" s="179" t="s">
        <v>162</v>
      </c>
      <c r="G136" s="181">
        <v>8</v>
      </c>
      <c r="H136" s="180"/>
      <c r="I136" s="180">
        <f t="shared" si="10"/>
        <v>0</v>
      </c>
      <c r="J136" s="179">
        <f t="shared" si="11"/>
        <v>263.83999999999997</v>
      </c>
      <c r="K136" s="184">
        <f t="shared" si="12"/>
        <v>0</v>
      </c>
      <c r="L136" s="184">
        <f t="shared" si="13"/>
        <v>0</v>
      </c>
      <c r="M136" s="184"/>
      <c r="N136" s="184">
        <v>32.979999999999997</v>
      </c>
      <c r="O136" s="184"/>
      <c r="P136" s="187">
        <v>3.8072500000000002E-2</v>
      </c>
      <c r="Q136" s="187"/>
      <c r="R136" s="187">
        <v>3.8072500000000002E-2</v>
      </c>
      <c r="S136" s="184">
        <f t="shared" si="14"/>
        <v>0.30499999999999999</v>
      </c>
      <c r="T136" s="184"/>
      <c r="U136" s="184"/>
      <c r="V136" s="202"/>
      <c r="W136" s="55"/>
      <c r="Z136">
        <v>0</v>
      </c>
    </row>
    <row r="137" spans="1:26" ht="25.05" customHeight="1" x14ac:dyDescent="0.3">
      <c r="A137" s="185"/>
      <c r="B137" s="215">
        <v>33</v>
      </c>
      <c r="C137" s="186" t="s">
        <v>164</v>
      </c>
      <c r="D137" s="342" t="s">
        <v>874</v>
      </c>
      <c r="E137" s="342"/>
      <c r="F137" s="179" t="s">
        <v>162</v>
      </c>
      <c r="G137" s="181">
        <v>2</v>
      </c>
      <c r="H137" s="180"/>
      <c r="I137" s="180">
        <f t="shared" si="10"/>
        <v>0</v>
      </c>
      <c r="J137" s="179">
        <f t="shared" si="11"/>
        <v>110.36</v>
      </c>
      <c r="K137" s="184">
        <f t="shared" si="12"/>
        <v>0</v>
      </c>
      <c r="L137" s="184">
        <f t="shared" si="13"/>
        <v>0</v>
      </c>
      <c r="M137" s="184"/>
      <c r="N137" s="184">
        <v>55.18</v>
      </c>
      <c r="O137" s="184"/>
      <c r="P137" s="187">
        <v>3.5737499999999998E-2</v>
      </c>
      <c r="Q137" s="187"/>
      <c r="R137" s="187">
        <v>3.5737499999999998E-2</v>
      </c>
      <c r="S137" s="184">
        <f t="shared" si="14"/>
        <v>7.0999999999999994E-2</v>
      </c>
      <c r="T137" s="184"/>
      <c r="U137" s="184"/>
      <c r="V137" s="202"/>
      <c r="W137" s="55"/>
      <c r="Z137">
        <v>0</v>
      </c>
    </row>
    <row r="138" spans="1:26" ht="25.05" customHeight="1" x14ac:dyDescent="0.3">
      <c r="A138" s="185"/>
      <c r="B138" s="215">
        <v>34</v>
      </c>
      <c r="C138" s="186" t="s">
        <v>165</v>
      </c>
      <c r="D138" s="342" t="s">
        <v>875</v>
      </c>
      <c r="E138" s="342"/>
      <c r="F138" s="179" t="s">
        <v>162</v>
      </c>
      <c r="G138" s="181">
        <v>1</v>
      </c>
      <c r="H138" s="180"/>
      <c r="I138" s="180">
        <f t="shared" si="10"/>
        <v>0</v>
      </c>
      <c r="J138" s="179">
        <f t="shared" si="11"/>
        <v>39.36</v>
      </c>
      <c r="K138" s="184">
        <f t="shared" si="12"/>
        <v>0</v>
      </c>
      <c r="L138" s="184">
        <f t="shared" si="13"/>
        <v>0</v>
      </c>
      <c r="M138" s="184"/>
      <c r="N138" s="184">
        <v>39.36</v>
      </c>
      <c r="O138" s="184"/>
      <c r="P138" s="187">
        <v>3.8927499999999997E-2</v>
      </c>
      <c r="Q138" s="187"/>
      <c r="R138" s="187">
        <v>3.8927499999999997E-2</v>
      </c>
      <c r="S138" s="184">
        <f t="shared" si="14"/>
        <v>3.9E-2</v>
      </c>
      <c r="T138" s="184"/>
      <c r="U138" s="184"/>
      <c r="V138" s="202"/>
      <c r="W138" s="55"/>
      <c r="Z138">
        <v>0</v>
      </c>
    </row>
    <row r="139" spans="1:26" ht="25.05" customHeight="1" x14ac:dyDescent="0.3">
      <c r="A139" s="185"/>
      <c r="B139" s="215">
        <v>35</v>
      </c>
      <c r="C139" s="186" t="s">
        <v>166</v>
      </c>
      <c r="D139" s="342" t="s">
        <v>876</v>
      </c>
      <c r="E139" s="342"/>
      <c r="F139" s="179" t="s">
        <v>162</v>
      </c>
      <c r="G139" s="181">
        <v>2</v>
      </c>
      <c r="H139" s="180"/>
      <c r="I139" s="180">
        <f t="shared" si="10"/>
        <v>0</v>
      </c>
      <c r="J139" s="179">
        <f t="shared" si="11"/>
        <v>245.6</v>
      </c>
      <c r="K139" s="184">
        <f t="shared" si="12"/>
        <v>0</v>
      </c>
      <c r="L139" s="184">
        <f t="shared" si="13"/>
        <v>0</v>
      </c>
      <c r="M139" s="184"/>
      <c r="N139" s="184">
        <v>122.8</v>
      </c>
      <c r="O139" s="184"/>
      <c r="P139" s="187">
        <v>0.12084</v>
      </c>
      <c r="Q139" s="187"/>
      <c r="R139" s="187">
        <v>0.12084</v>
      </c>
      <c r="S139" s="184">
        <f t="shared" si="14"/>
        <v>0.24199999999999999</v>
      </c>
      <c r="T139" s="184"/>
      <c r="U139" s="184"/>
      <c r="V139" s="202"/>
      <c r="W139" s="55"/>
      <c r="Z139">
        <v>0</v>
      </c>
    </row>
    <row r="140" spans="1:26" ht="25.05" customHeight="1" x14ac:dyDescent="0.3">
      <c r="A140" s="185"/>
      <c r="B140" s="215">
        <v>36</v>
      </c>
      <c r="C140" s="186" t="s">
        <v>167</v>
      </c>
      <c r="D140" s="342" t="s">
        <v>168</v>
      </c>
      <c r="E140" s="342"/>
      <c r="F140" s="179" t="s">
        <v>101</v>
      </c>
      <c r="G140" s="181">
        <v>1.845</v>
      </c>
      <c r="H140" s="180"/>
      <c r="I140" s="180">
        <f t="shared" si="10"/>
        <v>0</v>
      </c>
      <c r="J140" s="179">
        <f t="shared" si="11"/>
        <v>222.99</v>
      </c>
      <c r="K140" s="184">
        <f t="shared" si="12"/>
        <v>0</v>
      </c>
      <c r="L140" s="184">
        <f t="shared" si="13"/>
        <v>0</v>
      </c>
      <c r="M140" s="184"/>
      <c r="N140" s="184">
        <v>120.86</v>
      </c>
      <c r="O140" s="184"/>
      <c r="P140" s="187">
        <v>2.2121599999999999</v>
      </c>
      <c r="Q140" s="187"/>
      <c r="R140" s="187">
        <v>2.2121599999999999</v>
      </c>
      <c r="S140" s="184">
        <f t="shared" si="14"/>
        <v>4.0810000000000004</v>
      </c>
      <c r="T140" s="184"/>
      <c r="U140" s="184"/>
      <c r="V140" s="202"/>
      <c r="W140" s="55"/>
      <c r="Z140">
        <v>0</v>
      </c>
    </row>
    <row r="141" spans="1:26" ht="25.05" customHeight="1" x14ac:dyDescent="0.3">
      <c r="A141" s="185"/>
      <c r="B141" s="215">
        <v>37</v>
      </c>
      <c r="C141" s="186" t="s">
        <v>169</v>
      </c>
      <c r="D141" s="342" t="s">
        <v>170</v>
      </c>
      <c r="E141" s="342"/>
      <c r="F141" s="179" t="s">
        <v>122</v>
      </c>
      <c r="G141" s="181">
        <v>18.45</v>
      </c>
      <c r="H141" s="180"/>
      <c r="I141" s="180">
        <f t="shared" si="10"/>
        <v>0</v>
      </c>
      <c r="J141" s="179">
        <f t="shared" si="11"/>
        <v>391.69</v>
      </c>
      <c r="K141" s="184">
        <f t="shared" si="12"/>
        <v>0</v>
      </c>
      <c r="L141" s="184">
        <f t="shared" si="13"/>
        <v>0</v>
      </c>
      <c r="M141" s="184"/>
      <c r="N141" s="184">
        <v>21.23</v>
      </c>
      <c r="O141" s="184"/>
      <c r="P141" s="187">
        <v>0.13284816399999999</v>
      </c>
      <c r="Q141" s="187"/>
      <c r="R141" s="187">
        <v>0.13284816399999999</v>
      </c>
      <c r="S141" s="184">
        <f t="shared" si="14"/>
        <v>2.4510000000000001</v>
      </c>
      <c r="T141" s="184"/>
      <c r="U141" s="184"/>
      <c r="V141" s="202"/>
      <c r="W141" s="55"/>
      <c r="Z141">
        <v>0</v>
      </c>
    </row>
    <row r="142" spans="1:26" ht="25.05" customHeight="1" x14ac:dyDescent="0.3">
      <c r="A142" s="185"/>
      <c r="B142" s="215">
        <v>38</v>
      </c>
      <c r="C142" s="186" t="s">
        <v>171</v>
      </c>
      <c r="D142" s="342" t="s">
        <v>172</v>
      </c>
      <c r="E142" s="342"/>
      <c r="F142" s="179" t="s">
        <v>122</v>
      </c>
      <c r="G142" s="181">
        <v>18.45</v>
      </c>
      <c r="H142" s="180"/>
      <c r="I142" s="180">
        <f t="shared" si="10"/>
        <v>0</v>
      </c>
      <c r="J142" s="179">
        <f t="shared" si="11"/>
        <v>142.62</v>
      </c>
      <c r="K142" s="184">
        <f t="shared" si="12"/>
        <v>0</v>
      </c>
      <c r="L142" s="184">
        <f t="shared" si="13"/>
        <v>0</v>
      </c>
      <c r="M142" s="184"/>
      <c r="N142" s="184">
        <v>7.73</v>
      </c>
      <c r="O142" s="184"/>
      <c r="P142" s="187"/>
      <c r="Q142" s="187"/>
      <c r="R142" s="187"/>
      <c r="S142" s="184">
        <f t="shared" si="14"/>
        <v>0</v>
      </c>
      <c r="T142" s="184"/>
      <c r="U142" s="184"/>
      <c r="V142" s="202"/>
      <c r="W142" s="55"/>
      <c r="Z142">
        <v>0</v>
      </c>
    </row>
    <row r="143" spans="1:26" ht="25.05" customHeight="1" x14ac:dyDescent="0.3">
      <c r="A143" s="185"/>
      <c r="B143" s="215">
        <v>39</v>
      </c>
      <c r="C143" s="186" t="s">
        <v>173</v>
      </c>
      <c r="D143" s="342" t="s">
        <v>174</v>
      </c>
      <c r="E143" s="342"/>
      <c r="F143" s="179" t="s">
        <v>117</v>
      </c>
      <c r="G143" s="181">
        <v>0.23400000000000001</v>
      </c>
      <c r="H143" s="180"/>
      <c r="I143" s="180">
        <f t="shared" si="10"/>
        <v>0</v>
      </c>
      <c r="J143" s="179">
        <f t="shared" si="11"/>
        <v>423.83</v>
      </c>
      <c r="K143" s="184">
        <f t="shared" si="12"/>
        <v>0</v>
      </c>
      <c r="L143" s="184">
        <f t="shared" si="13"/>
        <v>0</v>
      </c>
      <c r="M143" s="184"/>
      <c r="N143" s="184">
        <v>1811.23</v>
      </c>
      <c r="O143" s="184"/>
      <c r="P143" s="187">
        <v>1.0118199999999999</v>
      </c>
      <c r="Q143" s="187"/>
      <c r="R143" s="187">
        <v>1.0118199999999999</v>
      </c>
      <c r="S143" s="184">
        <f t="shared" si="14"/>
        <v>0.23699999999999999</v>
      </c>
      <c r="T143" s="184"/>
      <c r="U143" s="184"/>
      <c r="V143" s="202"/>
      <c r="W143" s="55"/>
      <c r="Z143">
        <v>0</v>
      </c>
    </row>
    <row r="144" spans="1:26" ht="25.05" customHeight="1" x14ac:dyDescent="0.3">
      <c r="A144" s="185"/>
      <c r="B144" s="215">
        <v>40</v>
      </c>
      <c r="C144" s="186" t="s">
        <v>175</v>
      </c>
      <c r="D144" s="342" t="s">
        <v>176</v>
      </c>
      <c r="E144" s="342"/>
      <c r="F144" s="179" t="s">
        <v>101</v>
      </c>
      <c r="G144" s="181">
        <v>4.7519999999999998</v>
      </c>
      <c r="H144" s="180"/>
      <c r="I144" s="180">
        <f t="shared" si="10"/>
        <v>0</v>
      </c>
      <c r="J144" s="179">
        <f t="shared" si="11"/>
        <v>568.66999999999996</v>
      </c>
      <c r="K144" s="184">
        <f t="shared" si="12"/>
        <v>0</v>
      </c>
      <c r="L144" s="184">
        <f t="shared" si="13"/>
        <v>0</v>
      </c>
      <c r="M144" s="184"/>
      <c r="N144" s="184">
        <v>119.67</v>
      </c>
      <c r="O144" s="184"/>
      <c r="P144" s="187">
        <v>2.3223400000000001</v>
      </c>
      <c r="Q144" s="187"/>
      <c r="R144" s="187">
        <v>2.3223400000000001</v>
      </c>
      <c r="S144" s="184">
        <f t="shared" si="14"/>
        <v>11.036</v>
      </c>
      <c r="T144" s="184"/>
      <c r="U144" s="184"/>
      <c r="V144" s="202"/>
      <c r="W144" s="55"/>
      <c r="Z144">
        <v>0</v>
      </c>
    </row>
    <row r="145" spans="1:26" ht="25.05" customHeight="1" x14ac:dyDescent="0.3">
      <c r="A145" s="185"/>
      <c r="B145" s="215">
        <v>41</v>
      </c>
      <c r="C145" s="186" t="s">
        <v>177</v>
      </c>
      <c r="D145" s="342" t="s">
        <v>178</v>
      </c>
      <c r="E145" s="342"/>
      <c r="F145" s="179" t="s">
        <v>122</v>
      </c>
      <c r="G145" s="181">
        <v>55.44</v>
      </c>
      <c r="H145" s="180"/>
      <c r="I145" s="180">
        <f t="shared" si="10"/>
        <v>0</v>
      </c>
      <c r="J145" s="179">
        <f t="shared" si="11"/>
        <v>1398.75</v>
      </c>
      <c r="K145" s="184">
        <f t="shared" si="12"/>
        <v>0</v>
      </c>
      <c r="L145" s="184">
        <f t="shared" si="13"/>
        <v>0</v>
      </c>
      <c r="M145" s="184"/>
      <c r="N145" s="184">
        <v>25.23</v>
      </c>
      <c r="O145" s="184"/>
      <c r="P145" s="187">
        <v>2.8100000000000004E-3</v>
      </c>
      <c r="Q145" s="187"/>
      <c r="R145" s="187">
        <v>2.8100000000000004E-3</v>
      </c>
      <c r="S145" s="184">
        <f t="shared" si="14"/>
        <v>0.156</v>
      </c>
      <c r="T145" s="184"/>
      <c r="U145" s="184"/>
      <c r="V145" s="202"/>
      <c r="W145" s="55"/>
      <c r="Z145">
        <v>0</v>
      </c>
    </row>
    <row r="146" spans="1:26" ht="25.05" customHeight="1" x14ac:dyDescent="0.3">
      <c r="A146" s="185"/>
      <c r="B146" s="215">
        <v>42</v>
      </c>
      <c r="C146" s="186" t="s">
        <v>179</v>
      </c>
      <c r="D146" s="342" t="s">
        <v>180</v>
      </c>
      <c r="E146" s="342"/>
      <c r="F146" s="179" t="s">
        <v>122</v>
      </c>
      <c r="G146" s="181">
        <v>55.44</v>
      </c>
      <c r="H146" s="180"/>
      <c r="I146" s="180">
        <f t="shared" si="10"/>
        <v>0</v>
      </c>
      <c r="J146" s="179">
        <f t="shared" si="11"/>
        <v>205.13</v>
      </c>
      <c r="K146" s="184">
        <f t="shared" si="12"/>
        <v>0</v>
      </c>
      <c r="L146" s="184">
        <f t="shared" si="13"/>
        <v>0</v>
      </c>
      <c r="M146" s="184"/>
      <c r="N146" s="184">
        <v>3.7</v>
      </c>
      <c r="O146" s="184"/>
      <c r="P146" s="187"/>
      <c r="Q146" s="187"/>
      <c r="R146" s="187"/>
      <c r="S146" s="184">
        <f t="shared" si="14"/>
        <v>0</v>
      </c>
      <c r="T146" s="184"/>
      <c r="U146" s="184"/>
      <c r="V146" s="202"/>
      <c r="W146" s="55"/>
      <c r="Z146">
        <v>0</v>
      </c>
    </row>
    <row r="147" spans="1:26" ht="25.05" customHeight="1" x14ac:dyDescent="0.3">
      <c r="A147" s="185"/>
      <c r="B147" s="215">
        <v>43</v>
      </c>
      <c r="C147" s="186" t="s">
        <v>181</v>
      </c>
      <c r="D147" s="342" t="s">
        <v>182</v>
      </c>
      <c r="E147" s="342"/>
      <c r="F147" s="179" t="s">
        <v>117</v>
      </c>
      <c r="G147" s="181">
        <v>0.68899999999999995</v>
      </c>
      <c r="H147" s="180"/>
      <c r="I147" s="180">
        <f t="shared" si="10"/>
        <v>0</v>
      </c>
      <c r="J147" s="179">
        <f t="shared" si="11"/>
        <v>1251.44</v>
      </c>
      <c r="K147" s="184">
        <f t="shared" si="12"/>
        <v>0</v>
      </c>
      <c r="L147" s="184">
        <f t="shared" si="13"/>
        <v>0</v>
      </c>
      <c r="M147" s="184"/>
      <c r="N147" s="184">
        <v>1816.32</v>
      </c>
      <c r="O147" s="184"/>
      <c r="P147" s="187">
        <v>1.07386</v>
      </c>
      <c r="Q147" s="187"/>
      <c r="R147" s="187">
        <v>1.07386</v>
      </c>
      <c r="S147" s="184">
        <f t="shared" si="14"/>
        <v>0.74</v>
      </c>
      <c r="T147" s="184"/>
      <c r="U147" s="184"/>
      <c r="V147" s="202"/>
      <c r="W147" s="55"/>
      <c r="Z147">
        <v>0</v>
      </c>
    </row>
    <row r="148" spans="1:26" ht="25.05" customHeight="1" x14ac:dyDescent="0.3">
      <c r="A148" s="185"/>
      <c r="B148" s="215">
        <v>44</v>
      </c>
      <c r="C148" s="186" t="s">
        <v>183</v>
      </c>
      <c r="D148" s="342" t="s">
        <v>184</v>
      </c>
      <c r="E148" s="342"/>
      <c r="F148" s="179" t="s">
        <v>122</v>
      </c>
      <c r="G148" s="181">
        <v>81.408000000000001</v>
      </c>
      <c r="H148" s="180"/>
      <c r="I148" s="180">
        <f t="shared" si="10"/>
        <v>0</v>
      </c>
      <c r="J148" s="179">
        <f t="shared" si="11"/>
        <v>2749.96</v>
      </c>
      <c r="K148" s="184">
        <f t="shared" si="12"/>
        <v>0</v>
      </c>
      <c r="L148" s="184">
        <f t="shared" si="13"/>
        <v>0</v>
      </c>
      <c r="M148" s="184"/>
      <c r="N148" s="184">
        <v>33.78</v>
      </c>
      <c r="O148" s="184"/>
      <c r="P148" s="187">
        <v>0.11337999999999999</v>
      </c>
      <c r="Q148" s="187"/>
      <c r="R148" s="187">
        <v>0.11337999999999999</v>
      </c>
      <c r="S148" s="184">
        <f t="shared" si="14"/>
        <v>9.23</v>
      </c>
      <c r="T148" s="184"/>
      <c r="U148" s="184"/>
      <c r="V148" s="202"/>
      <c r="W148" s="55"/>
      <c r="Z148">
        <v>0</v>
      </c>
    </row>
    <row r="149" spans="1:26" x14ac:dyDescent="0.3">
      <c r="A149" s="10"/>
      <c r="B149" s="57"/>
      <c r="C149" s="178">
        <v>3</v>
      </c>
      <c r="D149" s="346" t="s">
        <v>157</v>
      </c>
      <c r="E149" s="346"/>
      <c r="F149" s="10"/>
      <c r="G149" s="177"/>
      <c r="H149" s="69"/>
      <c r="I149" s="146">
        <f>ROUND((SUM(I131:I148))/1,2)</f>
        <v>0</v>
      </c>
      <c r="J149" s="10"/>
      <c r="K149" s="10"/>
      <c r="L149" s="10">
        <f>ROUND((SUM(L131:L148))/1,2)</f>
        <v>0</v>
      </c>
      <c r="M149" s="10">
        <f>ROUND((SUM(M131:M148))/1,2)</f>
        <v>0</v>
      </c>
      <c r="N149" s="10"/>
      <c r="O149" s="10"/>
      <c r="P149" s="10"/>
      <c r="Q149" s="10"/>
      <c r="R149" s="10"/>
      <c r="S149" s="10">
        <f>ROUND((SUM(S131:S148))/1,2)</f>
        <v>85.29</v>
      </c>
      <c r="T149" s="10"/>
      <c r="U149" s="10"/>
      <c r="V149" s="204">
        <f>ROUND((SUM(V131:V148))/1,2)</f>
        <v>0</v>
      </c>
      <c r="W149" s="219"/>
      <c r="X149" s="144"/>
      <c r="Y149" s="144"/>
      <c r="Z149" s="144"/>
    </row>
    <row r="150" spans="1:26" x14ac:dyDescent="0.3">
      <c r="A150" s="1"/>
      <c r="B150" s="212"/>
      <c r="C150" s="1"/>
      <c r="D150" s="1"/>
      <c r="E150" s="1"/>
      <c r="F150" s="1"/>
      <c r="G150" s="171"/>
      <c r="H150" s="139"/>
      <c r="I150" s="13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05"/>
      <c r="W150" s="55"/>
    </row>
    <row r="151" spans="1:26" x14ac:dyDescent="0.3">
      <c r="A151" s="10"/>
      <c r="B151" s="57"/>
      <c r="C151" s="178">
        <v>4</v>
      </c>
      <c r="D151" s="346" t="s">
        <v>185</v>
      </c>
      <c r="E151" s="346"/>
      <c r="F151" s="10"/>
      <c r="G151" s="177"/>
      <c r="H151" s="69"/>
      <c r="I151" s="69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201"/>
      <c r="W151" s="219"/>
      <c r="X151" s="144"/>
      <c r="Y151" s="144"/>
      <c r="Z151" s="144"/>
    </row>
    <row r="152" spans="1:26" ht="25.05" customHeight="1" x14ac:dyDescent="0.3">
      <c r="A152" s="185"/>
      <c r="B152" s="215">
        <v>45</v>
      </c>
      <c r="C152" s="186" t="s">
        <v>186</v>
      </c>
      <c r="D152" s="342" t="s">
        <v>187</v>
      </c>
      <c r="E152" s="342"/>
      <c r="F152" s="179" t="s">
        <v>101</v>
      </c>
      <c r="G152" s="181">
        <v>44.835000000000001</v>
      </c>
      <c r="H152" s="180"/>
      <c r="I152" s="180">
        <f t="shared" ref="I152:I169" si="15">ROUND(G152*(H152),2)</f>
        <v>0</v>
      </c>
      <c r="J152" s="179">
        <f t="shared" ref="J152:J169" si="16">ROUND(G152*(N152),2)</f>
        <v>5245.7</v>
      </c>
      <c r="K152" s="184">
        <f t="shared" ref="K152:K169" si="17">ROUND(G152*(O152),2)</f>
        <v>0</v>
      </c>
      <c r="L152" s="184">
        <f t="shared" ref="L152:L169" si="18">ROUND(G152*(H152),2)</f>
        <v>0</v>
      </c>
      <c r="M152" s="184"/>
      <c r="N152" s="184">
        <v>117</v>
      </c>
      <c r="O152" s="184"/>
      <c r="P152" s="187">
        <v>2.2122899999999999</v>
      </c>
      <c r="Q152" s="187"/>
      <c r="R152" s="187">
        <v>2.2122899999999999</v>
      </c>
      <c r="S152" s="184">
        <f t="shared" ref="S152:S169" si="19">ROUND(G152*(P152),3)</f>
        <v>99.188000000000002</v>
      </c>
      <c r="T152" s="184"/>
      <c r="U152" s="184"/>
      <c r="V152" s="202"/>
      <c r="W152" s="55"/>
      <c r="Z152">
        <v>0</v>
      </c>
    </row>
    <row r="153" spans="1:26" ht="25.05" customHeight="1" x14ac:dyDescent="0.3">
      <c r="A153" s="185"/>
      <c r="B153" s="215">
        <v>46</v>
      </c>
      <c r="C153" s="186" t="s">
        <v>188</v>
      </c>
      <c r="D153" s="342" t="s">
        <v>189</v>
      </c>
      <c r="E153" s="342"/>
      <c r="F153" s="179" t="s">
        <v>122</v>
      </c>
      <c r="G153" s="181">
        <v>182.476</v>
      </c>
      <c r="H153" s="180"/>
      <c r="I153" s="180">
        <f t="shared" si="15"/>
        <v>0</v>
      </c>
      <c r="J153" s="179">
        <f t="shared" si="16"/>
        <v>3242.6</v>
      </c>
      <c r="K153" s="184">
        <f t="shared" si="17"/>
        <v>0</v>
      </c>
      <c r="L153" s="184">
        <f t="shared" si="18"/>
        <v>0</v>
      </c>
      <c r="M153" s="184"/>
      <c r="N153" s="184">
        <v>17.77</v>
      </c>
      <c r="O153" s="184"/>
      <c r="P153" s="187">
        <v>4.3899999999999998E-3</v>
      </c>
      <c r="Q153" s="187"/>
      <c r="R153" s="187">
        <v>4.3899999999999998E-3</v>
      </c>
      <c r="S153" s="184">
        <f t="shared" si="19"/>
        <v>0.80100000000000005</v>
      </c>
      <c r="T153" s="184"/>
      <c r="U153" s="184"/>
      <c r="V153" s="202"/>
      <c r="W153" s="55"/>
      <c r="Z153">
        <v>0</v>
      </c>
    </row>
    <row r="154" spans="1:26" ht="25.05" customHeight="1" x14ac:dyDescent="0.3">
      <c r="A154" s="185"/>
      <c r="B154" s="215">
        <v>47</v>
      </c>
      <c r="C154" s="186" t="s">
        <v>190</v>
      </c>
      <c r="D154" s="342" t="s">
        <v>191</v>
      </c>
      <c r="E154" s="342"/>
      <c r="F154" s="179" t="s">
        <v>122</v>
      </c>
      <c r="G154" s="181">
        <v>182.476</v>
      </c>
      <c r="H154" s="180"/>
      <c r="I154" s="180">
        <f t="shared" si="15"/>
        <v>0</v>
      </c>
      <c r="J154" s="179">
        <f t="shared" si="16"/>
        <v>959.82</v>
      </c>
      <c r="K154" s="184">
        <f t="shared" si="17"/>
        <v>0</v>
      </c>
      <c r="L154" s="184">
        <f t="shared" si="18"/>
        <v>0</v>
      </c>
      <c r="M154" s="184"/>
      <c r="N154" s="184">
        <v>5.26</v>
      </c>
      <c r="O154" s="184"/>
      <c r="P154" s="187"/>
      <c r="Q154" s="187"/>
      <c r="R154" s="187"/>
      <c r="S154" s="184">
        <f t="shared" si="19"/>
        <v>0</v>
      </c>
      <c r="T154" s="184"/>
      <c r="U154" s="184"/>
      <c r="V154" s="202"/>
      <c r="W154" s="55"/>
      <c r="Z154">
        <v>0</v>
      </c>
    </row>
    <row r="155" spans="1:26" ht="25.05" customHeight="1" x14ac:dyDescent="0.3">
      <c r="A155" s="185"/>
      <c r="B155" s="215">
        <v>48</v>
      </c>
      <c r="C155" s="186" t="s">
        <v>192</v>
      </c>
      <c r="D155" s="342" t="s">
        <v>193</v>
      </c>
      <c r="E155" s="342"/>
      <c r="F155" s="179" t="s">
        <v>122</v>
      </c>
      <c r="G155" s="181">
        <v>182.476</v>
      </c>
      <c r="H155" s="180"/>
      <c r="I155" s="180">
        <f t="shared" si="15"/>
        <v>0</v>
      </c>
      <c r="J155" s="179">
        <f t="shared" si="16"/>
        <v>1357.62</v>
      </c>
      <c r="K155" s="184">
        <f t="shared" si="17"/>
        <v>0</v>
      </c>
      <c r="L155" s="184">
        <f t="shared" si="18"/>
        <v>0</v>
      </c>
      <c r="M155" s="184"/>
      <c r="N155" s="184">
        <v>7.44</v>
      </c>
      <c r="O155" s="184"/>
      <c r="P155" s="187">
        <v>2.2799999999999999E-3</v>
      </c>
      <c r="Q155" s="187"/>
      <c r="R155" s="187">
        <v>2.2799999999999999E-3</v>
      </c>
      <c r="S155" s="184">
        <f t="shared" si="19"/>
        <v>0.41599999999999998</v>
      </c>
      <c r="T155" s="184"/>
      <c r="U155" s="184"/>
      <c r="V155" s="202"/>
      <c r="W155" s="55"/>
      <c r="Z155">
        <v>0</v>
      </c>
    </row>
    <row r="156" spans="1:26" ht="25.05" customHeight="1" x14ac:dyDescent="0.3">
      <c r="A156" s="185"/>
      <c r="B156" s="215">
        <v>49</v>
      </c>
      <c r="C156" s="186" t="s">
        <v>194</v>
      </c>
      <c r="D156" s="342" t="s">
        <v>195</v>
      </c>
      <c r="E156" s="342"/>
      <c r="F156" s="179" t="s">
        <v>122</v>
      </c>
      <c r="G156" s="181">
        <v>182.476</v>
      </c>
      <c r="H156" s="180"/>
      <c r="I156" s="180">
        <f t="shared" si="15"/>
        <v>0</v>
      </c>
      <c r="J156" s="179">
        <f t="shared" si="16"/>
        <v>390.5</v>
      </c>
      <c r="K156" s="184">
        <f t="shared" si="17"/>
        <v>0</v>
      </c>
      <c r="L156" s="184">
        <f t="shared" si="18"/>
        <v>0</v>
      </c>
      <c r="M156" s="184"/>
      <c r="N156" s="184">
        <v>2.14</v>
      </c>
      <c r="O156" s="184"/>
      <c r="P156" s="187"/>
      <c r="Q156" s="187"/>
      <c r="R156" s="187"/>
      <c r="S156" s="184">
        <f t="shared" si="19"/>
        <v>0</v>
      </c>
      <c r="T156" s="184"/>
      <c r="U156" s="184"/>
      <c r="V156" s="202"/>
      <c r="W156" s="55"/>
      <c r="Z156">
        <v>0</v>
      </c>
    </row>
    <row r="157" spans="1:26" ht="25.05" customHeight="1" x14ac:dyDescent="0.3">
      <c r="A157" s="185"/>
      <c r="B157" s="215">
        <v>50</v>
      </c>
      <c r="C157" s="186" t="s">
        <v>196</v>
      </c>
      <c r="D157" s="342" t="s">
        <v>197</v>
      </c>
      <c r="E157" s="342"/>
      <c r="F157" s="179" t="s">
        <v>117</v>
      </c>
      <c r="G157" s="181">
        <v>4.9800000000000004</v>
      </c>
      <c r="H157" s="180"/>
      <c r="I157" s="180">
        <f t="shared" si="15"/>
        <v>0</v>
      </c>
      <c r="J157" s="179">
        <f t="shared" si="16"/>
        <v>8891.5400000000009</v>
      </c>
      <c r="K157" s="184">
        <f t="shared" si="17"/>
        <v>0</v>
      </c>
      <c r="L157" s="184">
        <f t="shared" si="18"/>
        <v>0</v>
      </c>
      <c r="M157" s="184"/>
      <c r="N157" s="184">
        <v>1785.45</v>
      </c>
      <c r="O157" s="184"/>
      <c r="P157" s="187">
        <v>1.01688</v>
      </c>
      <c r="Q157" s="187"/>
      <c r="R157" s="187">
        <v>1.01688</v>
      </c>
      <c r="S157" s="184">
        <f t="shared" si="19"/>
        <v>5.0640000000000001</v>
      </c>
      <c r="T157" s="184"/>
      <c r="U157" s="184"/>
      <c r="V157" s="202"/>
      <c r="W157" s="55"/>
      <c r="Z157">
        <v>0</v>
      </c>
    </row>
    <row r="158" spans="1:26" ht="25.05" customHeight="1" x14ac:dyDescent="0.3">
      <c r="A158" s="185"/>
      <c r="B158" s="215">
        <v>51</v>
      </c>
      <c r="C158" s="186" t="s">
        <v>198</v>
      </c>
      <c r="D158" s="342" t="s">
        <v>199</v>
      </c>
      <c r="E158" s="342"/>
      <c r="F158" s="179" t="s">
        <v>117</v>
      </c>
      <c r="G158" s="181">
        <v>0.16400000000000001</v>
      </c>
      <c r="H158" s="180"/>
      <c r="I158" s="180">
        <f t="shared" si="15"/>
        <v>0</v>
      </c>
      <c r="J158" s="179">
        <f t="shared" si="16"/>
        <v>318.52999999999997</v>
      </c>
      <c r="K158" s="184">
        <f t="shared" si="17"/>
        <v>0</v>
      </c>
      <c r="L158" s="184">
        <f t="shared" si="18"/>
        <v>0</v>
      </c>
      <c r="M158" s="184"/>
      <c r="N158" s="184">
        <v>1942.23</v>
      </c>
      <c r="O158" s="184"/>
      <c r="P158" s="187">
        <v>1.05305</v>
      </c>
      <c r="Q158" s="187"/>
      <c r="R158" s="187">
        <v>1.05305</v>
      </c>
      <c r="S158" s="184">
        <f t="shared" si="19"/>
        <v>0.17299999999999999</v>
      </c>
      <c r="T158" s="184"/>
      <c r="U158" s="184"/>
      <c r="V158" s="202"/>
      <c r="W158" s="55"/>
      <c r="Z158">
        <v>0</v>
      </c>
    </row>
    <row r="159" spans="1:26" ht="25.05" customHeight="1" x14ac:dyDescent="0.3">
      <c r="A159" s="185"/>
      <c r="B159" s="215">
        <v>52</v>
      </c>
      <c r="C159" s="186" t="s">
        <v>200</v>
      </c>
      <c r="D159" s="342" t="s">
        <v>201</v>
      </c>
      <c r="E159" s="342"/>
      <c r="F159" s="179" t="s">
        <v>101</v>
      </c>
      <c r="G159" s="181">
        <v>21.864999999999998</v>
      </c>
      <c r="H159" s="180"/>
      <c r="I159" s="180">
        <f t="shared" si="15"/>
        <v>0</v>
      </c>
      <c r="J159" s="179">
        <f t="shared" si="16"/>
        <v>2558.21</v>
      </c>
      <c r="K159" s="184">
        <f t="shared" si="17"/>
        <v>0</v>
      </c>
      <c r="L159" s="184">
        <f t="shared" si="18"/>
        <v>0</v>
      </c>
      <c r="M159" s="184"/>
      <c r="N159" s="184">
        <v>117</v>
      </c>
      <c r="O159" s="184"/>
      <c r="P159" s="187">
        <v>2.2122899999999999</v>
      </c>
      <c r="Q159" s="187"/>
      <c r="R159" s="187">
        <v>2.2122899999999999</v>
      </c>
      <c r="S159" s="184">
        <f t="shared" si="19"/>
        <v>48.372</v>
      </c>
      <c r="T159" s="184"/>
      <c r="U159" s="184"/>
      <c r="V159" s="202"/>
      <c r="W159" s="55"/>
      <c r="Z159">
        <v>0</v>
      </c>
    </row>
    <row r="160" spans="1:26" ht="25.05" customHeight="1" x14ac:dyDescent="0.3">
      <c r="A160" s="185"/>
      <c r="B160" s="215">
        <v>53</v>
      </c>
      <c r="C160" s="186" t="s">
        <v>202</v>
      </c>
      <c r="D160" s="342" t="s">
        <v>203</v>
      </c>
      <c r="E160" s="342"/>
      <c r="F160" s="179" t="s">
        <v>122</v>
      </c>
      <c r="G160" s="181">
        <v>160.19</v>
      </c>
      <c r="H160" s="180"/>
      <c r="I160" s="180">
        <f t="shared" si="15"/>
        <v>0</v>
      </c>
      <c r="J160" s="179">
        <f t="shared" si="16"/>
        <v>3975.92</v>
      </c>
      <c r="K160" s="184">
        <f t="shared" si="17"/>
        <v>0</v>
      </c>
      <c r="L160" s="184">
        <f t="shared" si="18"/>
        <v>0</v>
      </c>
      <c r="M160" s="184"/>
      <c r="N160" s="184">
        <v>24.82</v>
      </c>
      <c r="O160" s="184"/>
      <c r="P160" s="187">
        <v>3.64E-3</v>
      </c>
      <c r="Q160" s="187"/>
      <c r="R160" s="187">
        <v>3.64E-3</v>
      </c>
      <c r="S160" s="184">
        <f t="shared" si="19"/>
        <v>0.58299999999999996</v>
      </c>
      <c r="T160" s="184"/>
      <c r="U160" s="184"/>
      <c r="V160" s="202"/>
      <c r="W160" s="55"/>
      <c r="Z160">
        <v>0</v>
      </c>
    </row>
    <row r="161" spans="1:26" ht="25.05" customHeight="1" x14ac:dyDescent="0.3">
      <c r="A161" s="185"/>
      <c r="B161" s="215">
        <v>54</v>
      </c>
      <c r="C161" s="186" t="s">
        <v>204</v>
      </c>
      <c r="D161" s="342" t="s">
        <v>205</v>
      </c>
      <c r="E161" s="342"/>
      <c r="F161" s="179" t="s">
        <v>122</v>
      </c>
      <c r="G161" s="181">
        <v>160.19</v>
      </c>
      <c r="H161" s="180"/>
      <c r="I161" s="180">
        <f t="shared" si="15"/>
        <v>0</v>
      </c>
      <c r="J161" s="179">
        <f t="shared" si="16"/>
        <v>832.99</v>
      </c>
      <c r="K161" s="184">
        <f t="shared" si="17"/>
        <v>0</v>
      </c>
      <c r="L161" s="184">
        <f t="shared" si="18"/>
        <v>0</v>
      </c>
      <c r="M161" s="184"/>
      <c r="N161" s="184">
        <v>5.2</v>
      </c>
      <c r="O161" s="184"/>
      <c r="P161" s="187"/>
      <c r="Q161" s="187"/>
      <c r="R161" s="187"/>
      <c r="S161" s="184">
        <f t="shared" si="19"/>
        <v>0</v>
      </c>
      <c r="T161" s="184"/>
      <c r="U161" s="184"/>
      <c r="V161" s="202"/>
      <c r="W161" s="55"/>
      <c r="Z161">
        <v>0</v>
      </c>
    </row>
    <row r="162" spans="1:26" ht="25.05" customHeight="1" x14ac:dyDescent="0.3">
      <c r="A162" s="185"/>
      <c r="B162" s="215">
        <v>55</v>
      </c>
      <c r="C162" s="186" t="s">
        <v>206</v>
      </c>
      <c r="D162" s="342" t="s">
        <v>207</v>
      </c>
      <c r="E162" s="342"/>
      <c r="F162" s="179" t="s">
        <v>122</v>
      </c>
      <c r="G162" s="181">
        <v>36.442</v>
      </c>
      <c r="H162" s="180"/>
      <c r="I162" s="180">
        <f t="shared" si="15"/>
        <v>0</v>
      </c>
      <c r="J162" s="179">
        <f t="shared" si="16"/>
        <v>619.51</v>
      </c>
      <c r="K162" s="184">
        <f t="shared" si="17"/>
        <v>0</v>
      </c>
      <c r="L162" s="184">
        <f t="shared" si="18"/>
        <v>0</v>
      </c>
      <c r="M162" s="184"/>
      <c r="N162" s="184">
        <v>17</v>
      </c>
      <c r="O162" s="184"/>
      <c r="P162" s="187">
        <v>5.3500000000000006E-3</v>
      </c>
      <c r="Q162" s="187"/>
      <c r="R162" s="187">
        <v>5.3500000000000006E-3</v>
      </c>
      <c r="S162" s="184">
        <f t="shared" si="19"/>
        <v>0.19500000000000001</v>
      </c>
      <c r="T162" s="184"/>
      <c r="U162" s="184"/>
      <c r="V162" s="202"/>
      <c r="W162" s="55"/>
      <c r="Z162">
        <v>0</v>
      </c>
    </row>
    <row r="163" spans="1:26" ht="25.05" customHeight="1" x14ac:dyDescent="0.3">
      <c r="A163" s="185"/>
      <c r="B163" s="215">
        <v>56</v>
      </c>
      <c r="C163" s="186" t="s">
        <v>208</v>
      </c>
      <c r="D163" s="342" t="s">
        <v>209</v>
      </c>
      <c r="E163" s="342"/>
      <c r="F163" s="179" t="s">
        <v>122</v>
      </c>
      <c r="G163" s="181">
        <v>36.442</v>
      </c>
      <c r="H163" s="180"/>
      <c r="I163" s="180">
        <f t="shared" si="15"/>
        <v>0</v>
      </c>
      <c r="J163" s="179">
        <f t="shared" si="16"/>
        <v>162.16999999999999</v>
      </c>
      <c r="K163" s="184">
        <f t="shared" si="17"/>
        <v>0</v>
      </c>
      <c r="L163" s="184">
        <f t="shared" si="18"/>
        <v>0</v>
      </c>
      <c r="M163" s="184"/>
      <c r="N163" s="184">
        <v>4.45</v>
      </c>
      <c r="O163" s="184"/>
      <c r="P163" s="187"/>
      <c r="Q163" s="187"/>
      <c r="R163" s="187"/>
      <c r="S163" s="184">
        <f t="shared" si="19"/>
        <v>0</v>
      </c>
      <c r="T163" s="184"/>
      <c r="U163" s="184"/>
      <c r="V163" s="202"/>
      <c r="W163" s="55"/>
      <c r="Z163">
        <v>0</v>
      </c>
    </row>
    <row r="164" spans="1:26" ht="25.05" customHeight="1" x14ac:dyDescent="0.3">
      <c r="A164" s="185"/>
      <c r="B164" s="215">
        <v>57</v>
      </c>
      <c r="C164" s="186" t="s">
        <v>210</v>
      </c>
      <c r="D164" s="342" t="s">
        <v>211</v>
      </c>
      <c r="E164" s="342"/>
      <c r="F164" s="179" t="s">
        <v>117</v>
      </c>
      <c r="G164" s="181">
        <v>2.0419999999999998</v>
      </c>
      <c r="H164" s="180"/>
      <c r="I164" s="180">
        <f t="shared" si="15"/>
        <v>0</v>
      </c>
      <c r="J164" s="179">
        <f t="shared" si="16"/>
        <v>3645.89</v>
      </c>
      <c r="K164" s="184">
        <f t="shared" si="17"/>
        <v>0</v>
      </c>
      <c r="L164" s="184">
        <f t="shared" si="18"/>
        <v>0</v>
      </c>
      <c r="M164" s="184"/>
      <c r="N164" s="184">
        <v>1785.45</v>
      </c>
      <c r="O164" s="184"/>
      <c r="P164" s="187">
        <v>1.01688</v>
      </c>
      <c r="Q164" s="187"/>
      <c r="R164" s="187">
        <v>1.01688</v>
      </c>
      <c r="S164" s="184">
        <f t="shared" si="19"/>
        <v>2.0760000000000001</v>
      </c>
      <c r="T164" s="184"/>
      <c r="U164" s="184"/>
      <c r="V164" s="202"/>
      <c r="W164" s="55"/>
      <c r="Z164">
        <v>0</v>
      </c>
    </row>
    <row r="165" spans="1:26" ht="25.05" customHeight="1" x14ac:dyDescent="0.3">
      <c r="A165" s="185"/>
      <c r="B165" s="215">
        <v>58</v>
      </c>
      <c r="C165" s="186" t="s">
        <v>212</v>
      </c>
      <c r="D165" s="342" t="s">
        <v>213</v>
      </c>
      <c r="E165" s="342"/>
      <c r="F165" s="179" t="s">
        <v>101</v>
      </c>
      <c r="G165" s="181">
        <v>2.9699999999999998</v>
      </c>
      <c r="H165" s="180"/>
      <c r="I165" s="180">
        <f t="shared" si="15"/>
        <v>0</v>
      </c>
      <c r="J165" s="179">
        <f t="shared" si="16"/>
        <v>354.8</v>
      </c>
      <c r="K165" s="184">
        <f t="shared" si="17"/>
        <v>0</v>
      </c>
      <c r="L165" s="184">
        <f t="shared" si="18"/>
        <v>0</v>
      </c>
      <c r="M165" s="184"/>
      <c r="N165" s="184">
        <v>119.46</v>
      </c>
      <c r="O165" s="184"/>
      <c r="P165" s="187">
        <v>2.2618500000000004</v>
      </c>
      <c r="Q165" s="187"/>
      <c r="R165" s="187">
        <v>2.2618500000000004</v>
      </c>
      <c r="S165" s="184">
        <f t="shared" si="19"/>
        <v>6.718</v>
      </c>
      <c r="T165" s="184"/>
      <c r="U165" s="184"/>
      <c r="V165" s="202"/>
      <c r="W165" s="55"/>
      <c r="Z165">
        <v>0</v>
      </c>
    </row>
    <row r="166" spans="1:26" ht="25.05" customHeight="1" x14ac:dyDescent="0.3">
      <c r="A166" s="185"/>
      <c r="B166" s="215">
        <v>59</v>
      </c>
      <c r="C166" s="186" t="s">
        <v>214</v>
      </c>
      <c r="D166" s="342" t="s">
        <v>215</v>
      </c>
      <c r="E166" s="342"/>
      <c r="F166" s="179" t="s">
        <v>122</v>
      </c>
      <c r="G166" s="181">
        <v>28.338000000000001</v>
      </c>
      <c r="H166" s="180"/>
      <c r="I166" s="180">
        <f t="shared" si="15"/>
        <v>0</v>
      </c>
      <c r="J166" s="179">
        <f t="shared" si="16"/>
        <v>287.63</v>
      </c>
      <c r="K166" s="184">
        <f t="shared" si="17"/>
        <v>0</v>
      </c>
      <c r="L166" s="184">
        <f t="shared" si="18"/>
        <v>0</v>
      </c>
      <c r="M166" s="184"/>
      <c r="N166" s="184">
        <v>10.15</v>
      </c>
      <c r="O166" s="184"/>
      <c r="P166" s="187">
        <v>1.8540000000000001E-2</v>
      </c>
      <c r="Q166" s="187"/>
      <c r="R166" s="187">
        <v>1.8540000000000001E-2</v>
      </c>
      <c r="S166" s="184">
        <f t="shared" si="19"/>
        <v>0.52500000000000002</v>
      </c>
      <c r="T166" s="184"/>
      <c r="U166" s="184"/>
      <c r="V166" s="202"/>
      <c r="W166" s="55"/>
      <c r="Z166">
        <v>0</v>
      </c>
    </row>
    <row r="167" spans="1:26" ht="25.05" customHeight="1" x14ac:dyDescent="0.3">
      <c r="A167" s="185"/>
      <c r="B167" s="215">
        <v>60</v>
      </c>
      <c r="C167" s="186" t="s">
        <v>216</v>
      </c>
      <c r="D167" s="342" t="s">
        <v>217</v>
      </c>
      <c r="E167" s="342"/>
      <c r="F167" s="179" t="s">
        <v>122</v>
      </c>
      <c r="G167" s="181">
        <v>28.338000000000001</v>
      </c>
      <c r="H167" s="180"/>
      <c r="I167" s="180">
        <f t="shared" si="15"/>
        <v>0</v>
      </c>
      <c r="J167" s="179">
        <f t="shared" si="16"/>
        <v>106.83</v>
      </c>
      <c r="K167" s="184">
        <f t="shared" si="17"/>
        <v>0</v>
      </c>
      <c r="L167" s="184">
        <f t="shared" si="18"/>
        <v>0</v>
      </c>
      <c r="M167" s="184"/>
      <c r="N167" s="184">
        <v>3.77</v>
      </c>
      <c r="O167" s="184"/>
      <c r="P167" s="187"/>
      <c r="Q167" s="187"/>
      <c r="R167" s="187"/>
      <c r="S167" s="184">
        <f t="shared" si="19"/>
        <v>0</v>
      </c>
      <c r="T167" s="184"/>
      <c r="U167" s="184"/>
      <c r="V167" s="202"/>
      <c r="W167" s="55"/>
      <c r="Z167">
        <v>0</v>
      </c>
    </row>
    <row r="168" spans="1:26" ht="25.05" customHeight="1" x14ac:dyDescent="0.3">
      <c r="A168" s="185"/>
      <c r="B168" s="215">
        <v>61</v>
      </c>
      <c r="C168" s="186" t="s">
        <v>218</v>
      </c>
      <c r="D168" s="342" t="s">
        <v>219</v>
      </c>
      <c r="E168" s="342"/>
      <c r="F168" s="179" t="s">
        <v>117</v>
      </c>
      <c r="G168" s="181">
        <v>0.23599999999999999</v>
      </c>
      <c r="H168" s="180"/>
      <c r="I168" s="180">
        <f t="shared" si="15"/>
        <v>0</v>
      </c>
      <c r="J168" s="179">
        <f t="shared" si="16"/>
        <v>413.38</v>
      </c>
      <c r="K168" s="184">
        <f t="shared" si="17"/>
        <v>0</v>
      </c>
      <c r="L168" s="184">
        <f t="shared" si="18"/>
        <v>0</v>
      </c>
      <c r="M168" s="184"/>
      <c r="N168" s="184">
        <v>1751.59</v>
      </c>
      <c r="O168" s="184"/>
      <c r="P168" s="187">
        <v>1.0675399999999999</v>
      </c>
      <c r="Q168" s="187"/>
      <c r="R168" s="187">
        <v>1.0675399999999999</v>
      </c>
      <c r="S168" s="184">
        <f t="shared" si="19"/>
        <v>0.252</v>
      </c>
      <c r="T168" s="184"/>
      <c r="U168" s="184"/>
      <c r="V168" s="202"/>
      <c r="W168" s="55"/>
      <c r="Z168">
        <v>0</v>
      </c>
    </row>
    <row r="169" spans="1:26" ht="25.05" customHeight="1" x14ac:dyDescent="0.3">
      <c r="A169" s="185"/>
      <c r="B169" s="215">
        <v>62</v>
      </c>
      <c r="C169" s="186" t="s">
        <v>220</v>
      </c>
      <c r="D169" s="342" t="s">
        <v>221</v>
      </c>
      <c r="E169" s="342"/>
      <c r="F169" s="179" t="s">
        <v>222</v>
      </c>
      <c r="G169" s="181">
        <v>6.9</v>
      </c>
      <c r="H169" s="180"/>
      <c r="I169" s="180">
        <f t="shared" si="15"/>
        <v>0</v>
      </c>
      <c r="J169" s="179">
        <f t="shared" si="16"/>
        <v>66.930000000000007</v>
      </c>
      <c r="K169" s="184">
        <f t="shared" si="17"/>
        <v>0</v>
      </c>
      <c r="L169" s="184">
        <f t="shared" si="18"/>
        <v>0</v>
      </c>
      <c r="M169" s="184"/>
      <c r="N169" s="184">
        <v>9.6999999999999993</v>
      </c>
      <c r="O169" s="184"/>
      <c r="P169" s="187">
        <v>9.8750000000000004E-2</v>
      </c>
      <c r="Q169" s="187"/>
      <c r="R169" s="187">
        <v>9.8750000000000004E-2</v>
      </c>
      <c r="S169" s="184">
        <f t="shared" si="19"/>
        <v>0.68100000000000005</v>
      </c>
      <c r="T169" s="184"/>
      <c r="U169" s="184"/>
      <c r="V169" s="202"/>
      <c r="W169" s="55"/>
      <c r="Z169">
        <v>0</v>
      </c>
    </row>
    <row r="170" spans="1:26" x14ac:dyDescent="0.3">
      <c r="A170" s="10"/>
      <c r="B170" s="57"/>
      <c r="C170" s="178">
        <v>4</v>
      </c>
      <c r="D170" s="346" t="s">
        <v>185</v>
      </c>
      <c r="E170" s="346"/>
      <c r="F170" s="10"/>
      <c r="G170" s="177"/>
      <c r="H170" s="69"/>
      <c r="I170" s="146">
        <f>ROUND((SUM(I151:I169))/1,2)</f>
        <v>0</v>
      </c>
      <c r="J170" s="10"/>
      <c r="K170" s="10"/>
      <c r="L170" s="10">
        <f>ROUND((SUM(L151:L169))/1,2)</f>
        <v>0</v>
      </c>
      <c r="M170" s="10">
        <f>ROUND((SUM(M151:M169))/1,2)</f>
        <v>0</v>
      </c>
      <c r="N170" s="10"/>
      <c r="O170" s="10"/>
      <c r="P170" s="10"/>
      <c r="Q170" s="10"/>
      <c r="R170" s="10"/>
      <c r="S170" s="10">
        <f>ROUND((SUM(S151:S169))/1,2)</f>
        <v>165.04</v>
      </c>
      <c r="T170" s="10"/>
      <c r="U170" s="10"/>
      <c r="V170" s="204">
        <f>ROUND((SUM(V151:V169))/1,2)</f>
        <v>0</v>
      </c>
      <c r="W170" s="219"/>
      <c r="X170" s="144"/>
      <c r="Y170" s="144"/>
      <c r="Z170" s="144"/>
    </row>
    <row r="171" spans="1:26" x14ac:dyDescent="0.3">
      <c r="A171" s="1"/>
      <c r="B171" s="212"/>
      <c r="C171" s="1"/>
      <c r="D171" s="1"/>
      <c r="E171" s="1"/>
      <c r="F171" s="1"/>
      <c r="G171" s="171"/>
      <c r="H171" s="139"/>
      <c r="I171" s="13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05"/>
      <c r="W171" s="55"/>
    </row>
    <row r="172" spans="1:26" x14ac:dyDescent="0.3">
      <c r="A172" s="10"/>
      <c r="B172" s="57"/>
      <c r="C172" s="178">
        <v>6</v>
      </c>
      <c r="D172" s="346" t="s">
        <v>223</v>
      </c>
      <c r="E172" s="346"/>
      <c r="F172" s="10"/>
      <c r="G172" s="177"/>
      <c r="H172" s="69"/>
      <c r="I172" s="69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201"/>
      <c r="W172" s="219"/>
      <c r="X172" s="144"/>
      <c r="Y172" s="144"/>
      <c r="Z172" s="144"/>
    </row>
    <row r="173" spans="1:26" ht="25.05" customHeight="1" x14ac:dyDescent="0.3">
      <c r="A173" s="185"/>
      <c r="B173" s="215">
        <v>63</v>
      </c>
      <c r="C173" s="186" t="s">
        <v>224</v>
      </c>
      <c r="D173" s="342" t="s">
        <v>225</v>
      </c>
      <c r="E173" s="342"/>
      <c r="F173" s="179" t="s">
        <v>122</v>
      </c>
      <c r="G173" s="181">
        <v>210.94</v>
      </c>
      <c r="H173" s="180"/>
      <c r="I173" s="180">
        <f t="shared" ref="I173:I201" si="20">ROUND(G173*(H173),2)</f>
        <v>0</v>
      </c>
      <c r="J173" s="179">
        <f t="shared" ref="J173:J201" si="21">ROUND(G173*(N173),2)</f>
        <v>3020.66</v>
      </c>
      <c r="K173" s="184">
        <f t="shared" ref="K173:K201" si="22">ROUND(G173*(O173),2)</f>
        <v>0</v>
      </c>
      <c r="L173" s="184">
        <f t="shared" ref="L173:L200" si="23">ROUND(G173*(H173),2)</f>
        <v>0</v>
      </c>
      <c r="M173" s="184"/>
      <c r="N173" s="184">
        <v>14.32</v>
      </c>
      <c r="O173" s="184"/>
      <c r="P173" s="187">
        <v>4.2599999999999999E-2</v>
      </c>
      <c r="Q173" s="187"/>
      <c r="R173" s="187">
        <v>4.2599999999999999E-2</v>
      </c>
      <c r="S173" s="184">
        <f t="shared" ref="S173:S201" si="24">ROUND(G173*(P173),3)</f>
        <v>8.9860000000000007</v>
      </c>
      <c r="T173" s="184"/>
      <c r="U173" s="184"/>
      <c r="V173" s="202"/>
      <c r="W173" s="55"/>
      <c r="Z173">
        <v>0</v>
      </c>
    </row>
    <row r="174" spans="1:26" ht="25.05" customHeight="1" x14ac:dyDescent="0.3">
      <c r="A174" s="185"/>
      <c r="B174" s="215">
        <v>64</v>
      </c>
      <c r="C174" s="186" t="s">
        <v>226</v>
      </c>
      <c r="D174" s="342" t="s">
        <v>877</v>
      </c>
      <c r="E174" s="342"/>
      <c r="F174" s="179" t="s">
        <v>122</v>
      </c>
      <c r="G174" s="181">
        <v>210.94</v>
      </c>
      <c r="H174" s="180"/>
      <c r="I174" s="180">
        <f t="shared" si="20"/>
        <v>0</v>
      </c>
      <c r="J174" s="179">
        <f t="shared" si="21"/>
        <v>423.99</v>
      </c>
      <c r="K174" s="184">
        <f t="shared" si="22"/>
        <v>0</v>
      </c>
      <c r="L174" s="184">
        <f t="shared" si="23"/>
        <v>0</v>
      </c>
      <c r="M174" s="184"/>
      <c r="N174" s="184">
        <v>2.0099999999999998</v>
      </c>
      <c r="O174" s="184"/>
      <c r="P174" s="187">
        <v>2.9999999999999997E-4</v>
      </c>
      <c r="Q174" s="187"/>
      <c r="R174" s="187">
        <v>2.9999999999999997E-4</v>
      </c>
      <c r="S174" s="184">
        <f t="shared" si="24"/>
        <v>6.3E-2</v>
      </c>
      <c r="T174" s="184"/>
      <c r="U174" s="184"/>
      <c r="V174" s="202"/>
      <c r="W174" s="55"/>
      <c r="Z174">
        <v>0</v>
      </c>
    </row>
    <row r="175" spans="1:26" ht="25.05" customHeight="1" x14ac:dyDescent="0.3">
      <c r="A175" s="185"/>
      <c r="B175" s="215">
        <v>65</v>
      </c>
      <c r="C175" s="186" t="s">
        <v>227</v>
      </c>
      <c r="D175" s="342" t="s">
        <v>878</v>
      </c>
      <c r="E175" s="342"/>
      <c r="F175" s="179" t="s">
        <v>122</v>
      </c>
      <c r="G175" s="181">
        <v>1265.6880000000001</v>
      </c>
      <c r="H175" s="180"/>
      <c r="I175" s="180">
        <f t="shared" si="20"/>
        <v>0</v>
      </c>
      <c r="J175" s="179">
        <f t="shared" si="21"/>
        <v>1265.69</v>
      </c>
      <c r="K175" s="184">
        <f t="shared" si="22"/>
        <v>0</v>
      </c>
      <c r="L175" s="184">
        <f t="shared" si="23"/>
        <v>0</v>
      </c>
      <c r="M175" s="184"/>
      <c r="N175" s="184">
        <v>1</v>
      </c>
      <c r="O175" s="184"/>
      <c r="P175" s="187">
        <v>5.2999999999999998E-4</v>
      </c>
      <c r="Q175" s="187"/>
      <c r="R175" s="187">
        <v>5.2999999999999998E-4</v>
      </c>
      <c r="S175" s="184">
        <f t="shared" si="24"/>
        <v>0.67100000000000004</v>
      </c>
      <c r="T175" s="184"/>
      <c r="U175" s="184"/>
      <c r="V175" s="202"/>
      <c r="W175" s="55"/>
      <c r="Z175">
        <v>0</v>
      </c>
    </row>
    <row r="176" spans="1:26" ht="25.05" customHeight="1" x14ac:dyDescent="0.3">
      <c r="A176" s="185"/>
      <c r="B176" s="215">
        <v>66</v>
      </c>
      <c r="C176" s="186" t="s">
        <v>228</v>
      </c>
      <c r="D176" s="342" t="s">
        <v>879</v>
      </c>
      <c r="E176" s="342"/>
      <c r="F176" s="179" t="s">
        <v>122</v>
      </c>
      <c r="G176" s="181">
        <v>632.84400000000005</v>
      </c>
      <c r="H176" s="180"/>
      <c r="I176" s="180">
        <f t="shared" si="20"/>
        <v>0</v>
      </c>
      <c r="J176" s="179">
        <f t="shared" si="21"/>
        <v>2537.6999999999998</v>
      </c>
      <c r="K176" s="184">
        <f t="shared" si="22"/>
        <v>0</v>
      </c>
      <c r="L176" s="184">
        <f t="shared" si="23"/>
        <v>0</v>
      </c>
      <c r="M176" s="184"/>
      <c r="N176" s="184">
        <v>4.01</v>
      </c>
      <c r="O176" s="184"/>
      <c r="P176" s="187">
        <v>6.0000000000000001E-3</v>
      </c>
      <c r="Q176" s="187"/>
      <c r="R176" s="187">
        <v>6.0000000000000001E-3</v>
      </c>
      <c r="S176" s="184">
        <f t="shared" si="24"/>
        <v>3.7970000000000002</v>
      </c>
      <c r="T176" s="184"/>
      <c r="U176" s="184"/>
      <c r="V176" s="202"/>
      <c r="W176" s="55"/>
      <c r="Z176">
        <v>0</v>
      </c>
    </row>
    <row r="177" spans="1:26" ht="25.05" customHeight="1" x14ac:dyDescent="0.3">
      <c r="A177" s="185"/>
      <c r="B177" s="215">
        <v>67</v>
      </c>
      <c r="C177" s="186" t="s">
        <v>229</v>
      </c>
      <c r="D177" s="342" t="s">
        <v>230</v>
      </c>
      <c r="E177" s="342"/>
      <c r="F177" s="179" t="s">
        <v>122</v>
      </c>
      <c r="G177" s="181">
        <v>658.80899999999997</v>
      </c>
      <c r="H177" s="180"/>
      <c r="I177" s="180">
        <f t="shared" si="20"/>
        <v>0</v>
      </c>
      <c r="J177" s="179">
        <f t="shared" si="21"/>
        <v>5099.18</v>
      </c>
      <c r="K177" s="184">
        <f t="shared" si="22"/>
        <v>0</v>
      </c>
      <c r="L177" s="184">
        <f t="shared" si="23"/>
        <v>0</v>
      </c>
      <c r="M177" s="184"/>
      <c r="N177" s="184">
        <v>7.74</v>
      </c>
      <c r="O177" s="184"/>
      <c r="P177" s="187">
        <v>2.8800000000000002E-3</v>
      </c>
      <c r="Q177" s="187"/>
      <c r="R177" s="187">
        <v>2.8800000000000002E-3</v>
      </c>
      <c r="S177" s="184">
        <f t="shared" si="24"/>
        <v>1.897</v>
      </c>
      <c r="T177" s="184"/>
      <c r="U177" s="184"/>
      <c r="V177" s="202"/>
      <c r="W177" s="55"/>
      <c r="Z177">
        <v>0</v>
      </c>
    </row>
    <row r="178" spans="1:26" ht="25.05" customHeight="1" x14ac:dyDescent="0.3">
      <c r="A178" s="185"/>
      <c r="B178" s="215">
        <v>68</v>
      </c>
      <c r="C178" s="186" t="s">
        <v>231</v>
      </c>
      <c r="D178" s="342" t="s">
        <v>232</v>
      </c>
      <c r="E178" s="342"/>
      <c r="F178" s="179" t="s">
        <v>122</v>
      </c>
      <c r="G178" s="181">
        <v>40.664999999999999</v>
      </c>
      <c r="H178" s="180"/>
      <c r="I178" s="180">
        <f t="shared" si="20"/>
        <v>0</v>
      </c>
      <c r="J178" s="179">
        <f t="shared" si="21"/>
        <v>73.599999999999994</v>
      </c>
      <c r="K178" s="184">
        <f t="shared" si="22"/>
        <v>0</v>
      </c>
      <c r="L178" s="184">
        <f t="shared" si="23"/>
        <v>0</v>
      </c>
      <c r="M178" s="184"/>
      <c r="N178" s="184">
        <v>1.81</v>
      </c>
      <c r="O178" s="184"/>
      <c r="P178" s="187">
        <v>9.9999999999999991E-5</v>
      </c>
      <c r="Q178" s="187"/>
      <c r="R178" s="187">
        <v>9.9999999999999991E-5</v>
      </c>
      <c r="S178" s="184">
        <f t="shared" si="24"/>
        <v>4.0000000000000001E-3</v>
      </c>
      <c r="T178" s="184"/>
      <c r="U178" s="184"/>
      <c r="V178" s="202"/>
      <c r="W178" s="55"/>
      <c r="Z178">
        <v>0</v>
      </c>
    </row>
    <row r="179" spans="1:26" ht="25.05" customHeight="1" x14ac:dyDescent="0.3">
      <c r="A179" s="185"/>
      <c r="B179" s="215">
        <v>69</v>
      </c>
      <c r="C179" s="186" t="s">
        <v>233</v>
      </c>
      <c r="D179" s="342" t="s">
        <v>880</v>
      </c>
      <c r="E179" s="342"/>
      <c r="F179" s="179" t="s">
        <v>122</v>
      </c>
      <c r="G179" s="181">
        <v>209.13300000000001</v>
      </c>
      <c r="H179" s="180"/>
      <c r="I179" s="180">
        <f t="shared" si="20"/>
        <v>0</v>
      </c>
      <c r="J179" s="179">
        <f t="shared" si="21"/>
        <v>3371.22</v>
      </c>
      <c r="K179" s="184">
        <f t="shared" si="22"/>
        <v>0</v>
      </c>
      <c r="L179" s="184">
        <f t="shared" si="23"/>
        <v>0</v>
      </c>
      <c r="M179" s="184"/>
      <c r="N179" s="184">
        <v>16.12</v>
      </c>
      <c r="O179" s="184"/>
      <c r="P179" s="187">
        <v>3.5700000000000003E-3</v>
      </c>
      <c r="Q179" s="187"/>
      <c r="R179" s="187">
        <v>3.5700000000000003E-3</v>
      </c>
      <c r="S179" s="184">
        <f t="shared" si="24"/>
        <v>0.747</v>
      </c>
      <c r="T179" s="184"/>
      <c r="U179" s="184"/>
      <c r="V179" s="202"/>
      <c r="W179" s="55"/>
      <c r="Z179">
        <v>0</v>
      </c>
    </row>
    <row r="180" spans="1:26" ht="25.05" customHeight="1" x14ac:dyDescent="0.3">
      <c r="A180" s="185"/>
      <c r="B180" s="215">
        <v>70</v>
      </c>
      <c r="C180" s="186" t="s">
        <v>234</v>
      </c>
      <c r="D180" s="342" t="s">
        <v>881</v>
      </c>
      <c r="E180" s="342"/>
      <c r="F180" s="179" t="s">
        <v>122</v>
      </c>
      <c r="G180" s="181">
        <v>18.167999999999999</v>
      </c>
      <c r="H180" s="180"/>
      <c r="I180" s="180">
        <f t="shared" si="20"/>
        <v>0</v>
      </c>
      <c r="J180" s="179">
        <f t="shared" si="21"/>
        <v>464.19</v>
      </c>
      <c r="K180" s="184">
        <f t="shared" si="22"/>
        <v>0</v>
      </c>
      <c r="L180" s="184">
        <f t="shared" si="23"/>
        <v>0</v>
      </c>
      <c r="M180" s="184"/>
      <c r="N180" s="184">
        <v>25.55</v>
      </c>
      <c r="O180" s="184"/>
      <c r="P180" s="187">
        <v>6.1999999999999998E-3</v>
      </c>
      <c r="Q180" s="187"/>
      <c r="R180" s="187">
        <v>6.1999999999999998E-3</v>
      </c>
      <c r="S180" s="184">
        <f t="shared" si="24"/>
        <v>0.113</v>
      </c>
      <c r="T180" s="184"/>
      <c r="U180" s="184"/>
      <c r="V180" s="202"/>
      <c r="W180" s="55"/>
      <c r="Z180">
        <v>0</v>
      </c>
    </row>
    <row r="181" spans="1:26" ht="25.05" customHeight="1" x14ac:dyDescent="0.3">
      <c r="A181" s="185"/>
      <c r="B181" s="215">
        <v>71</v>
      </c>
      <c r="C181" s="186" t="s">
        <v>235</v>
      </c>
      <c r="D181" s="342" t="s">
        <v>882</v>
      </c>
      <c r="E181" s="342"/>
      <c r="F181" s="179" t="s">
        <v>236</v>
      </c>
      <c r="G181" s="181">
        <v>69.197999999999993</v>
      </c>
      <c r="H181" s="180"/>
      <c r="I181" s="180">
        <f t="shared" si="20"/>
        <v>0</v>
      </c>
      <c r="J181" s="179">
        <f t="shared" si="21"/>
        <v>2304.29</v>
      </c>
      <c r="K181" s="184">
        <f t="shared" si="22"/>
        <v>0</v>
      </c>
      <c r="L181" s="184">
        <f t="shared" si="23"/>
        <v>0</v>
      </c>
      <c r="M181" s="184"/>
      <c r="N181" s="184">
        <v>33.299999999999997</v>
      </c>
      <c r="O181" s="184"/>
      <c r="P181" s="187">
        <v>1.1832499999999999E-2</v>
      </c>
      <c r="Q181" s="187"/>
      <c r="R181" s="187">
        <v>1.1832499999999999E-2</v>
      </c>
      <c r="S181" s="184">
        <f t="shared" si="24"/>
        <v>0.81899999999999995</v>
      </c>
      <c r="T181" s="184"/>
      <c r="U181" s="184"/>
      <c r="V181" s="202"/>
      <c r="W181" s="55"/>
      <c r="Z181">
        <v>0</v>
      </c>
    </row>
    <row r="182" spans="1:26" ht="25.05" customHeight="1" x14ac:dyDescent="0.3">
      <c r="A182" s="185"/>
      <c r="B182" s="215">
        <v>72</v>
      </c>
      <c r="C182" s="186" t="s">
        <v>237</v>
      </c>
      <c r="D182" s="342" t="s">
        <v>883</v>
      </c>
      <c r="E182" s="342"/>
      <c r="F182" s="179" t="s">
        <v>236</v>
      </c>
      <c r="G182" s="181">
        <v>168.52199999999999</v>
      </c>
      <c r="H182" s="180"/>
      <c r="I182" s="180">
        <f t="shared" si="20"/>
        <v>0</v>
      </c>
      <c r="J182" s="179">
        <f t="shared" si="21"/>
        <v>6545.39</v>
      </c>
      <c r="K182" s="184">
        <f t="shared" si="22"/>
        <v>0</v>
      </c>
      <c r="L182" s="184">
        <f t="shared" si="23"/>
        <v>0</v>
      </c>
      <c r="M182" s="184"/>
      <c r="N182" s="184">
        <v>38.840000000000003</v>
      </c>
      <c r="O182" s="184"/>
      <c r="P182" s="187">
        <v>1.269875E-2</v>
      </c>
      <c r="Q182" s="187"/>
      <c r="R182" s="187">
        <v>1.269875E-2</v>
      </c>
      <c r="S182" s="184">
        <f t="shared" si="24"/>
        <v>2.14</v>
      </c>
      <c r="T182" s="184"/>
      <c r="U182" s="184"/>
      <c r="V182" s="202"/>
      <c r="W182" s="55"/>
      <c r="Z182">
        <v>0</v>
      </c>
    </row>
    <row r="183" spans="1:26" ht="34.950000000000003" customHeight="1" x14ac:dyDescent="0.3">
      <c r="A183" s="185"/>
      <c r="B183" s="215">
        <v>73</v>
      </c>
      <c r="C183" s="186" t="s">
        <v>238</v>
      </c>
      <c r="D183" s="342" t="s">
        <v>884</v>
      </c>
      <c r="E183" s="342"/>
      <c r="F183" s="179" t="s">
        <v>122</v>
      </c>
      <c r="G183" s="181">
        <v>23.202000000000002</v>
      </c>
      <c r="H183" s="180"/>
      <c r="I183" s="180">
        <f t="shared" si="20"/>
        <v>0</v>
      </c>
      <c r="J183" s="179">
        <f t="shared" si="21"/>
        <v>1264.74</v>
      </c>
      <c r="K183" s="184">
        <f t="shared" si="22"/>
        <v>0</v>
      </c>
      <c r="L183" s="184">
        <f t="shared" si="23"/>
        <v>0</v>
      </c>
      <c r="M183" s="184"/>
      <c r="N183" s="184">
        <v>54.51</v>
      </c>
      <c r="O183" s="184"/>
      <c r="P183" s="187">
        <v>1.1639999999999999E-2</v>
      </c>
      <c r="Q183" s="187"/>
      <c r="R183" s="187">
        <v>1.1639999999999999E-2</v>
      </c>
      <c r="S183" s="184">
        <f t="shared" si="24"/>
        <v>0.27</v>
      </c>
      <c r="T183" s="184"/>
      <c r="U183" s="184"/>
      <c r="V183" s="202"/>
      <c r="W183" s="55"/>
      <c r="Z183">
        <v>0</v>
      </c>
    </row>
    <row r="184" spans="1:26" ht="25.05" customHeight="1" x14ac:dyDescent="0.3">
      <c r="A184" s="185"/>
      <c r="B184" s="215">
        <v>74</v>
      </c>
      <c r="C184" s="186" t="s">
        <v>239</v>
      </c>
      <c r="D184" s="342" t="s">
        <v>240</v>
      </c>
      <c r="E184" s="342"/>
      <c r="F184" s="179" t="s">
        <v>101</v>
      </c>
      <c r="G184" s="181">
        <v>3.1240000000000001</v>
      </c>
      <c r="H184" s="180"/>
      <c r="I184" s="180">
        <f t="shared" si="20"/>
        <v>0</v>
      </c>
      <c r="J184" s="179">
        <f t="shared" si="21"/>
        <v>414.55</v>
      </c>
      <c r="K184" s="184">
        <f t="shared" si="22"/>
        <v>0</v>
      </c>
      <c r="L184" s="184">
        <f t="shared" si="23"/>
        <v>0</v>
      </c>
      <c r="M184" s="184"/>
      <c r="N184" s="184">
        <v>132.69999999999999</v>
      </c>
      <c r="O184" s="184"/>
      <c r="P184" s="187">
        <v>2.23543</v>
      </c>
      <c r="Q184" s="187"/>
      <c r="R184" s="187">
        <v>2.23543</v>
      </c>
      <c r="S184" s="184">
        <f t="shared" si="24"/>
        <v>6.9829999999999997</v>
      </c>
      <c r="T184" s="184"/>
      <c r="U184" s="184"/>
      <c r="V184" s="202"/>
      <c r="W184" s="55"/>
      <c r="Z184">
        <v>0</v>
      </c>
    </row>
    <row r="185" spans="1:26" ht="25.05" customHeight="1" x14ac:dyDescent="0.3">
      <c r="A185" s="185"/>
      <c r="B185" s="215">
        <v>75</v>
      </c>
      <c r="C185" s="186" t="s">
        <v>241</v>
      </c>
      <c r="D185" s="342" t="s">
        <v>242</v>
      </c>
      <c r="E185" s="342"/>
      <c r="F185" s="179" t="s">
        <v>101</v>
      </c>
      <c r="G185" s="181">
        <v>22.513000000000002</v>
      </c>
      <c r="H185" s="180"/>
      <c r="I185" s="180">
        <f t="shared" si="20"/>
        <v>0</v>
      </c>
      <c r="J185" s="179">
        <f t="shared" si="21"/>
        <v>3131.78</v>
      </c>
      <c r="K185" s="184">
        <f t="shared" si="22"/>
        <v>0</v>
      </c>
      <c r="L185" s="184">
        <f t="shared" si="23"/>
        <v>0</v>
      </c>
      <c r="M185" s="184"/>
      <c r="N185" s="184">
        <v>139.11000000000001</v>
      </c>
      <c r="O185" s="184"/>
      <c r="P185" s="187">
        <v>2.2395700000000001</v>
      </c>
      <c r="Q185" s="187"/>
      <c r="R185" s="187">
        <v>2.2395700000000001</v>
      </c>
      <c r="S185" s="184">
        <f t="shared" si="24"/>
        <v>50.418999999999997</v>
      </c>
      <c r="T185" s="184"/>
      <c r="U185" s="184"/>
      <c r="V185" s="202"/>
      <c r="W185" s="55"/>
      <c r="Z185">
        <v>0</v>
      </c>
    </row>
    <row r="186" spans="1:26" ht="25.05" customHeight="1" x14ac:dyDescent="0.3">
      <c r="A186" s="185"/>
      <c r="B186" s="215">
        <v>76</v>
      </c>
      <c r="C186" s="186" t="s">
        <v>243</v>
      </c>
      <c r="D186" s="342" t="s">
        <v>244</v>
      </c>
      <c r="E186" s="342"/>
      <c r="F186" s="179" t="s">
        <v>101</v>
      </c>
      <c r="G186" s="181">
        <v>0.51800000000000002</v>
      </c>
      <c r="H186" s="180"/>
      <c r="I186" s="180">
        <f t="shared" si="20"/>
        <v>0</v>
      </c>
      <c r="J186" s="179">
        <f t="shared" si="21"/>
        <v>73.510000000000005</v>
      </c>
      <c r="K186" s="184">
        <f t="shared" si="22"/>
        <v>0</v>
      </c>
      <c r="L186" s="184">
        <f t="shared" si="23"/>
        <v>0</v>
      </c>
      <c r="M186" s="184"/>
      <c r="N186" s="184">
        <v>141.91</v>
      </c>
      <c r="O186" s="184"/>
      <c r="P186" s="187">
        <v>2.2131099999999999</v>
      </c>
      <c r="Q186" s="187"/>
      <c r="R186" s="187">
        <v>2.2131099999999999</v>
      </c>
      <c r="S186" s="184">
        <f t="shared" si="24"/>
        <v>1.1459999999999999</v>
      </c>
      <c r="T186" s="184"/>
      <c r="U186" s="184"/>
      <c r="V186" s="202"/>
      <c r="W186" s="55"/>
      <c r="Z186">
        <v>0</v>
      </c>
    </row>
    <row r="187" spans="1:26" ht="25.05" customHeight="1" x14ac:dyDescent="0.3">
      <c r="A187" s="185"/>
      <c r="B187" s="215">
        <v>77</v>
      </c>
      <c r="C187" s="186" t="s">
        <v>245</v>
      </c>
      <c r="D187" s="342" t="s">
        <v>246</v>
      </c>
      <c r="E187" s="342"/>
      <c r="F187" s="179" t="s">
        <v>101</v>
      </c>
      <c r="G187" s="181">
        <v>24.716999999999999</v>
      </c>
      <c r="H187" s="180"/>
      <c r="I187" s="180">
        <f t="shared" si="20"/>
        <v>0</v>
      </c>
      <c r="J187" s="179">
        <f t="shared" si="21"/>
        <v>2985.57</v>
      </c>
      <c r="K187" s="184">
        <f t="shared" si="22"/>
        <v>0</v>
      </c>
      <c r="L187" s="184">
        <f t="shared" si="23"/>
        <v>0</v>
      </c>
      <c r="M187" s="184"/>
      <c r="N187" s="184">
        <v>120.79</v>
      </c>
      <c r="O187" s="184"/>
      <c r="P187" s="187">
        <v>2.1765298</v>
      </c>
      <c r="Q187" s="187"/>
      <c r="R187" s="187">
        <v>2.1765298</v>
      </c>
      <c r="S187" s="184">
        <f t="shared" si="24"/>
        <v>53.796999999999997</v>
      </c>
      <c r="T187" s="184"/>
      <c r="U187" s="184"/>
      <c r="V187" s="202"/>
      <c r="W187" s="55"/>
      <c r="Z187">
        <v>0</v>
      </c>
    </row>
    <row r="188" spans="1:26" ht="25.05" customHeight="1" x14ac:dyDescent="0.3">
      <c r="A188" s="185"/>
      <c r="B188" s="215">
        <v>78</v>
      </c>
      <c r="C188" s="186" t="s">
        <v>247</v>
      </c>
      <c r="D188" s="342" t="s">
        <v>248</v>
      </c>
      <c r="E188" s="342"/>
      <c r="F188" s="179" t="s">
        <v>101</v>
      </c>
      <c r="G188" s="181">
        <v>25.395</v>
      </c>
      <c r="H188" s="180"/>
      <c r="I188" s="180">
        <f t="shared" si="20"/>
        <v>0</v>
      </c>
      <c r="J188" s="179">
        <f t="shared" si="21"/>
        <v>1171.47</v>
      </c>
      <c r="K188" s="184">
        <f t="shared" si="22"/>
        <v>0</v>
      </c>
      <c r="L188" s="184">
        <f t="shared" si="23"/>
        <v>0</v>
      </c>
      <c r="M188" s="184"/>
      <c r="N188" s="184">
        <v>46.13</v>
      </c>
      <c r="O188" s="184"/>
      <c r="P188" s="187"/>
      <c r="Q188" s="187"/>
      <c r="R188" s="187"/>
      <c r="S188" s="184">
        <f t="shared" si="24"/>
        <v>0</v>
      </c>
      <c r="T188" s="184"/>
      <c r="U188" s="184"/>
      <c r="V188" s="202"/>
      <c r="W188" s="55"/>
      <c r="Z188">
        <v>0</v>
      </c>
    </row>
    <row r="189" spans="1:26" ht="25.05" customHeight="1" x14ac:dyDescent="0.3">
      <c r="A189" s="185"/>
      <c r="B189" s="215">
        <v>79</v>
      </c>
      <c r="C189" s="186" t="s">
        <v>249</v>
      </c>
      <c r="D189" s="342" t="s">
        <v>250</v>
      </c>
      <c r="E189" s="342"/>
      <c r="F189" s="179" t="s">
        <v>101</v>
      </c>
      <c r="G189" s="181">
        <v>0.51700000000000002</v>
      </c>
      <c r="H189" s="180"/>
      <c r="I189" s="180">
        <f t="shared" si="20"/>
        <v>0</v>
      </c>
      <c r="J189" s="179">
        <f t="shared" si="21"/>
        <v>11.93</v>
      </c>
      <c r="K189" s="184">
        <f t="shared" si="22"/>
        <v>0</v>
      </c>
      <c r="L189" s="184">
        <f t="shared" si="23"/>
        <v>0</v>
      </c>
      <c r="M189" s="184"/>
      <c r="N189" s="184">
        <v>23.08</v>
      </c>
      <c r="O189" s="184"/>
      <c r="P189" s="187"/>
      <c r="Q189" s="187"/>
      <c r="R189" s="187"/>
      <c r="S189" s="184">
        <f t="shared" si="24"/>
        <v>0</v>
      </c>
      <c r="T189" s="184"/>
      <c r="U189" s="184"/>
      <c r="V189" s="202"/>
      <c r="W189" s="55"/>
      <c r="Z189">
        <v>0</v>
      </c>
    </row>
    <row r="190" spans="1:26" ht="25.05" customHeight="1" x14ac:dyDescent="0.3">
      <c r="A190" s="185"/>
      <c r="B190" s="215">
        <v>80</v>
      </c>
      <c r="C190" s="186" t="s">
        <v>251</v>
      </c>
      <c r="D190" s="342" t="s">
        <v>252</v>
      </c>
      <c r="E190" s="342"/>
      <c r="F190" s="179" t="s">
        <v>101</v>
      </c>
      <c r="G190" s="181">
        <v>24.716999999999999</v>
      </c>
      <c r="H190" s="180"/>
      <c r="I190" s="180">
        <f t="shared" si="20"/>
        <v>0</v>
      </c>
      <c r="J190" s="179">
        <f t="shared" si="21"/>
        <v>284.99</v>
      </c>
      <c r="K190" s="184">
        <f t="shared" si="22"/>
        <v>0</v>
      </c>
      <c r="L190" s="184">
        <f t="shared" si="23"/>
        <v>0</v>
      </c>
      <c r="M190" s="184"/>
      <c r="N190" s="184">
        <v>11.53</v>
      </c>
      <c r="O190" s="184"/>
      <c r="P190" s="187"/>
      <c r="Q190" s="187"/>
      <c r="R190" s="187"/>
      <c r="S190" s="184">
        <f t="shared" si="24"/>
        <v>0</v>
      </c>
      <c r="T190" s="184"/>
      <c r="U190" s="184"/>
      <c r="V190" s="202"/>
      <c r="W190" s="55"/>
      <c r="Z190">
        <v>0</v>
      </c>
    </row>
    <row r="191" spans="1:26" ht="25.05" customHeight="1" x14ac:dyDescent="0.3">
      <c r="A191" s="185"/>
      <c r="B191" s="215">
        <v>81</v>
      </c>
      <c r="C191" s="186" t="s">
        <v>253</v>
      </c>
      <c r="D191" s="342" t="s">
        <v>254</v>
      </c>
      <c r="E191" s="342"/>
      <c r="F191" s="179" t="s">
        <v>101</v>
      </c>
      <c r="G191" s="181">
        <v>0.24199999999999999</v>
      </c>
      <c r="H191" s="180"/>
      <c r="I191" s="180">
        <f t="shared" si="20"/>
        <v>0</v>
      </c>
      <c r="J191" s="179">
        <f t="shared" si="21"/>
        <v>12.43</v>
      </c>
      <c r="K191" s="184">
        <f t="shared" si="22"/>
        <v>0</v>
      </c>
      <c r="L191" s="184">
        <f t="shared" si="23"/>
        <v>0</v>
      </c>
      <c r="M191" s="184"/>
      <c r="N191" s="184">
        <v>51.36</v>
      </c>
      <c r="O191" s="184"/>
      <c r="P191" s="187">
        <v>0.04</v>
      </c>
      <c r="Q191" s="187"/>
      <c r="R191" s="187">
        <v>0.04</v>
      </c>
      <c r="S191" s="184">
        <f t="shared" si="24"/>
        <v>0.01</v>
      </c>
      <c r="T191" s="184"/>
      <c r="U191" s="184"/>
      <c r="V191" s="202"/>
      <c r="W191" s="55"/>
      <c r="Z191">
        <v>0</v>
      </c>
    </row>
    <row r="192" spans="1:26" ht="25.05" customHeight="1" x14ac:dyDescent="0.3">
      <c r="A192" s="185"/>
      <c r="B192" s="215">
        <v>82</v>
      </c>
      <c r="C192" s="186" t="s">
        <v>255</v>
      </c>
      <c r="D192" s="342" t="s">
        <v>256</v>
      </c>
      <c r="E192" s="342"/>
      <c r="F192" s="179" t="s">
        <v>101</v>
      </c>
      <c r="G192" s="181">
        <v>22.513000000000002</v>
      </c>
      <c r="H192" s="180"/>
      <c r="I192" s="180">
        <f t="shared" si="20"/>
        <v>0</v>
      </c>
      <c r="J192" s="179">
        <f t="shared" si="21"/>
        <v>315.63</v>
      </c>
      <c r="K192" s="184">
        <f t="shared" si="22"/>
        <v>0</v>
      </c>
      <c r="L192" s="184">
        <f t="shared" si="23"/>
        <v>0</v>
      </c>
      <c r="M192" s="184"/>
      <c r="N192" s="184">
        <v>14.02</v>
      </c>
      <c r="O192" s="184"/>
      <c r="P192" s="187"/>
      <c r="Q192" s="187"/>
      <c r="R192" s="187"/>
      <c r="S192" s="184">
        <f t="shared" si="24"/>
        <v>0</v>
      </c>
      <c r="T192" s="184"/>
      <c r="U192" s="184"/>
      <c r="V192" s="202"/>
      <c r="W192" s="55"/>
      <c r="Z192">
        <v>0</v>
      </c>
    </row>
    <row r="193" spans="1:26" ht="25.05" customHeight="1" x14ac:dyDescent="0.3">
      <c r="A193" s="185"/>
      <c r="B193" s="215">
        <v>83</v>
      </c>
      <c r="C193" s="186" t="s">
        <v>257</v>
      </c>
      <c r="D193" s="342" t="s">
        <v>258</v>
      </c>
      <c r="E193" s="342"/>
      <c r="F193" s="179" t="s">
        <v>122</v>
      </c>
      <c r="G193" s="181">
        <v>0.90100000000000002</v>
      </c>
      <c r="H193" s="180"/>
      <c r="I193" s="180">
        <f t="shared" si="20"/>
        <v>0</v>
      </c>
      <c r="J193" s="179">
        <f t="shared" si="21"/>
        <v>10.06</v>
      </c>
      <c r="K193" s="184">
        <f t="shared" si="22"/>
        <v>0</v>
      </c>
      <c r="L193" s="184">
        <f t="shared" si="23"/>
        <v>0</v>
      </c>
      <c r="M193" s="184"/>
      <c r="N193" s="184">
        <v>11.17</v>
      </c>
      <c r="O193" s="184"/>
      <c r="P193" s="187">
        <v>8.6099999999999996E-3</v>
      </c>
      <c r="Q193" s="187"/>
      <c r="R193" s="187">
        <v>8.6099999999999996E-3</v>
      </c>
      <c r="S193" s="184">
        <f t="shared" si="24"/>
        <v>8.0000000000000002E-3</v>
      </c>
      <c r="T193" s="184"/>
      <c r="U193" s="184"/>
      <c r="V193" s="202"/>
      <c r="W193" s="55"/>
      <c r="Z193">
        <v>0</v>
      </c>
    </row>
    <row r="194" spans="1:26" ht="25.05" customHeight="1" x14ac:dyDescent="0.3">
      <c r="A194" s="185"/>
      <c r="B194" s="215">
        <v>84</v>
      </c>
      <c r="C194" s="186" t="s">
        <v>259</v>
      </c>
      <c r="D194" s="342" t="s">
        <v>260</v>
      </c>
      <c r="E194" s="342"/>
      <c r="F194" s="179" t="s">
        <v>122</v>
      </c>
      <c r="G194" s="181">
        <v>0.90100000000000002</v>
      </c>
      <c r="H194" s="180"/>
      <c r="I194" s="180">
        <f t="shared" si="20"/>
        <v>0</v>
      </c>
      <c r="J194" s="179">
        <f t="shared" si="21"/>
        <v>3.7</v>
      </c>
      <c r="K194" s="184">
        <f t="shared" si="22"/>
        <v>0</v>
      </c>
      <c r="L194" s="184">
        <f t="shared" si="23"/>
        <v>0</v>
      </c>
      <c r="M194" s="184"/>
      <c r="N194" s="184">
        <v>4.1100000000000003</v>
      </c>
      <c r="O194" s="184"/>
      <c r="P194" s="187"/>
      <c r="Q194" s="187"/>
      <c r="R194" s="187"/>
      <c r="S194" s="184">
        <f t="shared" si="24"/>
        <v>0</v>
      </c>
      <c r="T194" s="184"/>
      <c r="U194" s="184"/>
      <c r="V194" s="202"/>
      <c r="W194" s="55"/>
      <c r="Z194">
        <v>0</v>
      </c>
    </row>
    <row r="195" spans="1:26" ht="34.950000000000003" customHeight="1" x14ac:dyDescent="0.3">
      <c r="A195" s="185"/>
      <c r="B195" s="215">
        <v>85</v>
      </c>
      <c r="C195" s="186" t="s">
        <v>261</v>
      </c>
      <c r="D195" s="342" t="s">
        <v>262</v>
      </c>
      <c r="E195" s="342"/>
      <c r="F195" s="179" t="s">
        <v>122</v>
      </c>
      <c r="G195" s="181">
        <v>374.64</v>
      </c>
      <c r="H195" s="180"/>
      <c r="I195" s="180">
        <f t="shared" si="20"/>
        <v>0</v>
      </c>
      <c r="J195" s="179">
        <f t="shared" si="21"/>
        <v>2056.77</v>
      </c>
      <c r="K195" s="184">
        <f t="shared" si="22"/>
        <v>0</v>
      </c>
      <c r="L195" s="184">
        <f t="shared" si="23"/>
        <v>0</v>
      </c>
      <c r="M195" s="184"/>
      <c r="N195" s="184">
        <v>5.49</v>
      </c>
      <c r="O195" s="184"/>
      <c r="P195" s="187">
        <v>3.5200000000000001E-3</v>
      </c>
      <c r="Q195" s="187"/>
      <c r="R195" s="187">
        <v>3.5200000000000001E-3</v>
      </c>
      <c r="S195" s="184">
        <f t="shared" si="24"/>
        <v>1.319</v>
      </c>
      <c r="T195" s="184"/>
      <c r="U195" s="184"/>
      <c r="V195" s="202"/>
      <c r="W195" s="55"/>
      <c r="Z195">
        <v>0</v>
      </c>
    </row>
    <row r="196" spans="1:26" ht="25.05" customHeight="1" x14ac:dyDescent="0.3">
      <c r="A196" s="185"/>
      <c r="B196" s="215">
        <v>86</v>
      </c>
      <c r="C196" s="186" t="s">
        <v>263</v>
      </c>
      <c r="D196" s="342" t="s">
        <v>264</v>
      </c>
      <c r="E196" s="342"/>
      <c r="F196" s="179" t="s">
        <v>101</v>
      </c>
      <c r="G196" s="181">
        <v>24.677</v>
      </c>
      <c r="H196" s="180"/>
      <c r="I196" s="180">
        <f t="shared" si="20"/>
        <v>0</v>
      </c>
      <c r="J196" s="179">
        <f t="shared" si="21"/>
        <v>1172.9000000000001</v>
      </c>
      <c r="K196" s="184">
        <f t="shared" si="22"/>
        <v>0</v>
      </c>
      <c r="L196" s="184">
        <f t="shared" si="23"/>
        <v>0</v>
      </c>
      <c r="M196" s="184"/>
      <c r="N196" s="184">
        <v>47.53</v>
      </c>
      <c r="O196" s="184"/>
      <c r="P196" s="187">
        <v>1.837</v>
      </c>
      <c r="Q196" s="187"/>
      <c r="R196" s="187">
        <v>1.837</v>
      </c>
      <c r="S196" s="184">
        <f t="shared" si="24"/>
        <v>45.332000000000001</v>
      </c>
      <c r="T196" s="184"/>
      <c r="U196" s="184"/>
      <c r="V196" s="202"/>
      <c r="W196" s="55"/>
      <c r="Z196">
        <v>0</v>
      </c>
    </row>
    <row r="197" spans="1:26" ht="25.05" customHeight="1" x14ac:dyDescent="0.3">
      <c r="A197" s="185"/>
      <c r="B197" s="215">
        <v>87</v>
      </c>
      <c r="C197" s="186" t="s">
        <v>265</v>
      </c>
      <c r="D197" s="342" t="s">
        <v>266</v>
      </c>
      <c r="E197" s="342"/>
      <c r="F197" s="179" t="s">
        <v>122</v>
      </c>
      <c r="G197" s="181">
        <v>8.8800000000000008</v>
      </c>
      <c r="H197" s="180"/>
      <c r="I197" s="180">
        <f t="shared" si="20"/>
        <v>0</v>
      </c>
      <c r="J197" s="179">
        <f t="shared" si="21"/>
        <v>71.13</v>
      </c>
      <c r="K197" s="184">
        <f t="shared" si="22"/>
        <v>0</v>
      </c>
      <c r="L197" s="184">
        <f t="shared" si="23"/>
        <v>0</v>
      </c>
      <c r="M197" s="184"/>
      <c r="N197" s="184">
        <v>8.01</v>
      </c>
      <c r="O197" s="184"/>
      <c r="P197" s="187">
        <v>4.4020000000000004E-2</v>
      </c>
      <c r="Q197" s="187"/>
      <c r="R197" s="187">
        <v>4.4020000000000004E-2</v>
      </c>
      <c r="S197" s="184">
        <f t="shared" si="24"/>
        <v>0.39100000000000001</v>
      </c>
      <c r="T197" s="184"/>
      <c r="U197" s="184"/>
      <c r="V197" s="202"/>
      <c r="W197" s="55"/>
      <c r="Z197">
        <v>0</v>
      </c>
    </row>
    <row r="198" spans="1:26" ht="25.05" customHeight="1" x14ac:dyDescent="0.3">
      <c r="A198" s="185"/>
      <c r="B198" s="215">
        <v>88</v>
      </c>
      <c r="C198" s="186" t="s">
        <v>267</v>
      </c>
      <c r="D198" s="342" t="s">
        <v>268</v>
      </c>
      <c r="E198" s="342"/>
      <c r="F198" s="179" t="s">
        <v>122</v>
      </c>
      <c r="G198" s="181">
        <v>3.105</v>
      </c>
      <c r="H198" s="180"/>
      <c r="I198" s="180">
        <f t="shared" si="20"/>
        <v>0</v>
      </c>
      <c r="J198" s="179">
        <f t="shared" si="21"/>
        <v>105.04</v>
      </c>
      <c r="K198" s="184">
        <f t="shared" si="22"/>
        <v>0</v>
      </c>
      <c r="L198" s="184">
        <f t="shared" si="23"/>
        <v>0</v>
      </c>
      <c r="M198" s="184"/>
      <c r="N198" s="184">
        <v>33.83</v>
      </c>
      <c r="O198" s="184"/>
      <c r="P198" s="187">
        <v>0.32423999999999997</v>
      </c>
      <c r="Q198" s="187"/>
      <c r="R198" s="187">
        <v>0.32423999999999997</v>
      </c>
      <c r="S198" s="184">
        <f t="shared" si="24"/>
        <v>1.0069999999999999</v>
      </c>
      <c r="T198" s="184"/>
      <c r="U198" s="184"/>
      <c r="V198" s="202"/>
      <c r="W198" s="55"/>
      <c r="Z198">
        <v>0</v>
      </c>
    </row>
    <row r="199" spans="1:26" ht="25.05" customHeight="1" x14ac:dyDescent="0.3">
      <c r="A199" s="185"/>
      <c r="B199" s="215">
        <v>89</v>
      </c>
      <c r="C199" s="186" t="s">
        <v>269</v>
      </c>
      <c r="D199" s="342" t="s">
        <v>270</v>
      </c>
      <c r="E199" s="342"/>
      <c r="F199" s="179" t="s">
        <v>122</v>
      </c>
      <c r="G199" s="181">
        <v>3.45</v>
      </c>
      <c r="H199" s="180"/>
      <c r="I199" s="180">
        <f t="shared" si="20"/>
        <v>0</v>
      </c>
      <c r="J199" s="179">
        <f t="shared" si="21"/>
        <v>107.5</v>
      </c>
      <c r="K199" s="184">
        <f t="shared" si="22"/>
        <v>0</v>
      </c>
      <c r="L199" s="184">
        <f t="shared" si="23"/>
        <v>0</v>
      </c>
      <c r="M199" s="184"/>
      <c r="N199" s="184">
        <v>31.16</v>
      </c>
      <c r="O199" s="184"/>
      <c r="P199" s="187">
        <v>0.24980000000000002</v>
      </c>
      <c r="Q199" s="187"/>
      <c r="R199" s="187">
        <v>0.24980000000000002</v>
      </c>
      <c r="S199" s="184">
        <f t="shared" si="24"/>
        <v>0.86199999999999999</v>
      </c>
      <c r="T199" s="184"/>
      <c r="U199" s="184"/>
      <c r="V199" s="202"/>
      <c r="W199" s="55"/>
      <c r="Z199">
        <v>0</v>
      </c>
    </row>
    <row r="200" spans="1:26" ht="25.05" customHeight="1" x14ac:dyDescent="0.3">
      <c r="A200" s="185"/>
      <c r="B200" s="215">
        <v>90</v>
      </c>
      <c r="C200" s="186" t="s">
        <v>271</v>
      </c>
      <c r="D200" s="342" t="s">
        <v>272</v>
      </c>
      <c r="E200" s="342"/>
      <c r="F200" s="179" t="s">
        <v>222</v>
      </c>
      <c r="G200" s="181">
        <v>22.2</v>
      </c>
      <c r="H200" s="180"/>
      <c r="I200" s="180">
        <f t="shared" si="20"/>
        <v>0</v>
      </c>
      <c r="J200" s="179">
        <f t="shared" si="21"/>
        <v>146.30000000000001</v>
      </c>
      <c r="K200" s="184">
        <f t="shared" si="22"/>
        <v>0</v>
      </c>
      <c r="L200" s="184">
        <f t="shared" si="23"/>
        <v>0</v>
      </c>
      <c r="M200" s="184"/>
      <c r="N200" s="184">
        <v>6.59</v>
      </c>
      <c r="O200" s="184"/>
      <c r="P200" s="187">
        <v>7.9900000000000006E-3</v>
      </c>
      <c r="Q200" s="187"/>
      <c r="R200" s="187">
        <v>7.9900000000000006E-3</v>
      </c>
      <c r="S200" s="184">
        <f t="shared" si="24"/>
        <v>0.17699999999999999</v>
      </c>
      <c r="T200" s="184"/>
      <c r="U200" s="184"/>
      <c r="V200" s="202"/>
      <c r="W200" s="55"/>
      <c r="Z200">
        <v>0</v>
      </c>
    </row>
    <row r="201" spans="1:26" ht="25.05" customHeight="1" x14ac:dyDescent="0.3">
      <c r="A201" s="185"/>
      <c r="B201" s="216">
        <v>91</v>
      </c>
      <c r="C201" s="194" t="s">
        <v>273</v>
      </c>
      <c r="D201" s="347" t="s">
        <v>274</v>
      </c>
      <c r="E201" s="347"/>
      <c r="F201" s="188" t="s">
        <v>222</v>
      </c>
      <c r="G201" s="190">
        <v>22.2</v>
      </c>
      <c r="H201" s="189"/>
      <c r="I201" s="189">
        <f t="shared" si="20"/>
        <v>0</v>
      </c>
      <c r="J201" s="188">
        <f t="shared" si="21"/>
        <v>383.62</v>
      </c>
      <c r="K201" s="193">
        <f t="shared" si="22"/>
        <v>0</v>
      </c>
      <c r="L201" s="193"/>
      <c r="M201" s="193">
        <f>ROUND(G201*(H201),2)</f>
        <v>0</v>
      </c>
      <c r="N201" s="193">
        <v>17.28</v>
      </c>
      <c r="O201" s="193"/>
      <c r="P201" s="195">
        <v>1.14E-3</v>
      </c>
      <c r="Q201" s="195"/>
      <c r="R201" s="195">
        <v>1.14E-3</v>
      </c>
      <c r="S201" s="193">
        <f t="shared" si="24"/>
        <v>2.5000000000000001E-2</v>
      </c>
      <c r="T201" s="193"/>
      <c r="U201" s="193"/>
      <c r="V201" s="203"/>
      <c r="W201" s="55"/>
      <c r="Z201">
        <v>0</v>
      </c>
    </row>
    <row r="202" spans="1:26" x14ac:dyDescent="0.3">
      <c r="A202" s="10"/>
      <c r="B202" s="57"/>
      <c r="C202" s="178">
        <v>6</v>
      </c>
      <c r="D202" s="346" t="s">
        <v>223</v>
      </c>
      <c r="E202" s="346"/>
      <c r="F202" s="10"/>
      <c r="G202" s="177"/>
      <c r="H202" s="69"/>
      <c r="I202" s="146">
        <f>ROUND((SUM(I172:I201))/1,2)</f>
        <v>0</v>
      </c>
      <c r="J202" s="10"/>
      <c r="K202" s="10"/>
      <c r="L202" s="10">
        <f>ROUND((SUM(L172:L201))/1,2)</f>
        <v>0</v>
      </c>
      <c r="M202" s="10">
        <f>ROUND((SUM(M172:M201))/1,2)</f>
        <v>0</v>
      </c>
      <c r="N202" s="10"/>
      <c r="O202" s="10"/>
      <c r="P202" s="10"/>
      <c r="Q202" s="10"/>
      <c r="R202" s="10"/>
      <c r="S202" s="10">
        <f>ROUND((SUM(S172:S201))/1,2)</f>
        <v>180.98</v>
      </c>
      <c r="T202" s="10"/>
      <c r="U202" s="10"/>
      <c r="V202" s="204">
        <f>ROUND((SUM(V172:V201))/1,2)</f>
        <v>0</v>
      </c>
      <c r="W202" s="219"/>
      <c r="X202" s="144"/>
      <c r="Y202" s="144"/>
      <c r="Z202" s="144"/>
    </row>
    <row r="203" spans="1:26" x14ac:dyDescent="0.3">
      <c r="A203" s="1"/>
      <c r="B203" s="212"/>
      <c r="C203" s="1"/>
      <c r="D203" s="1"/>
      <c r="E203" s="1"/>
      <c r="F203" s="1"/>
      <c r="G203" s="171"/>
      <c r="H203" s="139"/>
      <c r="I203" s="13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05"/>
      <c r="W203" s="55"/>
    </row>
    <row r="204" spans="1:26" x14ac:dyDescent="0.3">
      <c r="A204" s="10"/>
      <c r="B204" s="57"/>
      <c r="C204" s="178">
        <v>9</v>
      </c>
      <c r="D204" s="346" t="s">
        <v>275</v>
      </c>
      <c r="E204" s="346"/>
      <c r="F204" s="10"/>
      <c r="G204" s="177"/>
      <c r="H204" s="69"/>
      <c r="I204" s="69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201"/>
      <c r="W204" s="219"/>
      <c r="X204" s="144"/>
      <c r="Y204" s="144"/>
      <c r="Z204" s="144"/>
    </row>
    <row r="205" spans="1:26" ht="25.05" customHeight="1" x14ac:dyDescent="0.3">
      <c r="A205" s="185"/>
      <c r="B205" s="215">
        <v>92</v>
      </c>
      <c r="C205" s="186" t="s">
        <v>276</v>
      </c>
      <c r="D205" s="342" t="s">
        <v>277</v>
      </c>
      <c r="E205" s="342"/>
      <c r="F205" s="179" t="s">
        <v>122</v>
      </c>
      <c r="G205" s="181">
        <v>287.35899999999998</v>
      </c>
      <c r="H205" s="180"/>
      <c r="I205" s="180">
        <f t="shared" ref="I205:I227" si="25">ROUND(G205*(H205),2)</f>
        <v>0</v>
      </c>
      <c r="J205" s="179">
        <f t="shared" ref="J205:J227" si="26">ROUND(G205*(N205),2)</f>
        <v>692.54</v>
      </c>
      <c r="K205" s="184">
        <f t="shared" ref="K205:K227" si="27">ROUND(G205*(O205),2)</f>
        <v>0</v>
      </c>
      <c r="L205" s="184">
        <f t="shared" ref="L205:L227" si="28">ROUND(G205*(H205),2)</f>
        <v>0</v>
      </c>
      <c r="M205" s="184"/>
      <c r="N205" s="184">
        <v>2.41</v>
      </c>
      <c r="O205" s="184"/>
      <c r="P205" s="187">
        <v>2.572E-2</v>
      </c>
      <c r="Q205" s="187"/>
      <c r="R205" s="187">
        <v>2.572E-2</v>
      </c>
      <c r="S205" s="184">
        <f t="shared" ref="S205:S227" si="29">ROUND(G205*(P205),3)</f>
        <v>7.391</v>
      </c>
      <c r="T205" s="184"/>
      <c r="U205" s="184"/>
      <c r="V205" s="202"/>
      <c r="W205" s="55"/>
      <c r="Z205">
        <v>0</v>
      </c>
    </row>
    <row r="206" spans="1:26" ht="25.05" customHeight="1" x14ac:dyDescent="0.3">
      <c r="A206" s="185"/>
      <c r="B206" s="215">
        <v>93</v>
      </c>
      <c r="C206" s="186" t="s">
        <v>278</v>
      </c>
      <c r="D206" s="342" t="s">
        <v>279</v>
      </c>
      <c r="E206" s="342"/>
      <c r="F206" s="179" t="s">
        <v>122</v>
      </c>
      <c r="G206" s="181">
        <v>287.35899999999998</v>
      </c>
      <c r="H206" s="180"/>
      <c r="I206" s="180">
        <f t="shared" si="25"/>
        <v>0</v>
      </c>
      <c r="J206" s="179">
        <f t="shared" si="26"/>
        <v>474.14</v>
      </c>
      <c r="K206" s="184">
        <f t="shared" si="27"/>
        <v>0</v>
      </c>
      <c r="L206" s="184">
        <f t="shared" si="28"/>
        <v>0</v>
      </c>
      <c r="M206" s="184"/>
      <c r="N206" s="184">
        <v>1.65</v>
      </c>
      <c r="O206" s="184"/>
      <c r="P206" s="187"/>
      <c r="Q206" s="187"/>
      <c r="R206" s="187"/>
      <c r="S206" s="184">
        <f t="shared" si="29"/>
        <v>0</v>
      </c>
      <c r="T206" s="184"/>
      <c r="U206" s="184"/>
      <c r="V206" s="202"/>
      <c r="W206" s="55"/>
      <c r="Z206">
        <v>0</v>
      </c>
    </row>
    <row r="207" spans="1:26" ht="25.05" customHeight="1" x14ac:dyDescent="0.3">
      <c r="A207" s="185"/>
      <c r="B207" s="215">
        <v>94</v>
      </c>
      <c r="C207" s="186" t="s">
        <v>280</v>
      </c>
      <c r="D207" s="342" t="s">
        <v>281</v>
      </c>
      <c r="E207" s="342"/>
      <c r="F207" s="179" t="s">
        <v>122</v>
      </c>
      <c r="G207" s="181">
        <v>287.35899999999998</v>
      </c>
      <c r="H207" s="180"/>
      <c r="I207" s="180">
        <f t="shared" si="25"/>
        <v>0</v>
      </c>
      <c r="J207" s="179">
        <f t="shared" si="26"/>
        <v>439.66</v>
      </c>
      <c r="K207" s="184">
        <f t="shared" si="27"/>
        <v>0</v>
      </c>
      <c r="L207" s="184">
        <f t="shared" si="28"/>
        <v>0</v>
      </c>
      <c r="M207" s="184"/>
      <c r="N207" s="184">
        <v>1.53</v>
      </c>
      <c r="O207" s="184"/>
      <c r="P207" s="187">
        <v>2.572E-2</v>
      </c>
      <c r="Q207" s="187"/>
      <c r="R207" s="187">
        <v>2.572E-2</v>
      </c>
      <c r="S207" s="184">
        <f t="shared" si="29"/>
        <v>7.391</v>
      </c>
      <c r="T207" s="184"/>
      <c r="U207" s="184"/>
      <c r="V207" s="202"/>
      <c r="W207" s="55"/>
      <c r="Z207">
        <v>0</v>
      </c>
    </row>
    <row r="208" spans="1:26" ht="25.05" customHeight="1" x14ac:dyDescent="0.3">
      <c r="A208" s="185"/>
      <c r="B208" s="215">
        <v>95</v>
      </c>
      <c r="C208" s="186" t="s">
        <v>282</v>
      </c>
      <c r="D208" s="342" t="s">
        <v>283</v>
      </c>
      <c r="E208" s="342"/>
      <c r="F208" s="179" t="s">
        <v>117</v>
      </c>
      <c r="G208" s="181">
        <v>175.23699999999999</v>
      </c>
      <c r="H208" s="180"/>
      <c r="I208" s="180">
        <f t="shared" si="25"/>
        <v>0</v>
      </c>
      <c r="J208" s="179">
        <f t="shared" si="26"/>
        <v>946.28</v>
      </c>
      <c r="K208" s="184">
        <f t="shared" si="27"/>
        <v>0</v>
      </c>
      <c r="L208" s="184">
        <f t="shared" si="28"/>
        <v>0</v>
      </c>
      <c r="M208" s="184"/>
      <c r="N208" s="184">
        <v>5.4</v>
      </c>
      <c r="O208" s="184"/>
      <c r="P208" s="187"/>
      <c r="Q208" s="187"/>
      <c r="R208" s="187"/>
      <c r="S208" s="184">
        <f t="shared" si="29"/>
        <v>0</v>
      </c>
      <c r="T208" s="184"/>
      <c r="U208" s="184"/>
      <c r="V208" s="202"/>
      <c r="W208" s="55"/>
      <c r="Z208">
        <v>0</v>
      </c>
    </row>
    <row r="209" spans="1:26" ht="25.05" customHeight="1" x14ac:dyDescent="0.3">
      <c r="A209" s="185"/>
      <c r="B209" s="215">
        <v>96</v>
      </c>
      <c r="C209" s="186" t="s">
        <v>284</v>
      </c>
      <c r="D209" s="342" t="s">
        <v>285</v>
      </c>
      <c r="E209" s="342"/>
      <c r="F209" s="179" t="s">
        <v>117</v>
      </c>
      <c r="G209" s="181">
        <v>2102.8440000000001</v>
      </c>
      <c r="H209" s="180"/>
      <c r="I209" s="180">
        <f t="shared" si="25"/>
        <v>0</v>
      </c>
      <c r="J209" s="179">
        <f t="shared" si="26"/>
        <v>1324.79</v>
      </c>
      <c r="K209" s="184">
        <f t="shared" si="27"/>
        <v>0</v>
      </c>
      <c r="L209" s="184">
        <f t="shared" si="28"/>
        <v>0</v>
      </c>
      <c r="M209" s="184"/>
      <c r="N209" s="184">
        <v>0.63</v>
      </c>
      <c r="O209" s="184"/>
      <c r="P209" s="187"/>
      <c r="Q209" s="187"/>
      <c r="R209" s="187"/>
      <c r="S209" s="184">
        <f t="shared" si="29"/>
        <v>0</v>
      </c>
      <c r="T209" s="184"/>
      <c r="U209" s="184"/>
      <c r="V209" s="202"/>
      <c r="W209" s="55"/>
      <c r="Z209">
        <v>0</v>
      </c>
    </row>
    <row r="210" spans="1:26" ht="34.950000000000003" customHeight="1" x14ac:dyDescent="0.3">
      <c r="A210" s="185"/>
      <c r="B210" s="215">
        <v>97</v>
      </c>
      <c r="C210" s="186" t="s">
        <v>286</v>
      </c>
      <c r="D210" s="342" t="s">
        <v>287</v>
      </c>
      <c r="E210" s="342"/>
      <c r="F210" s="179" t="s">
        <v>110</v>
      </c>
      <c r="G210" s="181">
        <v>32.454000000000001</v>
      </c>
      <c r="H210" s="180"/>
      <c r="I210" s="180">
        <f t="shared" si="25"/>
        <v>0</v>
      </c>
      <c r="J210" s="179">
        <f t="shared" si="26"/>
        <v>1262.46</v>
      </c>
      <c r="K210" s="184">
        <f t="shared" si="27"/>
        <v>0</v>
      </c>
      <c r="L210" s="184">
        <f t="shared" si="28"/>
        <v>0</v>
      </c>
      <c r="M210" s="184"/>
      <c r="N210" s="184">
        <v>38.9</v>
      </c>
      <c r="O210" s="184"/>
      <c r="P210" s="187"/>
      <c r="Q210" s="187"/>
      <c r="R210" s="187"/>
      <c r="S210" s="184">
        <f t="shared" si="29"/>
        <v>0</v>
      </c>
      <c r="T210" s="184"/>
      <c r="U210" s="184"/>
      <c r="V210" s="202">
        <f>ROUND(G210*(X210),3)</f>
        <v>0.97399999999999998</v>
      </c>
      <c r="W210" s="55"/>
      <c r="X210">
        <v>0.03</v>
      </c>
      <c r="Z210">
        <v>0</v>
      </c>
    </row>
    <row r="211" spans="1:26" ht="25.05" customHeight="1" x14ac:dyDescent="0.3">
      <c r="A211" s="185"/>
      <c r="B211" s="215">
        <v>98</v>
      </c>
      <c r="C211" s="186" t="s">
        <v>288</v>
      </c>
      <c r="D211" s="342" t="s">
        <v>289</v>
      </c>
      <c r="E211" s="342"/>
      <c r="F211" s="179" t="s">
        <v>122</v>
      </c>
      <c r="G211" s="181">
        <v>451.19</v>
      </c>
      <c r="H211" s="180"/>
      <c r="I211" s="180">
        <f t="shared" si="25"/>
        <v>0</v>
      </c>
      <c r="J211" s="179">
        <f t="shared" si="26"/>
        <v>2089.0100000000002</v>
      </c>
      <c r="K211" s="184">
        <f t="shared" si="27"/>
        <v>0</v>
      </c>
      <c r="L211" s="184">
        <f t="shared" si="28"/>
        <v>0</v>
      </c>
      <c r="M211" s="184"/>
      <c r="N211" s="184">
        <v>4.63</v>
      </c>
      <c r="O211" s="184"/>
      <c r="P211" s="187">
        <v>5.0000000000000002E-5</v>
      </c>
      <c r="Q211" s="187"/>
      <c r="R211" s="187">
        <v>5.0000000000000002E-5</v>
      </c>
      <c r="S211" s="184">
        <f t="shared" si="29"/>
        <v>2.3E-2</v>
      </c>
      <c r="T211" s="184"/>
      <c r="U211" s="184"/>
      <c r="V211" s="202"/>
      <c r="W211" s="55"/>
      <c r="Z211">
        <v>0</v>
      </c>
    </row>
    <row r="212" spans="1:26" ht="25.05" customHeight="1" x14ac:dyDescent="0.3">
      <c r="A212" s="185"/>
      <c r="B212" s="215">
        <v>99</v>
      </c>
      <c r="C212" s="186" t="s">
        <v>290</v>
      </c>
      <c r="D212" s="342" t="s">
        <v>885</v>
      </c>
      <c r="E212" s="342"/>
      <c r="F212" s="179" t="s">
        <v>291</v>
      </c>
      <c r="G212" s="181">
        <v>91.9</v>
      </c>
      <c r="H212" s="180"/>
      <c r="I212" s="180">
        <f t="shared" si="25"/>
        <v>0</v>
      </c>
      <c r="J212" s="179">
        <f t="shared" si="26"/>
        <v>293.16000000000003</v>
      </c>
      <c r="K212" s="184">
        <f t="shared" si="27"/>
        <v>0</v>
      </c>
      <c r="L212" s="184">
        <f t="shared" si="28"/>
        <v>0</v>
      </c>
      <c r="M212" s="184"/>
      <c r="N212" s="184">
        <v>3.19</v>
      </c>
      <c r="O212" s="184"/>
      <c r="P212" s="187">
        <v>9.4499999999999998E-4</v>
      </c>
      <c r="Q212" s="187"/>
      <c r="R212" s="187">
        <v>9.4499999999999998E-4</v>
      </c>
      <c r="S212" s="184">
        <f t="shared" si="29"/>
        <v>8.6999999999999994E-2</v>
      </c>
      <c r="T212" s="184"/>
      <c r="U212" s="184"/>
      <c r="V212" s="202"/>
      <c r="W212" s="55"/>
      <c r="Z212">
        <v>0</v>
      </c>
    </row>
    <row r="213" spans="1:26" ht="25.05" customHeight="1" x14ac:dyDescent="0.3">
      <c r="A213" s="185"/>
      <c r="B213" s="215">
        <v>100</v>
      </c>
      <c r="C213" s="186" t="s">
        <v>292</v>
      </c>
      <c r="D213" s="342" t="s">
        <v>886</v>
      </c>
      <c r="E213" s="342"/>
      <c r="F213" s="179" t="s">
        <v>291</v>
      </c>
      <c r="G213" s="181">
        <v>36.04</v>
      </c>
      <c r="H213" s="180"/>
      <c r="I213" s="180">
        <f t="shared" si="25"/>
        <v>0</v>
      </c>
      <c r="J213" s="179">
        <f t="shared" si="26"/>
        <v>336.25</v>
      </c>
      <c r="K213" s="184">
        <f t="shared" si="27"/>
        <v>0</v>
      </c>
      <c r="L213" s="184">
        <f t="shared" si="28"/>
        <v>0</v>
      </c>
      <c r="M213" s="184"/>
      <c r="N213" s="184">
        <v>9.33</v>
      </c>
      <c r="O213" s="184"/>
      <c r="P213" s="187">
        <v>1.1444999999999999E-3</v>
      </c>
      <c r="Q213" s="187"/>
      <c r="R213" s="187">
        <v>1.1444999999999999E-3</v>
      </c>
      <c r="S213" s="184">
        <f t="shared" si="29"/>
        <v>4.1000000000000002E-2</v>
      </c>
      <c r="T213" s="184"/>
      <c r="U213" s="184"/>
      <c r="V213" s="202"/>
      <c r="W213" s="55"/>
      <c r="Z213">
        <v>0</v>
      </c>
    </row>
    <row r="214" spans="1:26" ht="25.05" customHeight="1" x14ac:dyDescent="0.3">
      <c r="A214" s="185"/>
      <c r="B214" s="215">
        <v>101</v>
      </c>
      <c r="C214" s="186" t="s">
        <v>293</v>
      </c>
      <c r="D214" s="342" t="s">
        <v>294</v>
      </c>
      <c r="E214" s="342"/>
      <c r="F214" s="179" t="s">
        <v>101</v>
      </c>
      <c r="G214" s="181">
        <v>3.66</v>
      </c>
      <c r="H214" s="180"/>
      <c r="I214" s="180">
        <f t="shared" si="25"/>
        <v>0</v>
      </c>
      <c r="J214" s="179">
        <f t="shared" si="26"/>
        <v>346.27</v>
      </c>
      <c r="K214" s="184">
        <f t="shared" si="27"/>
        <v>0</v>
      </c>
      <c r="L214" s="184">
        <f t="shared" si="28"/>
        <v>0</v>
      </c>
      <c r="M214" s="184"/>
      <c r="N214" s="184">
        <v>94.61</v>
      </c>
      <c r="O214" s="184"/>
      <c r="P214" s="187"/>
      <c r="Q214" s="187"/>
      <c r="R214" s="187"/>
      <c r="S214" s="184">
        <f t="shared" si="29"/>
        <v>0</v>
      </c>
      <c r="T214" s="184"/>
      <c r="U214" s="184"/>
      <c r="V214" s="202">
        <f>ROUND(G214*(X214),3)</f>
        <v>8.0519999999999996</v>
      </c>
      <c r="W214" s="55"/>
      <c r="X214">
        <v>2.2000000000000002</v>
      </c>
      <c r="Z214">
        <v>0</v>
      </c>
    </row>
    <row r="215" spans="1:26" ht="25.05" customHeight="1" x14ac:dyDescent="0.3">
      <c r="A215" s="185"/>
      <c r="B215" s="215">
        <v>102</v>
      </c>
      <c r="C215" s="186" t="s">
        <v>295</v>
      </c>
      <c r="D215" s="342" t="s">
        <v>296</v>
      </c>
      <c r="E215" s="342"/>
      <c r="F215" s="179" t="s">
        <v>101</v>
      </c>
      <c r="G215" s="181">
        <v>2.7450000000000001</v>
      </c>
      <c r="H215" s="180"/>
      <c r="I215" s="180">
        <f t="shared" si="25"/>
        <v>0</v>
      </c>
      <c r="J215" s="179">
        <f t="shared" si="26"/>
        <v>233.68</v>
      </c>
      <c r="K215" s="184">
        <f t="shared" si="27"/>
        <v>0</v>
      </c>
      <c r="L215" s="184">
        <f t="shared" si="28"/>
        <v>0</v>
      </c>
      <c r="M215" s="184"/>
      <c r="N215" s="184">
        <v>85.13</v>
      </c>
      <c r="O215" s="184"/>
      <c r="P215" s="187"/>
      <c r="Q215" s="187"/>
      <c r="R215" s="187"/>
      <c r="S215" s="184">
        <f t="shared" si="29"/>
        <v>0</v>
      </c>
      <c r="T215" s="184"/>
      <c r="U215" s="184"/>
      <c r="V215" s="202">
        <f>ROUND(G215*(X215),3)</f>
        <v>6.0389999999999997</v>
      </c>
      <c r="W215" s="55"/>
      <c r="X215">
        <v>2.2000000000000002</v>
      </c>
      <c r="Z215">
        <v>0</v>
      </c>
    </row>
    <row r="216" spans="1:26" ht="25.05" customHeight="1" x14ac:dyDescent="0.3">
      <c r="A216" s="185"/>
      <c r="B216" s="215">
        <v>103</v>
      </c>
      <c r="C216" s="186" t="s">
        <v>297</v>
      </c>
      <c r="D216" s="342" t="s">
        <v>298</v>
      </c>
      <c r="E216" s="342"/>
      <c r="F216" s="179" t="s">
        <v>122</v>
      </c>
      <c r="G216" s="181">
        <v>16.170000000000002</v>
      </c>
      <c r="H216" s="180"/>
      <c r="I216" s="180">
        <f t="shared" si="25"/>
        <v>0</v>
      </c>
      <c r="J216" s="179">
        <f t="shared" si="26"/>
        <v>684.8</v>
      </c>
      <c r="K216" s="184">
        <f t="shared" si="27"/>
        <v>0</v>
      </c>
      <c r="L216" s="184">
        <f t="shared" si="28"/>
        <v>0</v>
      </c>
      <c r="M216" s="184"/>
      <c r="N216" s="184">
        <v>42.35</v>
      </c>
      <c r="O216" s="184"/>
      <c r="P216" s="187"/>
      <c r="Q216" s="187"/>
      <c r="R216" s="187"/>
      <c r="S216" s="184">
        <f t="shared" si="29"/>
        <v>0</v>
      </c>
      <c r="T216" s="184"/>
      <c r="U216" s="184"/>
      <c r="V216" s="202">
        <f>ROUND(G216*(X216),3)</f>
        <v>12.128</v>
      </c>
      <c r="W216" s="55"/>
      <c r="X216">
        <v>0.75</v>
      </c>
      <c r="Z216">
        <v>0</v>
      </c>
    </row>
    <row r="217" spans="1:26" ht="25.05" customHeight="1" x14ac:dyDescent="0.3">
      <c r="A217" s="185"/>
      <c r="B217" s="215">
        <v>104</v>
      </c>
      <c r="C217" s="186" t="s">
        <v>299</v>
      </c>
      <c r="D217" s="342" t="s">
        <v>300</v>
      </c>
      <c r="E217" s="342"/>
      <c r="F217" s="179" t="s">
        <v>162</v>
      </c>
      <c r="G217" s="181">
        <v>51</v>
      </c>
      <c r="H217" s="180"/>
      <c r="I217" s="180">
        <f t="shared" si="25"/>
        <v>0</v>
      </c>
      <c r="J217" s="179">
        <f t="shared" si="26"/>
        <v>30.09</v>
      </c>
      <c r="K217" s="184">
        <f t="shared" si="27"/>
        <v>0</v>
      </c>
      <c r="L217" s="184">
        <f t="shared" si="28"/>
        <v>0</v>
      </c>
      <c r="M217" s="184"/>
      <c r="N217" s="184">
        <v>0.59</v>
      </c>
      <c r="O217" s="184"/>
      <c r="P217" s="187"/>
      <c r="Q217" s="187"/>
      <c r="R217" s="187"/>
      <c r="S217" s="184">
        <f t="shared" si="29"/>
        <v>0</v>
      </c>
      <c r="T217" s="184"/>
      <c r="U217" s="184"/>
      <c r="V217" s="202"/>
      <c r="W217" s="55"/>
      <c r="Z217">
        <v>0</v>
      </c>
    </row>
    <row r="218" spans="1:26" ht="25.05" customHeight="1" x14ac:dyDescent="0.3">
      <c r="A218" s="185"/>
      <c r="B218" s="215">
        <v>105</v>
      </c>
      <c r="C218" s="186" t="s">
        <v>301</v>
      </c>
      <c r="D218" s="342" t="s">
        <v>302</v>
      </c>
      <c r="E218" s="342"/>
      <c r="F218" s="179" t="s">
        <v>162</v>
      </c>
      <c r="G218" s="181">
        <v>35</v>
      </c>
      <c r="H218" s="180"/>
      <c r="I218" s="180">
        <f t="shared" si="25"/>
        <v>0</v>
      </c>
      <c r="J218" s="179">
        <f t="shared" si="26"/>
        <v>34.299999999999997</v>
      </c>
      <c r="K218" s="184">
        <f t="shared" si="27"/>
        <v>0</v>
      </c>
      <c r="L218" s="184">
        <f t="shared" si="28"/>
        <v>0</v>
      </c>
      <c r="M218" s="184"/>
      <c r="N218" s="184">
        <v>0.98</v>
      </c>
      <c r="O218" s="184"/>
      <c r="P218" s="187"/>
      <c r="Q218" s="187"/>
      <c r="R218" s="187"/>
      <c r="S218" s="184">
        <f t="shared" si="29"/>
        <v>0</v>
      </c>
      <c r="T218" s="184"/>
      <c r="U218" s="184"/>
      <c r="V218" s="202"/>
      <c r="W218" s="55"/>
      <c r="Z218">
        <v>0</v>
      </c>
    </row>
    <row r="219" spans="1:26" ht="25.05" customHeight="1" x14ac:dyDescent="0.3">
      <c r="A219" s="185"/>
      <c r="B219" s="215">
        <v>106</v>
      </c>
      <c r="C219" s="186" t="s">
        <v>303</v>
      </c>
      <c r="D219" s="342" t="s">
        <v>304</v>
      </c>
      <c r="E219" s="342"/>
      <c r="F219" s="179" t="s">
        <v>162</v>
      </c>
      <c r="G219" s="181">
        <v>2</v>
      </c>
      <c r="H219" s="180"/>
      <c r="I219" s="180">
        <f t="shared" si="25"/>
        <v>0</v>
      </c>
      <c r="J219" s="179">
        <f t="shared" si="26"/>
        <v>1.7</v>
      </c>
      <c r="K219" s="184">
        <f t="shared" si="27"/>
        <v>0</v>
      </c>
      <c r="L219" s="184">
        <f t="shared" si="28"/>
        <v>0</v>
      </c>
      <c r="M219" s="184"/>
      <c r="N219" s="184">
        <v>0.85</v>
      </c>
      <c r="O219" s="184"/>
      <c r="P219" s="187"/>
      <c r="Q219" s="187"/>
      <c r="R219" s="187"/>
      <c r="S219" s="184">
        <f t="shared" si="29"/>
        <v>0</v>
      </c>
      <c r="T219" s="184"/>
      <c r="U219" s="184"/>
      <c r="V219" s="202"/>
      <c r="W219" s="55"/>
      <c r="Z219">
        <v>0</v>
      </c>
    </row>
    <row r="220" spans="1:26" ht="25.05" customHeight="1" x14ac:dyDescent="0.3">
      <c r="A220" s="185"/>
      <c r="B220" s="215">
        <v>107</v>
      </c>
      <c r="C220" s="186" t="s">
        <v>305</v>
      </c>
      <c r="D220" s="342" t="s">
        <v>306</v>
      </c>
      <c r="E220" s="342"/>
      <c r="F220" s="179" t="s">
        <v>122</v>
      </c>
      <c r="G220" s="181">
        <v>6.72</v>
      </c>
      <c r="H220" s="180"/>
      <c r="I220" s="180">
        <f t="shared" si="25"/>
        <v>0</v>
      </c>
      <c r="J220" s="179">
        <f t="shared" si="26"/>
        <v>87.02</v>
      </c>
      <c r="K220" s="184">
        <f t="shared" si="27"/>
        <v>0</v>
      </c>
      <c r="L220" s="184">
        <f t="shared" si="28"/>
        <v>0</v>
      </c>
      <c r="M220" s="184"/>
      <c r="N220" s="184">
        <v>12.95</v>
      </c>
      <c r="O220" s="184"/>
      <c r="P220" s="187"/>
      <c r="Q220" s="187"/>
      <c r="R220" s="187"/>
      <c r="S220" s="184">
        <f t="shared" si="29"/>
        <v>0</v>
      </c>
      <c r="T220" s="184"/>
      <c r="U220" s="184"/>
      <c r="V220" s="202">
        <f>ROUND(G220*(X220),3)</f>
        <v>0.504</v>
      </c>
      <c r="W220" s="55"/>
      <c r="X220">
        <v>7.4999999999999997E-2</v>
      </c>
      <c r="Z220">
        <v>0</v>
      </c>
    </row>
    <row r="221" spans="1:26" ht="25.05" customHeight="1" x14ac:dyDescent="0.3">
      <c r="A221" s="185"/>
      <c r="B221" s="215">
        <v>108</v>
      </c>
      <c r="C221" s="186" t="s">
        <v>307</v>
      </c>
      <c r="D221" s="342" t="s">
        <v>308</v>
      </c>
      <c r="E221" s="342"/>
      <c r="F221" s="179" t="s">
        <v>122</v>
      </c>
      <c r="G221" s="181">
        <v>2.7090000000000001</v>
      </c>
      <c r="H221" s="180"/>
      <c r="I221" s="180">
        <f t="shared" si="25"/>
        <v>0</v>
      </c>
      <c r="J221" s="179">
        <f t="shared" si="26"/>
        <v>23.76</v>
      </c>
      <c r="K221" s="184">
        <f t="shared" si="27"/>
        <v>0</v>
      </c>
      <c r="L221" s="184">
        <f t="shared" si="28"/>
        <v>0</v>
      </c>
      <c r="M221" s="184"/>
      <c r="N221" s="184">
        <v>8.77</v>
      </c>
      <c r="O221" s="184"/>
      <c r="P221" s="187"/>
      <c r="Q221" s="187"/>
      <c r="R221" s="187"/>
      <c r="S221" s="184">
        <f t="shared" si="29"/>
        <v>0</v>
      </c>
      <c r="T221" s="184"/>
      <c r="U221" s="184"/>
      <c r="V221" s="202">
        <f>ROUND(G221*(X221),3)</f>
        <v>0.16800000000000001</v>
      </c>
      <c r="W221" s="55"/>
      <c r="X221">
        <v>6.2E-2</v>
      </c>
      <c r="Z221">
        <v>0</v>
      </c>
    </row>
    <row r="222" spans="1:26" ht="25.05" customHeight="1" x14ac:dyDescent="0.3">
      <c r="A222" s="185"/>
      <c r="B222" s="215">
        <v>109</v>
      </c>
      <c r="C222" s="186" t="s">
        <v>309</v>
      </c>
      <c r="D222" s="342" t="s">
        <v>310</v>
      </c>
      <c r="E222" s="342"/>
      <c r="F222" s="179" t="s">
        <v>122</v>
      </c>
      <c r="G222" s="181">
        <v>5.7960000000000003</v>
      </c>
      <c r="H222" s="180"/>
      <c r="I222" s="180">
        <f t="shared" si="25"/>
        <v>0</v>
      </c>
      <c r="J222" s="179">
        <f t="shared" si="26"/>
        <v>37.33</v>
      </c>
      <c r="K222" s="184">
        <f t="shared" si="27"/>
        <v>0</v>
      </c>
      <c r="L222" s="184">
        <f t="shared" si="28"/>
        <v>0</v>
      </c>
      <c r="M222" s="184"/>
      <c r="N222" s="184">
        <v>6.44</v>
      </c>
      <c r="O222" s="184"/>
      <c r="P222" s="187"/>
      <c r="Q222" s="187"/>
      <c r="R222" s="187"/>
      <c r="S222" s="184">
        <f t="shared" si="29"/>
        <v>0</v>
      </c>
      <c r="T222" s="184"/>
      <c r="U222" s="184"/>
      <c r="V222" s="202">
        <f>ROUND(G222*(X222),3)</f>
        <v>0.313</v>
      </c>
      <c r="W222" s="55"/>
      <c r="X222">
        <v>5.3999999999999999E-2</v>
      </c>
      <c r="Z222">
        <v>0</v>
      </c>
    </row>
    <row r="223" spans="1:26" ht="25.05" customHeight="1" x14ac:dyDescent="0.3">
      <c r="A223" s="185"/>
      <c r="B223" s="215">
        <v>110</v>
      </c>
      <c r="C223" s="186" t="s">
        <v>311</v>
      </c>
      <c r="D223" s="342" t="s">
        <v>312</v>
      </c>
      <c r="E223" s="342"/>
      <c r="F223" s="179" t="s">
        <v>122</v>
      </c>
      <c r="G223" s="181">
        <v>69.3</v>
      </c>
      <c r="H223" s="180"/>
      <c r="I223" s="180">
        <f t="shared" si="25"/>
        <v>0</v>
      </c>
      <c r="J223" s="179">
        <f t="shared" si="26"/>
        <v>355.51</v>
      </c>
      <c r="K223" s="184">
        <f t="shared" si="27"/>
        <v>0</v>
      </c>
      <c r="L223" s="184">
        <f t="shared" si="28"/>
        <v>0</v>
      </c>
      <c r="M223" s="184"/>
      <c r="N223" s="184">
        <v>5.13</v>
      </c>
      <c r="O223" s="184"/>
      <c r="P223" s="187"/>
      <c r="Q223" s="187"/>
      <c r="R223" s="187"/>
      <c r="S223" s="184">
        <f t="shared" si="29"/>
        <v>0</v>
      </c>
      <c r="T223" s="184"/>
      <c r="U223" s="184"/>
      <c r="V223" s="202">
        <f>ROUND(G223*(X223),3)</f>
        <v>3.2570000000000001</v>
      </c>
      <c r="W223" s="55"/>
      <c r="X223">
        <v>4.7E-2</v>
      </c>
      <c r="Z223">
        <v>0</v>
      </c>
    </row>
    <row r="224" spans="1:26" ht="25.05" customHeight="1" x14ac:dyDescent="0.3">
      <c r="A224" s="185"/>
      <c r="B224" s="215">
        <v>111</v>
      </c>
      <c r="C224" s="186" t="s">
        <v>313</v>
      </c>
      <c r="D224" s="342" t="s">
        <v>314</v>
      </c>
      <c r="E224" s="342"/>
      <c r="F224" s="179" t="s">
        <v>122</v>
      </c>
      <c r="G224" s="181">
        <v>3.36</v>
      </c>
      <c r="H224" s="180"/>
      <c r="I224" s="180">
        <f t="shared" si="25"/>
        <v>0</v>
      </c>
      <c r="J224" s="179">
        <f t="shared" si="26"/>
        <v>19.79</v>
      </c>
      <c r="K224" s="184">
        <f t="shared" si="27"/>
        <v>0</v>
      </c>
      <c r="L224" s="184">
        <f t="shared" si="28"/>
        <v>0</v>
      </c>
      <c r="M224" s="184"/>
      <c r="N224" s="184">
        <v>5.89</v>
      </c>
      <c r="O224" s="184"/>
      <c r="P224" s="187"/>
      <c r="Q224" s="187"/>
      <c r="R224" s="187"/>
      <c r="S224" s="184">
        <f t="shared" si="29"/>
        <v>0</v>
      </c>
      <c r="T224" s="184"/>
      <c r="U224" s="184"/>
      <c r="V224" s="202">
        <f>ROUND(G224*(X224),3)</f>
        <v>0.29599999999999999</v>
      </c>
      <c r="W224" s="55"/>
      <c r="X224">
        <v>8.7999999999999995E-2</v>
      </c>
      <c r="Z224">
        <v>0</v>
      </c>
    </row>
    <row r="225" spans="1:26" ht="25.05" customHeight="1" x14ac:dyDescent="0.3">
      <c r="A225" s="185"/>
      <c r="B225" s="215">
        <v>112</v>
      </c>
      <c r="C225" s="186" t="s">
        <v>315</v>
      </c>
      <c r="D225" s="342" t="s">
        <v>316</v>
      </c>
      <c r="E225" s="342"/>
      <c r="F225" s="179" t="s">
        <v>117</v>
      </c>
      <c r="G225" s="181">
        <v>31.73</v>
      </c>
      <c r="H225" s="180"/>
      <c r="I225" s="180">
        <f t="shared" si="25"/>
        <v>0</v>
      </c>
      <c r="J225" s="179">
        <f t="shared" si="26"/>
        <v>332.21</v>
      </c>
      <c r="K225" s="184">
        <f t="shared" si="27"/>
        <v>0</v>
      </c>
      <c r="L225" s="184">
        <f t="shared" si="28"/>
        <v>0</v>
      </c>
      <c r="M225" s="184"/>
      <c r="N225" s="184">
        <v>10.47</v>
      </c>
      <c r="O225" s="184"/>
      <c r="P225" s="187"/>
      <c r="Q225" s="187"/>
      <c r="R225" s="187"/>
      <c r="S225" s="184">
        <f t="shared" si="29"/>
        <v>0</v>
      </c>
      <c r="T225" s="184"/>
      <c r="U225" s="184"/>
      <c r="V225" s="202"/>
      <c r="W225" s="55"/>
      <c r="Z225">
        <v>0</v>
      </c>
    </row>
    <row r="226" spans="1:26" ht="25.05" customHeight="1" x14ac:dyDescent="0.3">
      <c r="A226" s="185"/>
      <c r="B226" s="215">
        <v>113</v>
      </c>
      <c r="C226" s="186" t="s">
        <v>317</v>
      </c>
      <c r="D226" s="342" t="s">
        <v>318</v>
      </c>
      <c r="E226" s="342"/>
      <c r="F226" s="179" t="s">
        <v>319</v>
      </c>
      <c r="G226" s="181">
        <v>31.73</v>
      </c>
      <c r="H226" s="180"/>
      <c r="I226" s="180">
        <f t="shared" si="25"/>
        <v>0</v>
      </c>
      <c r="J226" s="179">
        <f t="shared" si="26"/>
        <v>1210.5</v>
      </c>
      <c r="K226" s="184">
        <f t="shared" si="27"/>
        <v>0</v>
      </c>
      <c r="L226" s="184">
        <f t="shared" si="28"/>
        <v>0</v>
      </c>
      <c r="M226" s="184"/>
      <c r="N226" s="184">
        <v>38.15</v>
      </c>
      <c r="O226" s="184"/>
      <c r="P226" s="187"/>
      <c r="Q226" s="187"/>
      <c r="R226" s="187"/>
      <c r="S226" s="184">
        <f t="shared" si="29"/>
        <v>0</v>
      </c>
      <c r="T226" s="184"/>
      <c r="U226" s="184"/>
      <c r="V226" s="202"/>
      <c r="W226" s="55"/>
      <c r="Z226">
        <v>0</v>
      </c>
    </row>
    <row r="227" spans="1:26" ht="25.05" customHeight="1" x14ac:dyDescent="0.3">
      <c r="A227" s="185"/>
      <c r="B227" s="215">
        <v>114</v>
      </c>
      <c r="C227" s="186" t="s">
        <v>320</v>
      </c>
      <c r="D227" s="342" t="s">
        <v>321</v>
      </c>
      <c r="E227" s="342"/>
      <c r="F227" s="179" t="s">
        <v>222</v>
      </c>
      <c r="G227" s="181">
        <v>30.48</v>
      </c>
      <c r="H227" s="180"/>
      <c r="I227" s="180">
        <f t="shared" si="25"/>
        <v>0</v>
      </c>
      <c r="J227" s="179">
        <f t="shared" si="26"/>
        <v>276.76</v>
      </c>
      <c r="K227" s="184">
        <f t="shared" si="27"/>
        <v>0</v>
      </c>
      <c r="L227" s="184">
        <f t="shared" si="28"/>
        <v>0</v>
      </c>
      <c r="M227" s="184"/>
      <c r="N227" s="184">
        <v>9.08</v>
      </c>
      <c r="O227" s="184"/>
      <c r="P227" s="187">
        <v>3.0000000000000001E-5</v>
      </c>
      <c r="Q227" s="187"/>
      <c r="R227" s="187">
        <v>3.0000000000000001E-5</v>
      </c>
      <c r="S227" s="184">
        <f t="shared" si="29"/>
        <v>1E-3</v>
      </c>
      <c r="T227" s="184"/>
      <c r="U227" s="184"/>
      <c r="V227" s="202"/>
      <c r="W227" s="55"/>
      <c r="Z227">
        <v>0</v>
      </c>
    </row>
    <row r="228" spans="1:26" x14ac:dyDescent="0.3">
      <c r="A228" s="10"/>
      <c r="B228" s="57"/>
      <c r="C228" s="178">
        <v>9</v>
      </c>
      <c r="D228" s="346" t="s">
        <v>275</v>
      </c>
      <c r="E228" s="346"/>
      <c r="F228" s="10"/>
      <c r="G228" s="177"/>
      <c r="H228" s="69"/>
      <c r="I228" s="146">
        <f>ROUND((SUM(I204:I227))/1,2)</f>
        <v>0</v>
      </c>
      <c r="J228" s="10"/>
      <c r="K228" s="10"/>
      <c r="L228" s="10">
        <f>ROUND((SUM(L204:L227))/1,2)</f>
        <v>0</v>
      </c>
      <c r="M228" s="10">
        <f>ROUND((SUM(M204:M227))/1,2)</f>
        <v>0</v>
      </c>
      <c r="N228" s="10"/>
      <c r="O228" s="10"/>
      <c r="P228" s="10"/>
      <c r="Q228" s="10"/>
      <c r="R228" s="10"/>
      <c r="S228" s="10">
        <f>ROUND((SUM(S204:S227))/1,2)</f>
        <v>14.93</v>
      </c>
      <c r="T228" s="10"/>
      <c r="U228" s="10"/>
      <c r="V228" s="204">
        <f>ROUND((SUM(V204:V227))/1,2)</f>
        <v>31.73</v>
      </c>
      <c r="W228" s="219"/>
      <c r="X228" s="144"/>
      <c r="Y228" s="144"/>
      <c r="Z228" s="144"/>
    </row>
    <row r="229" spans="1:26" x14ac:dyDescent="0.3">
      <c r="A229" s="1"/>
      <c r="B229" s="212"/>
      <c r="C229" s="1"/>
      <c r="D229" s="1"/>
      <c r="E229" s="1"/>
      <c r="F229" s="1"/>
      <c r="G229" s="171"/>
      <c r="H229" s="139"/>
      <c r="I229" s="13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05"/>
      <c r="W229" s="55"/>
    </row>
    <row r="230" spans="1:26" x14ac:dyDescent="0.3">
      <c r="A230" s="10"/>
      <c r="B230" s="57"/>
      <c r="C230" s="178">
        <v>99</v>
      </c>
      <c r="D230" s="346" t="s">
        <v>322</v>
      </c>
      <c r="E230" s="346"/>
      <c r="F230" s="10"/>
      <c r="G230" s="177"/>
      <c r="H230" s="69"/>
      <c r="I230" s="69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201"/>
      <c r="W230" s="219"/>
      <c r="X230" s="144"/>
      <c r="Y230" s="144"/>
      <c r="Z230" s="144"/>
    </row>
    <row r="231" spans="1:26" ht="25.05" customHeight="1" x14ac:dyDescent="0.3">
      <c r="A231" s="185"/>
      <c r="B231" s="215">
        <v>115</v>
      </c>
      <c r="C231" s="186" t="s">
        <v>323</v>
      </c>
      <c r="D231" s="342" t="s">
        <v>324</v>
      </c>
      <c r="E231" s="342"/>
      <c r="F231" s="179" t="s">
        <v>117</v>
      </c>
      <c r="G231" s="181">
        <v>552.73099999999999</v>
      </c>
      <c r="H231" s="180"/>
      <c r="I231" s="180">
        <f>ROUND(G231*(H231),2)</f>
        <v>0</v>
      </c>
      <c r="J231" s="179">
        <f>ROUND(G231*(N231),2)</f>
        <v>4991.16</v>
      </c>
      <c r="K231" s="184">
        <f>ROUND(G231*(O231),2)</f>
        <v>0</v>
      </c>
      <c r="L231" s="184">
        <f>ROUND(G231*(H231),2)</f>
        <v>0</v>
      </c>
      <c r="M231" s="184"/>
      <c r="N231" s="184">
        <v>9.0299999999999994</v>
      </c>
      <c r="O231" s="184"/>
      <c r="P231" s="187"/>
      <c r="Q231" s="187"/>
      <c r="R231" s="187"/>
      <c r="S231" s="184">
        <f>ROUND(G231*(P231),3)</f>
        <v>0</v>
      </c>
      <c r="T231" s="184"/>
      <c r="U231" s="184"/>
      <c r="V231" s="202"/>
      <c r="W231" s="55"/>
      <c r="Z231">
        <v>0</v>
      </c>
    </row>
    <row r="232" spans="1:26" x14ac:dyDescent="0.3">
      <c r="A232" s="10"/>
      <c r="B232" s="57"/>
      <c r="C232" s="178">
        <v>99</v>
      </c>
      <c r="D232" s="346" t="s">
        <v>322</v>
      </c>
      <c r="E232" s="346"/>
      <c r="F232" s="10"/>
      <c r="G232" s="177"/>
      <c r="H232" s="69"/>
      <c r="I232" s="146">
        <f>ROUND((SUM(I230:I231))/1,2)</f>
        <v>0</v>
      </c>
      <c r="J232" s="10"/>
      <c r="K232" s="10"/>
      <c r="L232" s="10">
        <f>ROUND((SUM(L230:L231))/1,2)</f>
        <v>0</v>
      </c>
      <c r="M232" s="10">
        <f>ROUND((SUM(M230:M231))/1,2)</f>
        <v>0</v>
      </c>
      <c r="N232" s="10"/>
      <c r="O232" s="10"/>
      <c r="P232" s="10"/>
      <c r="Q232" s="10"/>
      <c r="R232" s="10"/>
      <c r="S232" s="10">
        <f>ROUND((SUM(S230:S231))/1,2)</f>
        <v>0</v>
      </c>
      <c r="T232" s="10"/>
      <c r="U232" s="10"/>
      <c r="V232" s="204">
        <f>ROUND((SUM(V230:V231))/1,2)</f>
        <v>0</v>
      </c>
      <c r="W232" s="219"/>
      <c r="X232" s="144"/>
      <c r="Y232" s="144"/>
      <c r="Z232" s="144"/>
    </row>
    <row r="233" spans="1:26" x14ac:dyDescent="0.3">
      <c r="A233" s="1"/>
      <c r="B233" s="212"/>
      <c r="C233" s="1"/>
      <c r="D233" s="1"/>
      <c r="E233" s="1"/>
      <c r="F233" s="1"/>
      <c r="G233" s="171"/>
      <c r="H233" s="139"/>
      <c r="I233" s="13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05"/>
      <c r="W233" s="55"/>
    </row>
    <row r="234" spans="1:26" x14ac:dyDescent="0.3">
      <c r="A234" s="10"/>
      <c r="B234" s="57"/>
      <c r="C234" s="10"/>
      <c r="D234" s="333" t="s">
        <v>59</v>
      </c>
      <c r="E234" s="333"/>
      <c r="F234" s="10"/>
      <c r="G234" s="177"/>
      <c r="H234" s="69"/>
      <c r="I234" s="146">
        <f>ROUND((SUM(I97:I233))/2,2)</f>
        <v>0</v>
      </c>
      <c r="J234" s="10"/>
      <c r="K234" s="10"/>
      <c r="L234" s="69">
        <f>ROUND((SUM(L97:L233))/2,2)</f>
        <v>0</v>
      </c>
      <c r="M234" s="69">
        <f>ROUND((SUM(M97:M233))/2,2)</f>
        <v>0</v>
      </c>
      <c r="N234" s="10"/>
      <c r="O234" s="10"/>
      <c r="P234" s="196"/>
      <c r="Q234" s="10"/>
      <c r="R234" s="10"/>
      <c r="S234" s="196">
        <f>ROUND((SUM(S97:S233))/2,2)</f>
        <v>552.73</v>
      </c>
      <c r="T234" s="10"/>
      <c r="U234" s="10"/>
      <c r="V234" s="204">
        <f>ROUND((SUM(V97:V233))/2,2)</f>
        <v>175.24</v>
      </c>
      <c r="W234" s="55"/>
    </row>
    <row r="235" spans="1:26" x14ac:dyDescent="0.3">
      <c r="A235" s="1"/>
      <c r="B235" s="212"/>
      <c r="C235" s="1"/>
      <c r="D235" s="1"/>
      <c r="E235" s="1"/>
      <c r="F235" s="1"/>
      <c r="G235" s="171"/>
      <c r="H235" s="139"/>
      <c r="I235" s="13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05"/>
      <c r="W235" s="55"/>
    </row>
    <row r="236" spans="1:26" x14ac:dyDescent="0.3">
      <c r="A236" s="10"/>
      <c r="B236" s="57"/>
      <c r="C236" s="10"/>
      <c r="D236" s="333" t="s">
        <v>67</v>
      </c>
      <c r="E236" s="333"/>
      <c r="F236" s="10"/>
      <c r="G236" s="177"/>
      <c r="H236" s="69"/>
      <c r="I236" s="69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201"/>
      <c r="W236" s="219"/>
      <c r="X236" s="144"/>
      <c r="Y236" s="144"/>
      <c r="Z236" s="144"/>
    </row>
    <row r="237" spans="1:26" x14ac:dyDescent="0.3">
      <c r="A237" s="10"/>
      <c r="B237" s="57"/>
      <c r="C237" s="178">
        <v>711</v>
      </c>
      <c r="D237" s="346" t="s">
        <v>325</v>
      </c>
      <c r="E237" s="346"/>
      <c r="F237" s="10"/>
      <c r="G237" s="177"/>
      <c r="H237" s="69"/>
      <c r="I237" s="69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201"/>
      <c r="W237" s="219"/>
      <c r="X237" s="144"/>
      <c r="Y237" s="144"/>
      <c r="Z237" s="144"/>
    </row>
    <row r="238" spans="1:26" ht="25.05" customHeight="1" x14ac:dyDescent="0.3">
      <c r="A238" s="185"/>
      <c r="B238" s="215">
        <v>116</v>
      </c>
      <c r="C238" s="186" t="s">
        <v>326</v>
      </c>
      <c r="D238" s="342" t="s">
        <v>327</v>
      </c>
      <c r="E238" s="342"/>
      <c r="F238" s="179" t="s">
        <v>122</v>
      </c>
      <c r="G238" s="181">
        <v>179.31100000000001</v>
      </c>
      <c r="H238" s="180"/>
      <c r="I238" s="180">
        <f t="shared" ref="I238:I244" si="30">ROUND(G238*(H238),2)</f>
        <v>0</v>
      </c>
      <c r="J238" s="179">
        <f t="shared" ref="J238:J244" si="31">ROUND(G238*(N238),2)</f>
        <v>43.03</v>
      </c>
      <c r="K238" s="184">
        <f t="shared" ref="K238:K244" si="32">ROUND(G238*(O238),2)</f>
        <v>0</v>
      </c>
      <c r="L238" s="184">
        <f>ROUND(G238*(H238),2)</f>
        <v>0</v>
      </c>
      <c r="M238" s="184"/>
      <c r="N238" s="184">
        <v>0.24</v>
      </c>
      <c r="O238" s="184"/>
      <c r="P238" s="187"/>
      <c r="Q238" s="187"/>
      <c r="R238" s="187"/>
      <c r="S238" s="184">
        <f t="shared" ref="S238:S244" si="33">ROUND(G238*(P238),3)</f>
        <v>0</v>
      </c>
      <c r="T238" s="184"/>
      <c r="U238" s="184"/>
      <c r="V238" s="202"/>
      <c r="W238" s="55"/>
      <c r="Z238">
        <v>0</v>
      </c>
    </row>
    <row r="239" spans="1:26" ht="25.05" customHeight="1" x14ac:dyDescent="0.3">
      <c r="A239" s="185"/>
      <c r="B239" s="215">
        <v>117</v>
      </c>
      <c r="C239" s="186" t="s">
        <v>328</v>
      </c>
      <c r="D239" s="342" t="s">
        <v>329</v>
      </c>
      <c r="E239" s="342"/>
      <c r="F239" s="179" t="s">
        <v>122</v>
      </c>
      <c r="G239" s="181">
        <v>23.202000000000002</v>
      </c>
      <c r="H239" s="180"/>
      <c r="I239" s="180">
        <f t="shared" si="30"/>
        <v>0</v>
      </c>
      <c r="J239" s="179">
        <f t="shared" si="31"/>
        <v>6.73</v>
      </c>
      <c r="K239" s="184">
        <f t="shared" si="32"/>
        <v>0</v>
      </c>
      <c r="L239" s="184">
        <f>ROUND(G239*(H239),2)</f>
        <v>0</v>
      </c>
      <c r="M239" s="184"/>
      <c r="N239" s="184">
        <v>0.28999999999999998</v>
      </c>
      <c r="O239" s="184"/>
      <c r="P239" s="187"/>
      <c r="Q239" s="187"/>
      <c r="R239" s="187"/>
      <c r="S239" s="184">
        <f t="shared" si="33"/>
        <v>0</v>
      </c>
      <c r="T239" s="184"/>
      <c r="U239" s="184"/>
      <c r="V239" s="202"/>
      <c r="W239" s="55"/>
      <c r="Z239">
        <v>0</v>
      </c>
    </row>
    <row r="240" spans="1:26" ht="25.05" customHeight="1" x14ac:dyDescent="0.3">
      <c r="A240" s="185"/>
      <c r="B240" s="215">
        <v>118</v>
      </c>
      <c r="C240" s="186" t="s">
        <v>330</v>
      </c>
      <c r="D240" s="342" t="s">
        <v>331</v>
      </c>
      <c r="E240" s="342"/>
      <c r="F240" s="179" t="s">
        <v>122</v>
      </c>
      <c r="G240" s="181">
        <v>358.62200000000001</v>
      </c>
      <c r="H240" s="180"/>
      <c r="I240" s="180">
        <f t="shared" si="30"/>
        <v>0</v>
      </c>
      <c r="J240" s="179">
        <f t="shared" si="31"/>
        <v>853.52</v>
      </c>
      <c r="K240" s="184">
        <f t="shared" si="32"/>
        <v>0</v>
      </c>
      <c r="L240" s="184">
        <f>ROUND(G240*(H240),2)</f>
        <v>0</v>
      </c>
      <c r="M240" s="184"/>
      <c r="N240" s="184">
        <v>2.38</v>
      </c>
      <c r="O240" s="184"/>
      <c r="P240" s="187">
        <v>5.4000000000000001E-4</v>
      </c>
      <c r="Q240" s="187"/>
      <c r="R240" s="187">
        <v>5.4000000000000001E-4</v>
      </c>
      <c r="S240" s="184">
        <f t="shared" si="33"/>
        <v>0.19400000000000001</v>
      </c>
      <c r="T240" s="184"/>
      <c r="U240" s="184"/>
      <c r="V240" s="202"/>
      <c r="W240" s="55"/>
      <c r="Z240">
        <v>0</v>
      </c>
    </row>
    <row r="241" spans="1:26" ht="25.05" customHeight="1" x14ac:dyDescent="0.3">
      <c r="A241" s="185"/>
      <c r="B241" s="215">
        <v>119</v>
      </c>
      <c r="C241" s="186" t="s">
        <v>332</v>
      </c>
      <c r="D241" s="342" t="s">
        <v>333</v>
      </c>
      <c r="E241" s="342"/>
      <c r="F241" s="179" t="s">
        <v>122</v>
      </c>
      <c r="G241" s="181">
        <v>46.404000000000003</v>
      </c>
      <c r="H241" s="180"/>
      <c r="I241" s="180">
        <f t="shared" si="30"/>
        <v>0</v>
      </c>
      <c r="J241" s="179">
        <f t="shared" si="31"/>
        <v>147.1</v>
      </c>
      <c r="K241" s="184">
        <f t="shared" si="32"/>
        <v>0</v>
      </c>
      <c r="L241" s="184">
        <f>ROUND(G241*(H241),2)</f>
        <v>0</v>
      </c>
      <c r="M241" s="184"/>
      <c r="N241" s="184">
        <v>3.17</v>
      </c>
      <c r="O241" s="184"/>
      <c r="P241" s="187">
        <v>5.4000000000000001E-4</v>
      </c>
      <c r="Q241" s="187"/>
      <c r="R241" s="187">
        <v>5.4000000000000001E-4</v>
      </c>
      <c r="S241" s="184">
        <f t="shared" si="33"/>
        <v>2.5000000000000001E-2</v>
      </c>
      <c r="T241" s="184"/>
      <c r="U241" s="184"/>
      <c r="V241" s="202"/>
      <c r="W241" s="55"/>
      <c r="Z241">
        <v>0</v>
      </c>
    </row>
    <row r="242" spans="1:26" ht="25.05" customHeight="1" x14ac:dyDescent="0.3">
      <c r="A242" s="185"/>
      <c r="B242" s="215">
        <v>120</v>
      </c>
      <c r="C242" s="186" t="s">
        <v>334</v>
      </c>
      <c r="D242" s="342" t="s">
        <v>335</v>
      </c>
      <c r="E242" s="342"/>
      <c r="F242" s="179" t="s">
        <v>117</v>
      </c>
      <c r="G242" s="181">
        <v>0.28199999999999997</v>
      </c>
      <c r="H242" s="180"/>
      <c r="I242" s="180">
        <f t="shared" si="30"/>
        <v>0</v>
      </c>
      <c r="J242" s="179">
        <f t="shared" si="31"/>
        <v>10.029999999999999</v>
      </c>
      <c r="K242" s="184">
        <f t="shared" si="32"/>
        <v>0</v>
      </c>
      <c r="L242" s="184">
        <f>ROUND(G242*(H242),2)</f>
        <v>0</v>
      </c>
      <c r="M242" s="184"/>
      <c r="N242" s="184">
        <v>35.56</v>
      </c>
      <c r="O242" s="184"/>
      <c r="P242" s="187"/>
      <c r="Q242" s="187"/>
      <c r="R242" s="187"/>
      <c r="S242" s="184">
        <f t="shared" si="33"/>
        <v>0</v>
      </c>
      <c r="T242" s="184"/>
      <c r="U242" s="184"/>
      <c r="V242" s="202"/>
      <c r="W242" s="55"/>
      <c r="Z242">
        <v>0</v>
      </c>
    </row>
    <row r="243" spans="1:26" ht="34.950000000000003" customHeight="1" x14ac:dyDescent="0.3">
      <c r="A243" s="185"/>
      <c r="B243" s="216">
        <v>121</v>
      </c>
      <c r="C243" s="194" t="s">
        <v>336</v>
      </c>
      <c r="D243" s="347" t="s">
        <v>887</v>
      </c>
      <c r="E243" s="347"/>
      <c r="F243" s="188" t="s">
        <v>337</v>
      </c>
      <c r="G243" s="190">
        <v>468.14600000000002</v>
      </c>
      <c r="H243" s="189"/>
      <c r="I243" s="189">
        <f t="shared" si="30"/>
        <v>0</v>
      </c>
      <c r="J243" s="188">
        <f t="shared" si="31"/>
        <v>1582.33</v>
      </c>
      <c r="K243" s="193">
        <f t="shared" si="32"/>
        <v>0</v>
      </c>
      <c r="L243" s="193"/>
      <c r="M243" s="193">
        <f>ROUND(G243*(H243),2)</f>
        <v>0</v>
      </c>
      <c r="N243" s="193">
        <v>3.38</v>
      </c>
      <c r="O243" s="193"/>
      <c r="P243" s="195"/>
      <c r="Q243" s="195"/>
      <c r="R243" s="195"/>
      <c r="S243" s="193">
        <f t="shared" si="33"/>
        <v>0</v>
      </c>
      <c r="T243" s="193"/>
      <c r="U243" s="193"/>
      <c r="V243" s="203"/>
      <c r="W243" s="55"/>
      <c r="Z243">
        <v>0</v>
      </c>
    </row>
    <row r="244" spans="1:26" ht="25.05" customHeight="1" x14ac:dyDescent="0.3">
      <c r="A244" s="185"/>
      <c r="B244" s="216">
        <v>122</v>
      </c>
      <c r="C244" s="194" t="s">
        <v>338</v>
      </c>
      <c r="D244" s="347" t="s">
        <v>339</v>
      </c>
      <c r="E244" s="347"/>
      <c r="F244" s="188" t="s">
        <v>117</v>
      </c>
      <c r="G244" s="190">
        <v>6.4000000000000001E-2</v>
      </c>
      <c r="H244" s="189"/>
      <c r="I244" s="189">
        <f t="shared" si="30"/>
        <v>0</v>
      </c>
      <c r="J244" s="188">
        <f t="shared" si="31"/>
        <v>125.81</v>
      </c>
      <c r="K244" s="193">
        <f t="shared" si="32"/>
        <v>0</v>
      </c>
      <c r="L244" s="193"/>
      <c r="M244" s="193">
        <f>ROUND(G244*(H244),2)</f>
        <v>0</v>
      </c>
      <c r="N244" s="193">
        <v>1965.85</v>
      </c>
      <c r="O244" s="193"/>
      <c r="P244" s="195">
        <v>1</v>
      </c>
      <c r="Q244" s="195"/>
      <c r="R244" s="195">
        <v>1</v>
      </c>
      <c r="S244" s="193">
        <f t="shared" si="33"/>
        <v>6.4000000000000001E-2</v>
      </c>
      <c r="T244" s="193"/>
      <c r="U244" s="193"/>
      <c r="V244" s="203"/>
      <c r="W244" s="55"/>
      <c r="Z244">
        <v>0</v>
      </c>
    </row>
    <row r="245" spans="1:26" x14ac:dyDescent="0.3">
      <c r="A245" s="10"/>
      <c r="B245" s="57"/>
      <c r="C245" s="178">
        <v>711</v>
      </c>
      <c r="D245" s="346" t="s">
        <v>325</v>
      </c>
      <c r="E245" s="346"/>
      <c r="F245" s="10"/>
      <c r="G245" s="177"/>
      <c r="H245" s="69"/>
      <c r="I245" s="146">
        <f>ROUND((SUM(I237:I244))/1,2)</f>
        <v>0</v>
      </c>
      <c r="J245" s="10"/>
      <c r="K245" s="10"/>
      <c r="L245" s="10">
        <f>ROUND((SUM(L237:L244))/1,2)</f>
        <v>0</v>
      </c>
      <c r="M245" s="10">
        <f>ROUND((SUM(M237:M244))/1,2)</f>
        <v>0</v>
      </c>
      <c r="N245" s="10"/>
      <c r="O245" s="10"/>
      <c r="P245" s="10"/>
      <c r="Q245" s="10"/>
      <c r="R245" s="10"/>
      <c r="S245" s="10">
        <f>ROUND((SUM(S237:S244))/1,2)</f>
        <v>0.28000000000000003</v>
      </c>
      <c r="T245" s="10"/>
      <c r="U245" s="10"/>
      <c r="V245" s="204">
        <f>ROUND((SUM(V237:V244))/1,2)</f>
        <v>0</v>
      </c>
      <c r="W245" s="219"/>
      <c r="X245" s="144"/>
      <c r="Y245" s="144"/>
      <c r="Z245" s="144"/>
    </row>
    <row r="246" spans="1:26" x14ac:dyDescent="0.3">
      <c r="A246" s="1"/>
      <c r="B246" s="212"/>
      <c r="C246" s="1"/>
      <c r="D246" s="1"/>
      <c r="E246" s="1"/>
      <c r="F246" s="1"/>
      <c r="G246" s="171"/>
      <c r="H246" s="139"/>
      <c r="I246" s="13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05"/>
      <c r="W246" s="55"/>
    </row>
    <row r="247" spans="1:26" x14ac:dyDescent="0.3">
      <c r="A247" s="10"/>
      <c r="B247" s="57"/>
      <c r="C247" s="178">
        <v>712</v>
      </c>
      <c r="D247" s="346" t="s">
        <v>340</v>
      </c>
      <c r="E247" s="346"/>
      <c r="F247" s="10"/>
      <c r="G247" s="177"/>
      <c r="H247" s="69"/>
      <c r="I247" s="69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201"/>
      <c r="W247" s="219"/>
      <c r="X247" s="144"/>
      <c r="Y247" s="144"/>
      <c r="Z247" s="144"/>
    </row>
    <row r="248" spans="1:26" ht="50.4" customHeight="1" x14ac:dyDescent="0.3">
      <c r="A248" s="185"/>
      <c r="B248" s="215">
        <v>123</v>
      </c>
      <c r="C248" s="186" t="s">
        <v>341</v>
      </c>
      <c r="D248" s="342" t="s">
        <v>888</v>
      </c>
      <c r="E248" s="342"/>
      <c r="F248" s="179" t="s">
        <v>122</v>
      </c>
      <c r="G248" s="181">
        <v>254.38399999999999</v>
      </c>
      <c r="H248" s="180"/>
      <c r="I248" s="180">
        <f>ROUND(G248*(H248),2)</f>
        <v>0</v>
      </c>
      <c r="J248" s="179">
        <f>ROUND(G248*(N248),2)</f>
        <v>6240.04</v>
      </c>
      <c r="K248" s="184">
        <f>ROUND(G248*(O248),2)</f>
        <v>0</v>
      </c>
      <c r="L248" s="184">
        <f>ROUND(G248*(H248),2)</f>
        <v>0</v>
      </c>
      <c r="M248" s="184"/>
      <c r="N248" s="184">
        <v>24.53</v>
      </c>
      <c r="O248" s="184"/>
      <c r="P248" s="187"/>
      <c r="Q248" s="187"/>
      <c r="R248" s="187"/>
      <c r="S248" s="184">
        <f>ROUND(G248*(P248),3)</f>
        <v>0</v>
      </c>
      <c r="T248" s="184"/>
      <c r="U248" s="184"/>
      <c r="V248" s="202"/>
      <c r="W248" s="55"/>
      <c r="Z248">
        <v>0</v>
      </c>
    </row>
    <row r="249" spans="1:26" ht="25.05" customHeight="1" x14ac:dyDescent="0.3">
      <c r="A249" s="185"/>
      <c r="B249" s="215">
        <v>124</v>
      </c>
      <c r="C249" s="186" t="s">
        <v>342</v>
      </c>
      <c r="D249" s="342" t="s">
        <v>343</v>
      </c>
      <c r="E249" s="342"/>
      <c r="F249" s="179" t="s">
        <v>122</v>
      </c>
      <c r="G249" s="181">
        <v>254.38399999999999</v>
      </c>
      <c r="H249" s="180"/>
      <c r="I249" s="180">
        <f>ROUND(G249*(H249),2)</f>
        <v>0</v>
      </c>
      <c r="J249" s="179">
        <f>ROUND(G249*(N249),2)</f>
        <v>946.31</v>
      </c>
      <c r="K249" s="184">
        <f>ROUND(G249*(O249),2)</f>
        <v>0</v>
      </c>
      <c r="L249" s="184">
        <f>ROUND(G249*(H249),2)</f>
        <v>0</v>
      </c>
      <c r="M249" s="184"/>
      <c r="N249" s="184">
        <v>3.7199999999999998</v>
      </c>
      <c r="O249" s="184"/>
      <c r="P249" s="187"/>
      <c r="Q249" s="187"/>
      <c r="R249" s="187"/>
      <c r="S249" s="184">
        <f>ROUND(G249*(P249),3)</f>
        <v>0</v>
      </c>
      <c r="T249" s="184"/>
      <c r="U249" s="184"/>
      <c r="V249" s="202"/>
      <c r="W249" s="55"/>
      <c r="Z249">
        <v>0</v>
      </c>
    </row>
    <row r="250" spans="1:26" x14ac:dyDescent="0.3">
      <c r="A250" s="10"/>
      <c r="B250" s="57"/>
      <c r="C250" s="178">
        <v>712</v>
      </c>
      <c r="D250" s="346" t="s">
        <v>340</v>
      </c>
      <c r="E250" s="346"/>
      <c r="F250" s="10"/>
      <c r="G250" s="177"/>
      <c r="H250" s="69"/>
      <c r="I250" s="146">
        <f>ROUND((SUM(I247:I249))/1,2)</f>
        <v>0</v>
      </c>
      <c r="J250" s="10"/>
      <c r="K250" s="10"/>
      <c r="L250" s="10">
        <f>ROUND((SUM(L247:L249))/1,2)</f>
        <v>0</v>
      </c>
      <c r="M250" s="10">
        <f>ROUND((SUM(M247:M249))/1,2)</f>
        <v>0</v>
      </c>
      <c r="N250" s="10"/>
      <c r="O250" s="10"/>
      <c r="P250" s="10"/>
      <c r="Q250" s="10"/>
      <c r="R250" s="10"/>
      <c r="S250" s="10">
        <f>ROUND((SUM(S247:S249))/1,2)</f>
        <v>0</v>
      </c>
      <c r="T250" s="10"/>
      <c r="U250" s="10"/>
      <c r="V250" s="204">
        <f>ROUND((SUM(V247:V249))/1,2)</f>
        <v>0</v>
      </c>
      <c r="W250" s="219"/>
      <c r="X250" s="144"/>
      <c r="Y250" s="144"/>
      <c r="Z250" s="144"/>
    </row>
    <row r="251" spans="1:26" x14ac:dyDescent="0.3">
      <c r="A251" s="1"/>
      <c r="B251" s="212"/>
      <c r="C251" s="1"/>
      <c r="D251" s="1"/>
      <c r="E251" s="1"/>
      <c r="F251" s="1"/>
      <c r="G251" s="171"/>
      <c r="H251" s="139"/>
      <c r="I251" s="13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05"/>
      <c r="W251" s="55"/>
    </row>
    <row r="252" spans="1:26" x14ac:dyDescent="0.3">
      <c r="A252" s="10"/>
      <c r="B252" s="57"/>
      <c r="C252" s="178">
        <v>713</v>
      </c>
      <c r="D252" s="346" t="s">
        <v>344</v>
      </c>
      <c r="E252" s="346"/>
      <c r="F252" s="10"/>
      <c r="G252" s="177"/>
      <c r="H252" s="69"/>
      <c r="I252" s="69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201"/>
      <c r="W252" s="219"/>
      <c r="X252" s="144"/>
      <c r="Y252" s="144"/>
      <c r="Z252" s="144"/>
    </row>
    <row r="253" spans="1:26" ht="25.05" customHeight="1" x14ac:dyDescent="0.3">
      <c r="A253" s="185"/>
      <c r="B253" s="215">
        <v>125</v>
      </c>
      <c r="C253" s="186" t="s">
        <v>345</v>
      </c>
      <c r="D253" s="342" t="s">
        <v>346</v>
      </c>
      <c r="E253" s="342"/>
      <c r="F253" s="179" t="s">
        <v>122</v>
      </c>
      <c r="G253" s="181">
        <v>767.87800000000004</v>
      </c>
      <c r="H253" s="180"/>
      <c r="I253" s="180">
        <f t="shared" ref="I253:I261" si="34">ROUND(G253*(H253),2)</f>
        <v>0</v>
      </c>
      <c r="J253" s="179">
        <f t="shared" ref="J253:J261" si="35">ROUND(G253*(N253),2)</f>
        <v>1290.04</v>
      </c>
      <c r="K253" s="184">
        <f t="shared" ref="K253:K261" si="36">ROUND(G253*(O253),2)</f>
        <v>0</v>
      </c>
      <c r="L253" s="184">
        <f t="shared" ref="L253:L258" si="37">ROUND(G253*(H253),2)</f>
        <v>0</v>
      </c>
      <c r="M253" s="184"/>
      <c r="N253" s="184">
        <v>1.6800000000000002</v>
      </c>
      <c r="O253" s="184"/>
      <c r="P253" s="187">
        <v>1.1E-4</v>
      </c>
      <c r="Q253" s="187"/>
      <c r="R253" s="187">
        <v>1.1E-4</v>
      </c>
      <c r="S253" s="184">
        <f t="shared" ref="S253:S261" si="38">ROUND(G253*(P253),3)</f>
        <v>8.4000000000000005E-2</v>
      </c>
      <c r="T253" s="184"/>
      <c r="U253" s="184"/>
      <c r="V253" s="202"/>
      <c r="W253" s="55"/>
      <c r="Z253">
        <v>0</v>
      </c>
    </row>
    <row r="254" spans="1:26" ht="25.05" customHeight="1" x14ac:dyDescent="0.3">
      <c r="A254" s="185"/>
      <c r="B254" s="215">
        <v>126</v>
      </c>
      <c r="C254" s="186" t="s">
        <v>347</v>
      </c>
      <c r="D254" s="342" t="s">
        <v>348</v>
      </c>
      <c r="E254" s="342"/>
      <c r="F254" s="179" t="s">
        <v>122</v>
      </c>
      <c r="G254" s="181">
        <v>383.93900000000002</v>
      </c>
      <c r="H254" s="180"/>
      <c r="I254" s="180">
        <f t="shared" si="34"/>
        <v>0</v>
      </c>
      <c r="J254" s="179">
        <f t="shared" si="35"/>
        <v>360.9</v>
      </c>
      <c r="K254" s="184">
        <f t="shared" si="36"/>
        <v>0</v>
      </c>
      <c r="L254" s="184">
        <f t="shared" si="37"/>
        <v>0</v>
      </c>
      <c r="M254" s="184"/>
      <c r="N254" s="184">
        <v>0.94</v>
      </c>
      <c r="O254" s="184"/>
      <c r="P254" s="187"/>
      <c r="Q254" s="187"/>
      <c r="R254" s="187"/>
      <c r="S254" s="184">
        <f t="shared" si="38"/>
        <v>0</v>
      </c>
      <c r="T254" s="184"/>
      <c r="U254" s="184"/>
      <c r="V254" s="202"/>
      <c r="W254" s="55"/>
      <c r="Z254">
        <v>0</v>
      </c>
    </row>
    <row r="255" spans="1:26" ht="25.05" customHeight="1" x14ac:dyDescent="0.3">
      <c r="A255" s="185"/>
      <c r="B255" s="215">
        <v>127</v>
      </c>
      <c r="C255" s="186" t="s">
        <v>349</v>
      </c>
      <c r="D255" s="342" t="s">
        <v>350</v>
      </c>
      <c r="E255" s="342"/>
      <c r="F255" s="179" t="s">
        <v>122</v>
      </c>
      <c r="G255" s="181">
        <v>458.13600000000002</v>
      </c>
      <c r="H255" s="180"/>
      <c r="I255" s="180">
        <f t="shared" si="34"/>
        <v>0</v>
      </c>
      <c r="J255" s="179">
        <f t="shared" si="35"/>
        <v>2767.14</v>
      </c>
      <c r="K255" s="184">
        <f t="shared" si="36"/>
        <v>0</v>
      </c>
      <c r="L255" s="184">
        <f t="shared" si="37"/>
        <v>0</v>
      </c>
      <c r="M255" s="184"/>
      <c r="N255" s="184">
        <v>6.04</v>
      </c>
      <c r="O255" s="184"/>
      <c r="P255" s="187"/>
      <c r="Q255" s="187"/>
      <c r="R255" s="187"/>
      <c r="S255" s="184">
        <f t="shared" si="38"/>
        <v>0</v>
      </c>
      <c r="T255" s="184"/>
      <c r="U255" s="184"/>
      <c r="V255" s="202"/>
      <c r="W255" s="55"/>
      <c r="Z255">
        <v>0</v>
      </c>
    </row>
    <row r="256" spans="1:26" ht="25.05" customHeight="1" x14ac:dyDescent="0.3">
      <c r="A256" s="185"/>
      <c r="B256" s="215">
        <v>128</v>
      </c>
      <c r="C256" s="186" t="s">
        <v>351</v>
      </c>
      <c r="D256" s="342" t="s">
        <v>352</v>
      </c>
      <c r="E256" s="342"/>
      <c r="F256" s="179" t="s">
        <v>122</v>
      </c>
      <c r="G256" s="181">
        <v>18.3</v>
      </c>
      <c r="H256" s="180"/>
      <c r="I256" s="180">
        <f t="shared" si="34"/>
        <v>0</v>
      </c>
      <c r="J256" s="179">
        <f t="shared" si="35"/>
        <v>62.77</v>
      </c>
      <c r="K256" s="184">
        <f t="shared" si="36"/>
        <v>0</v>
      </c>
      <c r="L256" s="184">
        <f t="shared" si="37"/>
        <v>0</v>
      </c>
      <c r="M256" s="184"/>
      <c r="N256" s="184">
        <v>3.43</v>
      </c>
      <c r="O256" s="184"/>
      <c r="P256" s="187">
        <v>1.25E-3</v>
      </c>
      <c r="Q256" s="187"/>
      <c r="R256" s="187">
        <v>1.25E-3</v>
      </c>
      <c r="S256" s="184">
        <f t="shared" si="38"/>
        <v>2.3E-2</v>
      </c>
      <c r="T256" s="184"/>
      <c r="U256" s="184"/>
      <c r="V256" s="202"/>
      <c r="W256" s="55"/>
      <c r="Z256">
        <v>0</v>
      </c>
    </row>
    <row r="257" spans="1:26" ht="25.05" customHeight="1" x14ac:dyDescent="0.3">
      <c r="A257" s="185"/>
      <c r="B257" s="215">
        <v>129</v>
      </c>
      <c r="C257" s="186" t="s">
        <v>353</v>
      </c>
      <c r="D257" s="342" t="s">
        <v>354</v>
      </c>
      <c r="E257" s="342"/>
      <c r="F257" s="179" t="s">
        <v>117</v>
      </c>
      <c r="G257" s="181">
        <v>7.7720000000000002</v>
      </c>
      <c r="H257" s="180"/>
      <c r="I257" s="180">
        <f t="shared" si="34"/>
        <v>0</v>
      </c>
      <c r="J257" s="179">
        <f t="shared" si="35"/>
        <v>290.83</v>
      </c>
      <c r="K257" s="184">
        <f t="shared" si="36"/>
        <v>0</v>
      </c>
      <c r="L257" s="184">
        <f t="shared" si="37"/>
        <v>0</v>
      </c>
      <c r="M257" s="184"/>
      <c r="N257" s="184">
        <v>37.42</v>
      </c>
      <c r="O257" s="184"/>
      <c r="P257" s="187"/>
      <c r="Q257" s="187"/>
      <c r="R257" s="187"/>
      <c r="S257" s="184">
        <f t="shared" si="38"/>
        <v>0</v>
      </c>
      <c r="T257" s="184"/>
      <c r="U257" s="184"/>
      <c r="V257" s="202"/>
      <c r="W257" s="55"/>
      <c r="Z257">
        <v>0</v>
      </c>
    </row>
    <row r="258" spans="1:26" ht="25.05" customHeight="1" x14ac:dyDescent="0.3">
      <c r="A258" s="185"/>
      <c r="B258" s="215">
        <v>130</v>
      </c>
      <c r="C258" s="186" t="s">
        <v>355</v>
      </c>
      <c r="D258" s="342" t="s">
        <v>356</v>
      </c>
      <c r="E258" s="342"/>
      <c r="F258" s="179" t="s">
        <v>122</v>
      </c>
      <c r="G258" s="181">
        <v>229.06800000000001</v>
      </c>
      <c r="H258" s="180"/>
      <c r="I258" s="180">
        <f t="shared" si="34"/>
        <v>0</v>
      </c>
      <c r="J258" s="179">
        <f t="shared" si="35"/>
        <v>1026.22</v>
      </c>
      <c r="K258" s="184">
        <f t="shared" si="36"/>
        <v>0</v>
      </c>
      <c r="L258" s="184">
        <f t="shared" si="37"/>
        <v>0</v>
      </c>
      <c r="M258" s="184"/>
      <c r="N258" s="184">
        <v>4.4800000000000004</v>
      </c>
      <c r="O258" s="184"/>
      <c r="P258" s="187"/>
      <c r="Q258" s="187"/>
      <c r="R258" s="187"/>
      <c r="S258" s="184">
        <f t="shared" si="38"/>
        <v>0</v>
      </c>
      <c r="T258" s="184"/>
      <c r="U258" s="184"/>
      <c r="V258" s="202"/>
      <c r="W258" s="55"/>
      <c r="Z258">
        <v>0</v>
      </c>
    </row>
    <row r="259" spans="1:26" ht="25.05" customHeight="1" x14ac:dyDescent="0.3">
      <c r="A259" s="185"/>
      <c r="B259" s="216">
        <v>131</v>
      </c>
      <c r="C259" s="194" t="s">
        <v>357</v>
      </c>
      <c r="D259" s="347" t="s">
        <v>889</v>
      </c>
      <c r="E259" s="347"/>
      <c r="F259" s="188" t="s">
        <v>236</v>
      </c>
      <c r="G259" s="190">
        <v>212.49700000000001</v>
      </c>
      <c r="H259" s="189"/>
      <c r="I259" s="189">
        <f t="shared" si="34"/>
        <v>0</v>
      </c>
      <c r="J259" s="188">
        <f t="shared" si="35"/>
        <v>983.86</v>
      </c>
      <c r="K259" s="193">
        <f t="shared" si="36"/>
        <v>0</v>
      </c>
      <c r="L259" s="193"/>
      <c r="M259" s="193">
        <f>ROUND(G259*(H259),2)</f>
        <v>0</v>
      </c>
      <c r="N259" s="193">
        <v>4.63</v>
      </c>
      <c r="O259" s="193"/>
      <c r="P259" s="195">
        <v>2.2499999999999999E-4</v>
      </c>
      <c r="Q259" s="195"/>
      <c r="R259" s="195">
        <v>2.2499999999999999E-4</v>
      </c>
      <c r="S259" s="193">
        <f t="shared" si="38"/>
        <v>4.8000000000000001E-2</v>
      </c>
      <c r="T259" s="193"/>
      <c r="U259" s="193"/>
      <c r="V259" s="203"/>
      <c r="W259" s="55"/>
      <c r="Z259">
        <v>0</v>
      </c>
    </row>
    <row r="260" spans="1:26" ht="25.05" customHeight="1" x14ac:dyDescent="0.3">
      <c r="A260" s="185"/>
      <c r="B260" s="216">
        <v>132</v>
      </c>
      <c r="C260" s="194" t="s">
        <v>358</v>
      </c>
      <c r="D260" s="347" t="s">
        <v>890</v>
      </c>
      <c r="E260" s="347"/>
      <c r="F260" s="188" t="s">
        <v>122</v>
      </c>
      <c r="G260" s="190">
        <v>179.12200000000001</v>
      </c>
      <c r="H260" s="189"/>
      <c r="I260" s="189">
        <f t="shared" si="34"/>
        <v>0</v>
      </c>
      <c r="J260" s="188">
        <f t="shared" si="35"/>
        <v>3222.4</v>
      </c>
      <c r="K260" s="193">
        <f t="shared" si="36"/>
        <v>0</v>
      </c>
      <c r="L260" s="193"/>
      <c r="M260" s="193">
        <f>ROUND(G260*(H260),2)</f>
        <v>0</v>
      </c>
      <c r="N260" s="193">
        <v>17.989999999999998</v>
      </c>
      <c r="O260" s="193"/>
      <c r="P260" s="195">
        <v>0.03</v>
      </c>
      <c r="Q260" s="195"/>
      <c r="R260" s="195">
        <v>0.03</v>
      </c>
      <c r="S260" s="193">
        <f t="shared" si="38"/>
        <v>5.3739999999999997</v>
      </c>
      <c r="T260" s="193"/>
      <c r="U260" s="193"/>
      <c r="V260" s="203"/>
      <c r="W260" s="55"/>
      <c r="Z260">
        <v>0</v>
      </c>
    </row>
    <row r="261" spans="1:26" ht="25.05" customHeight="1" x14ac:dyDescent="0.3">
      <c r="A261" s="185"/>
      <c r="B261" s="216">
        <v>133</v>
      </c>
      <c r="C261" s="194" t="s">
        <v>359</v>
      </c>
      <c r="D261" s="347" t="s">
        <v>891</v>
      </c>
      <c r="E261" s="347"/>
      <c r="F261" s="188" t="s">
        <v>122</v>
      </c>
      <c r="G261" s="190">
        <v>467.29899999999998</v>
      </c>
      <c r="H261" s="189"/>
      <c r="I261" s="189">
        <f t="shared" si="34"/>
        <v>0</v>
      </c>
      <c r="J261" s="188">
        <f t="shared" si="35"/>
        <v>7388</v>
      </c>
      <c r="K261" s="193">
        <f t="shared" si="36"/>
        <v>0</v>
      </c>
      <c r="L261" s="193"/>
      <c r="M261" s="193">
        <f>ROUND(G261*(H261),2)</f>
        <v>0</v>
      </c>
      <c r="N261" s="193">
        <v>15.81</v>
      </c>
      <c r="O261" s="193"/>
      <c r="P261" s="195">
        <v>4.7999999999999996E-3</v>
      </c>
      <c r="Q261" s="195"/>
      <c r="R261" s="195">
        <v>4.7999999999999996E-3</v>
      </c>
      <c r="S261" s="193">
        <f t="shared" si="38"/>
        <v>2.2429999999999999</v>
      </c>
      <c r="T261" s="193"/>
      <c r="U261" s="193"/>
      <c r="V261" s="203"/>
      <c r="W261" s="55"/>
      <c r="Z261">
        <v>0</v>
      </c>
    </row>
    <row r="262" spans="1:26" x14ac:dyDescent="0.3">
      <c r="A262" s="10"/>
      <c r="B262" s="57"/>
      <c r="C262" s="178">
        <v>713</v>
      </c>
      <c r="D262" s="346" t="s">
        <v>344</v>
      </c>
      <c r="E262" s="346"/>
      <c r="F262" s="10"/>
      <c r="G262" s="177"/>
      <c r="H262" s="69"/>
      <c r="I262" s="146">
        <f>ROUND((SUM(I252:I261))/1,2)</f>
        <v>0</v>
      </c>
      <c r="J262" s="10"/>
      <c r="K262" s="10"/>
      <c r="L262" s="10">
        <f>ROUND((SUM(L252:L261))/1,2)</f>
        <v>0</v>
      </c>
      <c r="M262" s="10">
        <f>ROUND((SUM(M252:M261))/1,2)</f>
        <v>0</v>
      </c>
      <c r="N262" s="10"/>
      <c r="O262" s="10"/>
      <c r="P262" s="10"/>
      <c r="Q262" s="10"/>
      <c r="R262" s="10"/>
      <c r="S262" s="10">
        <f>ROUND((SUM(S252:S261))/1,2)</f>
        <v>7.77</v>
      </c>
      <c r="T262" s="10"/>
      <c r="U262" s="10"/>
      <c r="V262" s="204">
        <f>ROUND((SUM(V252:V261))/1,2)</f>
        <v>0</v>
      </c>
      <c r="W262" s="219"/>
      <c r="X262" s="144"/>
      <c r="Y262" s="144"/>
      <c r="Z262" s="144"/>
    </row>
    <row r="263" spans="1:26" x14ac:dyDescent="0.3">
      <c r="A263" s="1"/>
      <c r="B263" s="212"/>
      <c r="C263" s="1"/>
      <c r="D263" s="1"/>
      <c r="E263" s="1"/>
      <c r="F263" s="1"/>
      <c r="G263" s="171"/>
      <c r="H263" s="139"/>
      <c r="I263" s="13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05"/>
      <c r="W263" s="55"/>
    </row>
    <row r="264" spans="1:26" x14ac:dyDescent="0.3">
      <c r="A264" s="10"/>
      <c r="B264" s="57"/>
      <c r="C264" s="178">
        <v>761</v>
      </c>
      <c r="D264" s="346" t="s">
        <v>360</v>
      </c>
      <c r="E264" s="346"/>
      <c r="F264" s="10"/>
      <c r="G264" s="177"/>
      <c r="H264" s="69"/>
      <c r="I264" s="69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201"/>
      <c r="W264" s="219"/>
      <c r="X264" s="144"/>
      <c r="Y264" s="144"/>
      <c r="Z264" s="144"/>
    </row>
    <row r="265" spans="1:26" ht="25.05" customHeight="1" x14ac:dyDescent="0.3">
      <c r="A265" s="185"/>
      <c r="B265" s="215">
        <v>134</v>
      </c>
      <c r="C265" s="186" t="s">
        <v>361</v>
      </c>
      <c r="D265" s="342" t="s">
        <v>362</v>
      </c>
      <c r="E265" s="342"/>
      <c r="F265" s="179" t="s">
        <v>122</v>
      </c>
      <c r="G265" s="181">
        <v>6.72</v>
      </c>
      <c r="H265" s="180"/>
      <c r="I265" s="180">
        <f>ROUND(G265*(H265),2)</f>
        <v>0</v>
      </c>
      <c r="J265" s="179">
        <f>ROUND(G265*(N265),2)</f>
        <v>1005.85</v>
      </c>
      <c r="K265" s="184">
        <f>ROUND(G265*(O265),2)</f>
        <v>0</v>
      </c>
      <c r="L265" s="184">
        <f>ROUND(G265*(H265),2)</f>
        <v>0</v>
      </c>
      <c r="M265" s="184"/>
      <c r="N265" s="184">
        <v>149.68</v>
      </c>
      <c r="O265" s="184"/>
      <c r="P265" s="187">
        <v>0.11891</v>
      </c>
      <c r="Q265" s="187"/>
      <c r="R265" s="187">
        <v>0.11891</v>
      </c>
      <c r="S265" s="184">
        <f>ROUND(G265*(P265),3)</f>
        <v>0.79900000000000004</v>
      </c>
      <c r="T265" s="184"/>
      <c r="U265" s="184"/>
      <c r="V265" s="202"/>
      <c r="W265" s="55"/>
      <c r="Z265">
        <v>0</v>
      </c>
    </row>
    <row r="266" spans="1:26" ht="25.05" customHeight="1" x14ac:dyDescent="0.3">
      <c r="A266" s="185"/>
      <c r="B266" s="215">
        <v>135</v>
      </c>
      <c r="C266" s="186" t="s">
        <v>363</v>
      </c>
      <c r="D266" s="342" t="s">
        <v>364</v>
      </c>
      <c r="E266" s="342"/>
      <c r="F266" s="179" t="s">
        <v>117</v>
      </c>
      <c r="G266" s="181">
        <v>0.79900000000000004</v>
      </c>
      <c r="H266" s="180"/>
      <c r="I266" s="180">
        <f>ROUND(G266*(H266),2)</f>
        <v>0</v>
      </c>
      <c r="J266" s="179">
        <f>ROUND(G266*(N266),2)</f>
        <v>25.41</v>
      </c>
      <c r="K266" s="184">
        <f>ROUND(G266*(O266),2)</f>
        <v>0</v>
      </c>
      <c r="L266" s="184">
        <f>ROUND(G266*(H266),2)</f>
        <v>0</v>
      </c>
      <c r="M266" s="184"/>
      <c r="N266" s="184">
        <v>31.8</v>
      </c>
      <c r="O266" s="184"/>
      <c r="P266" s="187"/>
      <c r="Q266" s="187"/>
      <c r="R266" s="187"/>
      <c r="S266" s="184">
        <f>ROUND(G266*(P266),3)</f>
        <v>0</v>
      </c>
      <c r="T266" s="184"/>
      <c r="U266" s="184"/>
      <c r="V266" s="202"/>
      <c r="W266" s="55"/>
      <c r="Z266">
        <v>0</v>
      </c>
    </row>
    <row r="267" spans="1:26" x14ac:dyDescent="0.3">
      <c r="A267" s="10"/>
      <c r="B267" s="57"/>
      <c r="C267" s="178">
        <v>761</v>
      </c>
      <c r="D267" s="346" t="s">
        <v>360</v>
      </c>
      <c r="E267" s="346"/>
      <c r="F267" s="10"/>
      <c r="G267" s="177"/>
      <c r="H267" s="69"/>
      <c r="I267" s="146">
        <f>ROUND((SUM(I264:I266))/1,2)</f>
        <v>0</v>
      </c>
      <c r="J267" s="10"/>
      <c r="K267" s="10"/>
      <c r="L267" s="10">
        <f>ROUND((SUM(L264:L266))/1,2)</f>
        <v>0</v>
      </c>
      <c r="M267" s="10">
        <f>ROUND((SUM(M264:M266))/1,2)</f>
        <v>0</v>
      </c>
      <c r="N267" s="10"/>
      <c r="O267" s="10"/>
      <c r="P267" s="10"/>
      <c r="Q267" s="10"/>
      <c r="R267" s="10"/>
      <c r="S267" s="10">
        <f>ROUND((SUM(S264:S266))/1,2)</f>
        <v>0.8</v>
      </c>
      <c r="T267" s="10"/>
      <c r="U267" s="10"/>
      <c r="V267" s="204">
        <f>ROUND((SUM(V264:V266))/1,2)</f>
        <v>0</v>
      </c>
      <c r="W267" s="219"/>
      <c r="X267" s="144"/>
      <c r="Y267" s="144"/>
      <c r="Z267" s="144"/>
    </row>
    <row r="268" spans="1:26" x14ac:dyDescent="0.3">
      <c r="A268" s="1"/>
      <c r="B268" s="212"/>
      <c r="C268" s="1"/>
      <c r="D268" s="1"/>
      <c r="E268" s="1"/>
      <c r="F268" s="1"/>
      <c r="G268" s="171"/>
      <c r="H268" s="139"/>
      <c r="I268" s="13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05"/>
      <c r="W268" s="55"/>
    </row>
    <row r="269" spans="1:26" x14ac:dyDescent="0.3">
      <c r="A269" s="10"/>
      <c r="B269" s="57"/>
      <c r="C269" s="178">
        <v>762</v>
      </c>
      <c r="D269" s="346" t="s">
        <v>365</v>
      </c>
      <c r="E269" s="346"/>
      <c r="F269" s="10"/>
      <c r="G269" s="177"/>
      <c r="H269" s="69"/>
      <c r="I269" s="69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201"/>
      <c r="W269" s="219"/>
      <c r="X269" s="144"/>
      <c r="Y269" s="144"/>
      <c r="Z269" s="144"/>
    </row>
    <row r="270" spans="1:26" ht="25.05" customHeight="1" x14ac:dyDescent="0.3">
      <c r="A270" s="185"/>
      <c r="B270" s="215">
        <v>136</v>
      </c>
      <c r="C270" s="186" t="s">
        <v>366</v>
      </c>
      <c r="D270" s="342" t="s">
        <v>367</v>
      </c>
      <c r="E270" s="342"/>
      <c r="F270" s="179" t="s">
        <v>222</v>
      </c>
      <c r="G270" s="181">
        <v>40.92</v>
      </c>
      <c r="H270" s="180"/>
      <c r="I270" s="180">
        <f t="shared" ref="I270:I283" si="39">ROUND(G270*(H270),2)</f>
        <v>0</v>
      </c>
      <c r="J270" s="179">
        <f t="shared" ref="J270:J283" si="40">ROUND(G270*(N270),2)</f>
        <v>251.25</v>
      </c>
      <c r="K270" s="184">
        <f t="shared" ref="K270:K283" si="41">ROUND(G270*(O270),2)</f>
        <v>0</v>
      </c>
      <c r="L270" s="184">
        <f t="shared" ref="L270:L280" si="42">ROUND(G270*(H270),2)</f>
        <v>0</v>
      </c>
      <c r="M270" s="184"/>
      <c r="N270" s="184">
        <v>6.14</v>
      </c>
      <c r="O270" s="184"/>
      <c r="P270" s="187">
        <v>2.5999999999999998E-4</v>
      </c>
      <c r="Q270" s="187"/>
      <c r="R270" s="187">
        <v>2.5999999999999998E-4</v>
      </c>
      <c r="S270" s="184">
        <f t="shared" ref="S270:S283" si="43">ROUND(G270*(P270),3)</f>
        <v>1.0999999999999999E-2</v>
      </c>
      <c r="T270" s="184"/>
      <c r="U270" s="184"/>
      <c r="V270" s="202"/>
      <c r="W270" s="55"/>
      <c r="Z270">
        <v>0</v>
      </c>
    </row>
    <row r="271" spans="1:26" ht="25.05" customHeight="1" x14ac:dyDescent="0.3">
      <c r="A271" s="185"/>
      <c r="B271" s="215">
        <v>137</v>
      </c>
      <c r="C271" s="186" t="s">
        <v>368</v>
      </c>
      <c r="D271" s="342" t="s">
        <v>369</v>
      </c>
      <c r="E271" s="342"/>
      <c r="F271" s="179" t="s">
        <v>222</v>
      </c>
      <c r="G271" s="181">
        <v>449.28300000000002</v>
      </c>
      <c r="H271" s="180"/>
      <c r="I271" s="180">
        <f t="shared" si="39"/>
        <v>0</v>
      </c>
      <c r="J271" s="179">
        <f t="shared" si="40"/>
        <v>3603.25</v>
      </c>
      <c r="K271" s="184">
        <f t="shared" si="41"/>
        <v>0</v>
      </c>
      <c r="L271" s="184">
        <f t="shared" si="42"/>
        <v>0</v>
      </c>
      <c r="M271" s="184"/>
      <c r="N271" s="184">
        <v>8.02</v>
      </c>
      <c r="O271" s="184"/>
      <c r="P271" s="187">
        <v>2.5999999999999998E-4</v>
      </c>
      <c r="Q271" s="187"/>
      <c r="R271" s="187">
        <v>2.5999999999999998E-4</v>
      </c>
      <c r="S271" s="184">
        <f t="shared" si="43"/>
        <v>0.11700000000000001</v>
      </c>
      <c r="T271" s="184"/>
      <c r="U271" s="184"/>
      <c r="V271" s="202"/>
      <c r="W271" s="55"/>
      <c r="Z271">
        <v>0</v>
      </c>
    </row>
    <row r="272" spans="1:26" ht="25.05" customHeight="1" x14ac:dyDescent="0.3">
      <c r="A272" s="185"/>
      <c r="B272" s="215">
        <v>138</v>
      </c>
      <c r="C272" s="186" t="s">
        <v>370</v>
      </c>
      <c r="D272" s="342" t="s">
        <v>371</v>
      </c>
      <c r="E272" s="342"/>
      <c r="F272" s="179" t="s">
        <v>222</v>
      </c>
      <c r="G272" s="181">
        <v>7.5600000000000005</v>
      </c>
      <c r="H272" s="180"/>
      <c r="I272" s="180">
        <f t="shared" si="39"/>
        <v>0</v>
      </c>
      <c r="J272" s="179">
        <f t="shared" si="40"/>
        <v>83.39</v>
      </c>
      <c r="K272" s="184">
        <f t="shared" si="41"/>
        <v>0</v>
      </c>
      <c r="L272" s="184">
        <f t="shared" si="42"/>
        <v>0</v>
      </c>
      <c r="M272" s="184"/>
      <c r="N272" s="184">
        <v>11.03</v>
      </c>
      <c r="O272" s="184"/>
      <c r="P272" s="187">
        <v>2.5999999999999998E-4</v>
      </c>
      <c r="Q272" s="187"/>
      <c r="R272" s="187">
        <v>2.5999999999999998E-4</v>
      </c>
      <c r="S272" s="184">
        <f t="shared" si="43"/>
        <v>2E-3</v>
      </c>
      <c r="T272" s="184"/>
      <c r="U272" s="184"/>
      <c r="V272" s="202"/>
      <c r="W272" s="55"/>
      <c r="Z272">
        <v>0</v>
      </c>
    </row>
    <row r="273" spans="1:26" ht="25.05" customHeight="1" x14ac:dyDescent="0.3">
      <c r="A273" s="185"/>
      <c r="B273" s="215">
        <v>139</v>
      </c>
      <c r="C273" s="186" t="s">
        <v>372</v>
      </c>
      <c r="D273" s="342" t="s">
        <v>373</v>
      </c>
      <c r="E273" s="342"/>
      <c r="F273" s="179" t="s">
        <v>122</v>
      </c>
      <c r="G273" s="181">
        <v>259.41399999999999</v>
      </c>
      <c r="H273" s="180"/>
      <c r="I273" s="180">
        <f t="shared" si="39"/>
        <v>0</v>
      </c>
      <c r="J273" s="179">
        <f t="shared" si="40"/>
        <v>1229.6199999999999</v>
      </c>
      <c r="K273" s="184">
        <f t="shared" si="41"/>
        <v>0</v>
      </c>
      <c r="L273" s="184">
        <f t="shared" si="42"/>
        <v>0</v>
      </c>
      <c r="M273" s="184"/>
      <c r="N273" s="184">
        <v>4.74</v>
      </c>
      <c r="O273" s="184"/>
      <c r="P273" s="187"/>
      <c r="Q273" s="187"/>
      <c r="R273" s="187"/>
      <c r="S273" s="184">
        <f t="shared" si="43"/>
        <v>0</v>
      </c>
      <c r="T273" s="184"/>
      <c r="U273" s="184"/>
      <c r="V273" s="202"/>
      <c r="W273" s="55"/>
      <c r="Z273">
        <v>0</v>
      </c>
    </row>
    <row r="274" spans="1:26" ht="25.05" customHeight="1" x14ac:dyDescent="0.3">
      <c r="A274" s="185"/>
      <c r="B274" s="215">
        <v>140</v>
      </c>
      <c r="C274" s="186" t="s">
        <v>374</v>
      </c>
      <c r="D274" s="342" t="s">
        <v>375</v>
      </c>
      <c r="E274" s="342"/>
      <c r="F274" s="179" t="s">
        <v>222</v>
      </c>
      <c r="G274" s="181">
        <v>460.55200000000002</v>
      </c>
      <c r="H274" s="180"/>
      <c r="I274" s="180">
        <f t="shared" si="39"/>
        <v>0</v>
      </c>
      <c r="J274" s="179">
        <f t="shared" si="40"/>
        <v>653.98</v>
      </c>
      <c r="K274" s="184">
        <f t="shared" si="41"/>
        <v>0</v>
      </c>
      <c r="L274" s="184">
        <f t="shared" si="42"/>
        <v>0</v>
      </c>
      <c r="M274" s="184"/>
      <c r="N274" s="184">
        <v>1.42</v>
      </c>
      <c r="O274" s="184"/>
      <c r="P274" s="187"/>
      <c r="Q274" s="187"/>
      <c r="R274" s="187"/>
      <c r="S274" s="184">
        <f t="shared" si="43"/>
        <v>0</v>
      </c>
      <c r="T274" s="184"/>
      <c r="U274" s="184"/>
      <c r="V274" s="202"/>
      <c r="W274" s="55"/>
      <c r="Z274">
        <v>0</v>
      </c>
    </row>
    <row r="275" spans="1:26" ht="25.05" customHeight="1" x14ac:dyDescent="0.3">
      <c r="A275" s="185"/>
      <c r="B275" s="215">
        <v>141</v>
      </c>
      <c r="C275" s="186" t="s">
        <v>376</v>
      </c>
      <c r="D275" s="342" t="s">
        <v>377</v>
      </c>
      <c r="E275" s="342"/>
      <c r="F275" s="179" t="s">
        <v>101</v>
      </c>
      <c r="G275" s="181">
        <v>18.216000000000001</v>
      </c>
      <c r="H275" s="180"/>
      <c r="I275" s="180">
        <f t="shared" si="39"/>
        <v>0</v>
      </c>
      <c r="J275" s="179">
        <f t="shared" si="40"/>
        <v>711.7</v>
      </c>
      <c r="K275" s="184">
        <f t="shared" si="41"/>
        <v>0</v>
      </c>
      <c r="L275" s="184">
        <f t="shared" si="42"/>
        <v>0</v>
      </c>
      <c r="M275" s="184"/>
      <c r="N275" s="184">
        <v>39.07</v>
      </c>
      <c r="O275" s="184"/>
      <c r="P275" s="187">
        <v>2.3565177E-2</v>
      </c>
      <c r="Q275" s="187"/>
      <c r="R275" s="187">
        <v>2.3565177E-2</v>
      </c>
      <c r="S275" s="184">
        <f t="shared" si="43"/>
        <v>0.42899999999999999</v>
      </c>
      <c r="T275" s="184"/>
      <c r="U275" s="184"/>
      <c r="V275" s="202"/>
      <c r="W275" s="55"/>
      <c r="Z275">
        <v>0</v>
      </c>
    </row>
    <row r="276" spans="1:26" ht="25.05" customHeight="1" x14ac:dyDescent="0.3">
      <c r="A276" s="185"/>
      <c r="B276" s="215">
        <v>142</v>
      </c>
      <c r="C276" s="186" t="s">
        <v>378</v>
      </c>
      <c r="D276" s="342" t="s">
        <v>379</v>
      </c>
      <c r="E276" s="342"/>
      <c r="F276" s="179" t="s">
        <v>122</v>
      </c>
      <c r="G276" s="181">
        <v>20.9</v>
      </c>
      <c r="H276" s="180"/>
      <c r="I276" s="180">
        <f t="shared" si="39"/>
        <v>0</v>
      </c>
      <c r="J276" s="179">
        <f t="shared" si="40"/>
        <v>382.68</v>
      </c>
      <c r="K276" s="184">
        <f t="shared" si="41"/>
        <v>0</v>
      </c>
      <c r="L276" s="184">
        <f t="shared" si="42"/>
        <v>0</v>
      </c>
      <c r="M276" s="184"/>
      <c r="N276" s="184">
        <v>18.309999999999999</v>
      </c>
      <c r="O276" s="184"/>
      <c r="P276" s="187">
        <v>9.6000000000000009E-3</v>
      </c>
      <c r="Q276" s="187"/>
      <c r="R276" s="187">
        <v>9.6000000000000009E-3</v>
      </c>
      <c r="S276" s="184">
        <f t="shared" si="43"/>
        <v>0.20100000000000001</v>
      </c>
      <c r="T276" s="184"/>
      <c r="U276" s="184"/>
      <c r="V276" s="202"/>
      <c r="W276" s="55"/>
      <c r="Z276">
        <v>0</v>
      </c>
    </row>
    <row r="277" spans="1:26" ht="25.05" customHeight="1" x14ac:dyDescent="0.3">
      <c r="A277" s="185"/>
      <c r="B277" s="215">
        <v>143</v>
      </c>
      <c r="C277" s="186" t="s">
        <v>380</v>
      </c>
      <c r="D277" s="342" t="s">
        <v>381</v>
      </c>
      <c r="E277" s="342"/>
      <c r="F277" s="179" t="s">
        <v>122</v>
      </c>
      <c r="G277" s="181">
        <v>20.9</v>
      </c>
      <c r="H277" s="180"/>
      <c r="I277" s="180">
        <f t="shared" si="39"/>
        <v>0</v>
      </c>
      <c r="J277" s="179">
        <f t="shared" si="40"/>
        <v>404.83</v>
      </c>
      <c r="K277" s="184">
        <f t="shared" si="41"/>
        <v>0</v>
      </c>
      <c r="L277" s="184">
        <f t="shared" si="42"/>
        <v>0</v>
      </c>
      <c r="M277" s="184"/>
      <c r="N277" s="184">
        <v>19.37</v>
      </c>
      <c r="O277" s="184"/>
      <c r="P277" s="187">
        <v>1.0239999999999999E-2</v>
      </c>
      <c r="Q277" s="187"/>
      <c r="R277" s="187">
        <v>1.0239999999999999E-2</v>
      </c>
      <c r="S277" s="184">
        <f t="shared" si="43"/>
        <v>0.214</v>
      </c>
      <c r="T277" s="184"/>
      <c r="U277" s="184"/>
      <c r="V277" s="202"/>
      <c r="W277" s="55"/>
      <c r="Z277">
        <v>0</v>
      </c>
    </row>
    <row r="278" spans="1:26" ht="25.05" customHeight="1" x14ac:dyDescent="0.3">
      <c r="A278" s="185"/>
      <c r="B278" s="215">
        <v>144</v>
      </c>
      <c r="C278" s="186" t="s">
        <v>382</v>
      </c>
      <c r="D278" s="342" t="s">
        <v>383</v>
      </c>
      <c r="E278" s="342"/>
      <c r="F278" s="179" t="s">
        <v>222</v>
      </c>
      <c r="G278" s="181">
        <v>131</v>
      </c>
      <c r="H278" s="180"/>
      <c r="I278" s="180">
        <f t="shared" si="39"/>
        <v>0</v>
      </c>
      <c r="J278" s="179">
        <f t="shared" si="40"/>
        <v>271.17</v>
      </c>
      <c r="K278" s="184">
        <f t="shared" si="41"/>
        <v>0</v>
      </c>
      <c r="L278" s="184">
        <f t="shared" si="42"/>
        <v>0</v>
      </c>
      <c r="M278" s="184"/>
      <c r="N278" s="184">
        <v>2.0699999999999998</v>
      </c>
      <c r="O278" s="184"/>
      <c r="P278" s="187"/>
      <c r="Q278" s="187"/>
      <c r="R278" s="187"/>
      <c r="S278" s="184">
        <f t="shared" si="43"/>
        <v>0</v>
      </c>
      <c r="T278" s="184"/>
      <c r="U278" s="184"/>
      <c r="V278" s="202"/>
      <c r="W278" s="55"/>
      <c r="Z278">
        <v>0</v>
      </c>
    </row>
    <row r="279" spans="1:26" ht="25.05" customHeight="1" x14ac:dyDescent="0.3">
      <c r="A279" s="185"/>
      <c r="B279" s="215">
        <v>145</v>
      </c>
      <c r="C279" s="186" t="s">
        <v>384</v>
      </c>
      <c r="D279" s="342" t="s">
        <v>385</v>
      </c>
      <c r="E279" s="342"/>
      <c r="F279" s="179" t="s">
        <v>117</v>
      </c>
      <c r="G279" s="181">
        <v>10.613</v>
      </c>
      <c r="H279" s="180"/>
      <c r="I279" s="180">
        <f t="shared" si="39"/>
        <v>0</v>
      </c>
      <c r="J279" s="179">
        <f t="shared" si="40"/>
        <v>570.66</v>
      </c>
      <c r="K279" s="184">
        <f t="shared" si="41"/>
        <v>0</v>
      </c>
      <c r="L279" s="184">
        <f t="shared" si="42"/>
        <v>0</v>
      </c>
      <c r="M279" s="184"/>
      <c r="N279" s="184">
        <v>53.77</v>
      </c>
      <c r="O279" s="184"/>
      <c r="P279" s="187"/>
      <c r="Q279" s="187"/>
      <c r="R279" s="187"/>
      <c r="S279" s="184">
        <f t="shared" si="43"/>
        <v>0</v>
      </c>
      <c r="T279" s="184"/>
      <c r="U279" s="184"/>
      <c r="V279" s="202"/>
      <c r="W279" s="55"/>
      <c r="Z279">
        <v>0</v>
      </c>
    </row>
    <row r="280" spans="1:26" ht="25.05" customHeight="1" x14ac:dyDescent="0.3">
      <c r="A280" s="185"/>
      <c r="B280" s="215">
        <v>146</v>
      </c>
      <c r="C280" s="186" t="s">
        <v>386</v>
      </c>
      <c r="D280" s="342" t="s">
        <v>387</v>
      </c>
      <c r="E280" s="342"/>
      <c r="F280" s="179" t="s">
        <v>122</v>
      </c>
      <c r="G280" s="181">
        <v>21.5</v>
      </c>
      <c r="H280" s="180"/>
      <c r="I280" s="180">
        <f t="shared" si="39"/>
        <v>0</v>
      </c>
      <c r="J280" s="179">
        <f t="shared" si="40"/>
        <v>834.2</v>
      </c>
      <c r="K280" s="184">
        <f t="shared" si="41"/>
        <v>0</v>
      </c>
      <c r="L280" s="184">
        <f t="shared" si="42"/>
        <v>0</v>
      </c>
      <c r="M280" s="184"/>
      <c r="N280" s="184">
        <v>38.799999999999997</v>
      </c>
      <c r="O280" s="184"/>
      <c r="P280" s="187"/>
      <c r="Q280" s="187"/>
      <c r="R280" s="187"/>
      <c r="S280" s="184">
        <f t="shared" si="43"/>
        <v>0</v>
      </c>
      <c r="T280" s="184"/>
      <c r="U280" s="184"/>
      <c r="V280" s="202"/>
      <c r="W280" s="55"/>
      <c r="Z280">
        <v>0</v>
      </c>
    </row>
    <row r="281" spans="1:26" ht="25.05" customHeight="1" x14ac:dyDescent="0.3">
      <c r="A281" s="185"/>
      <c r="B281" s="216">
        <v>147</v>
      </c>
      <c r="C281" s="194" t="s">
        <v>388</v>
      </c>
      <c r="D281" s="347" t="s">
        <v>389</v>
      </c>
      <c r="E281" s="347"/>
      <c r="F281" s="188" t="s">
        <v>101</v>
      </c>
      <c r="G281" s="190">
        <v>7.1340000000000003</v>
      </c>
      <c r="H281" s="189"/>
      <c r="I281" s="189">
        <f t="shared" si="39"/>
        <v>0</v>
      </c>
      <c r="J281" s="188">
        <f t="shared" si="40"/>
        <v>2306.64</v>
      </c>
      <c r="K281" s="193">
        <f t="shared" si="41"/>
        <v>0</v>
      </c>
      <c r="L281" s="193"/>
      <c r="M281" s="193">
        <f>ROUND(G281*(H281),2)</f>
        <v>0</v>
      </c>
      <c r="N281" s="193">
        <v>323.33</v>
      </c>
      <c r="O281" s="193"/>
      <c r="P281" s="195">
        <v>0.55000000000000004</v>
      </c>
      <c r="Q281" s="195"/>
      <c r="R281" s="195">
        <v>0.55000000000000004</v>
      </c>
      <c r="S281" s="193">
        <f t="shared" si="43"/>
        <v>3.9239999999999999</v>
      </c>
      <c r="T281" s="193"/>
      <c r="U281" s="193"/>
      <c r="V281" s="203"/>
      <c r="W281" s="55"/>
      <c r="Z281">
        <v>0</v>
      </c>
    </row>
    <row r="282" spans="1:26" ht="25.05" customHeight="1" x14ac:dyDescent="0.3">
      <c r="A282" s="185"/>
      <c r="B282" s="216">
        <v>148</v>
      </c>
      <c r="C282" s="194" t="s">
        <v>390</v>
      </c>
      <c r="D282" s="347" t="s">
        <v>391</v>
      </c>
      <c r="E282" s="347"/>
      <c r="F282" s="188" t="s">
        <v>101</v>
      </c>
      <c r="G282" s="190">
        <v>7.96</v>
      </c>
      <c r="H282" s="189"/>
      <c r="I282" s="189">
        <f t="shared" si="39"/>
        <v>0</v>
      </c>
      <c r="J282" s="188">
        <f t="shared" si="40"/>
        <v>2776.45</v>
      </c>
      <c r="K282" s="193">
        <f t="shared" si="41"/>
        <v>0</v>
      </c>
      <c r="L282" s="193"/>
      <c r="M282" s="193">
        <f>ROUND(G282*(H282),2)</f>
        <v>0</v>
      </c>
      <c r="N282" s="193">
        <v>348.8</v>
      </c>
      <c r="O282" s="193"/>
      <c r="P282" s="195">
        <v>0.55000000000000004</v>
      </c>
      <c r="Q282" s="195"/>
      <c r="R282" s="195">
        <v>0.55000000000000004</v>
      </c>
      <c r="S282" s="193">
        <f t="shared" si="43"/>
        <v>4.3780000000000001</v>
      </c>
      <c r="T282" s="193"/>
      <c r="U282" s="193"/>
      <c r="V282" s="203"/>
      <c r="W282" s="55"/>
      <c r="Z282">
        <v>0</v>
      </c>
    </row>
    <row r="283" spans="1:26" ht="25.05" customHeight="1" x14ac:dyDescent="0.3">
      <c r="A283" s="185"/>
      <c r="B283" s="216">
        <v>149</v>
      </c>
      <c r="C283" s="194" t="s">
        <v>392</v>
      </c>
      <c r="D283" s="347" t="s">
        <v>393</v>
      </c>
      <c r="E283" s="347"/>
      <c r="F283" s="188" t="s">
        <v>101</v>
      </c>
      <c r="G283" s="190">
        <v>2.4319999999999999</v>
      </c>
      <c r="H283" s="189"/>
      <c r="I283" s="189">
        <f t="shared" si="39"/>
        <v>0</v>
      </c>
      <c r="J283" s="188">
        <f t="shared" si="40"/>
        <v>855.67</v>
      </c>
      <c r="K283" s="193">
        <f t="shared" si="41"/>
        <v>0</v>
      </c>
      <c r="L283" s="193"/>
      <c r="M283" s="193">
        <f>ROUND(G283*(H283),2)</f>
        <v>0</v>
      </c>
      <c r="N283" s="193">
        <v>351.84</v>
      </c>
      <c r="O283" s="193"/>
      <c r="P283" s="195">
        <v>0.55000000000000004</v>
      </c>
      <c r="Q283" s="195"/>
      <c r="R283" s="195">
        <v>0.55000000000000004</v>
      </c>
      <c r="S283" s="193">
        <f t="shared" si="43"/>
        <v>1.3380000000000001</v>
      </c>
      <c r="T283" s="193"/>
      <c r="U283" s="193"/>
      <c r="V283" s="203"/>
      <c r="W283" s="55"/>
      <c r="Z283">
        <v>0</v>
      </c>
    </row>
    <row r="284" spans="1:26" x14ac:dyDescent="0.3">
      <c r="A284" s="10"/>
      <c r="B284" s="57"/>
      <c r="C284" s="178">
        <v>762</v>
      </c>
      <c r="D284" s="346" t="s">
        <v>365</v>
      </c>
      <c r="E284" s="346"/>
      <c r="F284" s="10"/>
      <c r="G284" s="177"/>
      <c r="H284" s="69"/>
      <c r="I284" s="146">
        <f>ROUND((SUM(I269:I283))/1,2)</f>
        <v>0</v>
      </c>
      <c r="J284" s="10"/>
      <c r="K284" s="10"/>
      <c r="L284" s="10">
        <f>ROUND((SUM(L269:L283))/1,2)</f>
        <v>0</v>
      </c>
      <c r="M284" s="10">
        <f>ROUND((SUM(M269:M283))/1,2)</f>
        <v>0</v>
      </c>
      <c r="N284" s="10"/>
      <c r="O284" s="10"/>
      <c r="P284" s="10"/>
      <c r="Q284" s="10"/>
      <c r="R284" s="10"/>
      <c r="S284" s="10">
        <f>ROUND((SUM(S269:S283))/1,2)</f>
        <v>10.61</v>
      </c>
      <c r="T284" s="10"/>
      <c r="U284" s="10"/>
      <c r="V284" s="204">
        <f>ROUND((SUM(V269:V283))/1,2)</f>
        <v>0</v>
      </c>
      <c r="W284" s="219"/>
      <c r="X284" s="144"/>
      <c r="Y284" s="144"/>
      <c r="Z284" s="144"/>
    </row>
    <row r="285" spans="1:26" x14ac:dyDescent="0.3">
      <c r="A285" s="1"/>
      <c r="B285" s="212"/>
      <c r="C285" s="1"/>
      <c r="D285" s="1"/>
      <c r="E285" s="1"/>
      <c r="F285" s="1"/>
      <c r="G285" s="171"/>
      <c r="H285" s="139"/>
      <c r="I285" s="13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05"/>
      <c r="W285" s="55"/>
    </row>
    <row r="286" spans="1:26" x14ac:dyDescent="0.3">
      <c r="A286" s="10"/>
      <c r="B286" s="57"/>
      <c r="C286" s="178">
        <v>763</v>
      </c>
      <c r="D286" s="346" t="s">
        <v>394</v>
      </c>
      <c r="E286" s="346"/>
      <c r="F286" s="10"/>
      <c r="G286" s="177"/>
      <c r="H286" s="69"/>
      <c r="I286" s="69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201"/>
      <c r="W286" s="219"/>
      <c r="X286" s="144"/>
      <c r="Y286" s="144"/>
      <c r="Z286" s="144"/>
    </row>
    <row r="287" spans="1:26" ht="25.05" customHeight="1" x14ac:dyDescent="0.3">
      <c r="A287" s="185"/>
      <c r="B287" s="215">
        <v>150</v>
      </c>
      <c r="C287" s="186" t="s">
        <v>395</v>
      </c>
      <c r="D287" s="342" t="s">
        <v>396</v>
      </c>
      <c r="E287" s="342"/>
      <c r="F287" s="179" t="s">
        <v>122</v>
      </c>
      <c r="G287" s="181">
        <v>208.33</v>
      </c>
      <c r="H287" s="180"/>
      <c r="I287" s="180">
        <f>ROUND(G287*(H287),2)</f>
        <v>0</v>
      </c>
      <c r="J287" s="179">
        <f>ROUND(G287*(N287),2)</f>
        <v>7949.87</v>
      </c>
      <c r="K287" s="184">
        <f>ROUND(G287*(O287),2)</f>
        <v>0</v>
      </c>
      <c r="L287" s="184">
        <f>ROUND(G287*(H287),2)</f>
        <v>0</v>
      </c>
      <c r="M287" s="184"/>
      <c r="N287" s="184">
        <v>38.159999999999997</v>
      </c>
      <c r="O287" s="184"/>
      <c r="P287" s="187">
        <v>9.9123375E-3</v>
      </c>
      <c r="Q287" s="187"/>
      <c r="R287" s="187">
        <v>9.9123375E-3</v>
      </c>
      <c r="S287" s="184">
        <f>ROUND(G287*(P287),3)</f>
        <v>2.0649999999999999</v>
      </c>
      <c r="T287" s="184"/>
      <c r="U287" s="184"/>
      <c r="V287" s="202"/>
      <c r="W287" s="55"/>
      <c r="Z287">
        <v>0</v>
      </c>
    </row>
    <row r="288" spans="1:26" ht="25.05" customHeight="1" x14ac:dyDescent="0.3">
      <c r="A288" s="185"/>
      <c r="B288" s="215">
        <v>151</v>
      </c>
      <c r="C288" s="186" t="s">
        <v>397</v>
      </c>
      <c r="D288" s="342" t="s">
        <v>398</v>
      </c>
      <c r="E288" s="342"/>
      <c r="F288" s="179" t="s">
        <v>117</v>
      </c>
      <c r="G288" s="181">
        <v>2.0649999999999999</v>
      </c>
      <c r="H288" s="180"/>
      <c r="I288" s="180">
        <f>ROUND(G288*(H288),2)</f>
        <v>0</v>
      </c>
      <c r="J288" s="179">
        <f>ROUND(G288*(N288),2)</f>
        <v>107.71</v>
      </c>
      <c r="K288" s="184">
        <f>ROUND(G288*(O288),2)</f>
        <v>0</v>
      </c>
      <c r="L288" s="184">
        <f>ROUND(G288*(H288),2)</f>
        <v>0</v>
      </c>
      <c r="M288" s="184"/>
      <c r="N288" s="184">
        <v>52.16</v>
      </c>
      <c r="O288" s="184"/>
      <c r="P288" s="187"/>
      <c r="Q288" s="187"/>
      <c r="R288" s="187"/>
      <c r="S288" s="184">
        <f>ROUND(G288*(P288),3)</f>
        <v>0</v>
      </c>
      <c r="T288" s="184"/>
      <c r="U288" s="184"/>
      <c r="V288" s="202"/>
      <c r="W288" s="55"/>
      <c r="Z288">
        <v>0</v>
      </c>
    </row>
    <row r="289" spans="1:26" x14ac:dyDescent="0.3">
      <c r="A289" s="10"/>
      <c r="B289" s="57"/>
      <c r="C289" s="178">
        <v>763</v>
      </c>
      <c r="D289" s="346" t="s">
        <v>394</v>
      </c>
      <c r="E289" s="346"/>
      <c r="F289" s="10"/>
      <c r="G289" s="177"/>
      <c r="H289" s="69"/>
      <c r="I289" s="146">
        <f>ROUND((SUM(I286:I288))/1,2)</f>
        <v>0</v>
      </c>
      <c r="J289" s="10"/>
      <c r="K289" s="10"/>
      <c r="L289" s="10">
        <f>ROUND((SUM(L286:L288))/1,2)</f>
        <v>0</v>
      </c>
      <c r="M289" s="10">
        <f>ROUND((SUM(M286:M288))/1,2)</f>
        <v>0</v>
      </c>
      <c r="N289" s="10"/>
      <c r="O289" s="10"/>
      <c r="P289" s="10"/>
      <c r="Q289" s="10"/>
      <c r="R289" s="10"/>
      <c r="S289" s="10">
        <f>ROUND((SUM(S286:S288))/1,2)</f>
        <v>2.0699999999999998</v>
      </c>
      <c r="T289" s="10"/>
      <c r="U289" s="10"/>
      <c r="V289" s="204">
        <f>ROUND((SUM(V286:V288))/1,2)</f>
        <v>0</v>
      </c>
      <c r="W289" s="219"/>
      <c r="X289" s="144"/>
      <c r="Y289" s="144"/>
      <c r="Z289" s="144"/>
    </row>
    <row r="290" spans="1:26" x14ac:dyDescent="0.3">
      <c r="A290" s="1"/>
      <c r="B290" s="212"/>
      <c r="C290" s="1"/>
      <c r="D290" s="1"/>
      <c r="E290" s="1"/>
      <c r="F290" s="1"/>
      <c r="G290" s="171"/>
      <c r="H290" s="139"/>
      <c r="I290" s="13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05"/>
      <c r="W290" s="55"/>
    </row>
    <row r="291" spans="1:26" x14ac:dyDescent="0.3">
      <c r="A291" s="10"/>
      <c r="B291" s="57"/>
      <c r="C291" s="178">
        <v>764</v>
      </c>
      <c r="D291" s="346" t="s">
        <v>399</v>
      </c>
      <c r="E291" s="346"/>
      <c r="F291" s="10"/>
      <c r="G291" s="177"/>
      <c r="H291" s="69"/>
      <c r="I291" s="69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201"/>
      <c r="W291" s="219"/>
      <c r="X291" s="144"/>
      <c r="Y291" s="144"/>
      <c r="Z291" s="144"/>
    </row>
    <row r="292" spans="1:26" ht="25.05" customHeight="1" x14ac:dyDescent="0.3">
      <c r="A292" s="185"/>
      <c r="B292" s="215">
        <v>152</v>
      </c>
      <c r="C292" s="186" t="s">
        <v>400</v>
      </c>
      <c r="D292" s="342" t="s">
        <v>892</v>
      </c>
      <c r="E292" s="342"/>
      <c r="F292" s="179" t="s">
        <v>122</v>
      </c>
      <c r="G292" s="181">
        <v>5.03</v>
      </c>
      <c r="H292" s="180"/>
      <c r="I292" s="180">
        <f t="shared" ref="I292:I303" si="44">ROUND(G292*(H292),2)</f>
        <v>0</v>
      </c>
      <c r="J292" s="179">
        <f t="shared" ref="J292:J303" si="45">ROUND(G292*(N292),2)</f>
        <v>226</v>
      </c>
      <c r="K292" s="184">
        <f t="shared" ref="K292:K303" si="46">ROUND(G292*(O292),2)</f>
        <v>0</v>
      </c>
      <c r="L292" s="184">
        <f t="shared" ref="L292:L303" si="47">ROUND(G292*(H292),2)</f>
        <v>0</v>
      </c>
      <c r="M292" s="184"/>
      <c r="N292" s="184">
        <v>44.93</v>
      </c>
      <c r="O292" s="184"/>
      <c r="P292" s="187">
        <v>8.2000000000000007E-3</v>
      </c>
      <c r="Q292" s="187"/>
      <c r="R292" s="187">
        <v>8.2000000000000007E-3</v>
      </c>
      <c r="S292" s="184">
        <f t="shared" ref="S292:S303" si="48">ROUND(G292*(P292),3)</f>
        <v>4.1000000000000002E-2</v>
      </c>
      <c r="T292" s="184"/>
      <c r="U292" s="184"/>
      <c r="V292" s="202"/>
      <c r="W292" s="55"/>
      <c r="Z292">
        <v>0</v>
      </c>
    </row>
    <row r="293" spans="1:26" ht="25.05" customHeight="1" x14ac:dyDescent="0.3">
      <c r="A293" s="185"/>
      <c r="B293" s="215">
        <v>153</v>
      </c>
      <c r="C293" s="186" t="s">
        <v>401</v>
      </c>
      <c r="D293" s="342" t="s">
        <v>402</v>
      </c>
      <c r="E293" s="342"/>
      <c r="F293" s="179" t="s">
        <v>222</v>
      </c>
      <c r="G293" s="181">
        <v>28</v>
      </c>
      <c r="H293" s="180"/>
      <c r="I293" s="180">
        <f t="shared" si="44"/>
        <v>0</v>
      </c>
      <c r="J293" s="179">
        <f t="shared" si="45"/>
        <v>266.83999999999997</v>
      </c>
      <c r="K293" s="184">
        <f t="shared" si="46"/>
        <v>0</v>
      </c>
      <c r="L293" s="184">
        <f t="shared" si="47"/>
        <v>0</v>
      </c>
      <c r="M293" s="184"/>
      <c r="N293" s="184">
        <v>9.5299999999999994</v>
      </c>
      <c r="O293" s="184"/>
      <c r="P293" s="187">
        <v>5.2000000000000006E-4</v>
      </c>
      <c r="Q293" s="187"/>
      <c r="R293" s="187">
        <v>5.2000000000000006E-4</v>
      </c>
      <c r="S293" s="184">
        <f t="shared" si="48"/>
        <v>1.4999999999999999E-2</v>
      </c>
      <c r="T293" s="184"/>
      <c r="U293" s="184"/>
      <c r="V293" s="202"/>
      <c r="W293" s="55"/>
      <c r="Z293">
        <v>0</v>
      </c>
    </row>
    <row r="294" spans="1:26" ht="25.05" customHeight="1" x14ac:dyDescent="0.3">
      <c r="A294" s="185"/>
      <c r="B294" s="215">
        <v>154</v>
      </c>
      <c r="C294" s="186" t="s">
        <v>403</v>
      </c>
      <c r="D294" s="342" t="s">
        <v>404</v>
      </c>
      <c r="E294" s="342"/>
      <c r="F294" s="179" t="s">
        <v>222</v>
      </c>
      <c r="G294" s="181">
        <v>20</v>
      </c>
      <c r="H294" s="180"/>
      <c r="I294" s="180">
        <f t="shared" si="44"/>
        <v>0</v>
      </c>
      <c r="J294" s="179">
        <f t="shared" si="45"/>
        <v>162.19999999999999</v>
      </c>
      <c r="K294" s="184">
        <f t="shared" si="46"/>
        <v>0</v>
      </c>
      <c r="L294" s="184">
        <f t="shared" si="47"/>
        <v>0</v>
      </c>
      <c r="M294" s="184"/>
      <c r="N294" s="184">
        <v>8.11</v>
      </c>
      <c r="O294" s="184"/>
      <c r="P294" s="187">
        <v>4.4999999999999999E-4</v>
      </c>
      <c r="Q294" s="187"/>
      <c r="R294" s="187">
        <v>4.4999999999999999E-4</v>
      </c>
      <c r="S294" s="184">
        <f t="shared" si="48"/>
        <v>8.9999999999999993E-3</v>
      </c>
      <c r="T294" s="184"/>
      <c r="U294" s="184"/>
      <c r="V294" s="202"/>
      <c r="W294" s="55"/>
      <c r="Z294">
        <v>0</v>
      </c>
    </row>
    <row r="295" spans="1:26" ht="25.05" customHeight="1" x14ac:dyDescent="0.3">
      <c r="A295" s="185"/>
      <c r="B295" s="215">
        <v>155</v>
      </c>
      <c r="C295" s="186" t="s">
        <v>405</v>
      </c>
      <c r="D295" s="342" t="s">
        <v>406</v>
      </c>
      <c r="E295" s="342"/>
      <c r="F295" s="179" t="s">
        <v>222</v>
      </c>
      <c r="G295" s="181">
        <v>20</v>
      </c>
      <c r="H295" s="180"/>
      <c r="I295" s="180">
        <f t="shared" si="44"/>
        <v>0</v>
      </c>
      <c r="J295" s="179">
        <f t="shared" si="45"/>
        <v>315.60000000000002</v>
      </c>
      <c r="K295" s="184">
        <f t="shared" si="46"/>
        <v>0</v>
      </c>
      <c r="L295" s="184">
        <f t="shared" si="47"/>
        <v>0</v>
      </c>
      <c r="M295" s="184"/>
      <c r="N295" s="184">
        <v>15.78</v>
      </c>
      <c r="O295" s="184"/>
      <c r="P295" s="187">
        <v>9.3000000000000005E-4</v>
      </c>
      <c r="Q295" s="187"/>
      <c r="R295" s="187">
        <v>9.3000000000000005E-4</v>
      </c>
      <c r="S295" s="184">
        <f t="shared" si="48"/>
        <v>1.9E-2</v>
      </c>
      <c r="T295" s="184"/>
      <c r="U295" s="184"/>
      <c r="V295" s="202"/>
      <c r="W295" s="55"/>
      <c r="Z295">
        <v>0</v>
      </c>
    </row>
    <row r="296" spans="1:26" ht="25.05" customHeight="1" x14ac:dyDescent="0.3">
      <c r="A296" s="185"/>
      <c r="B296" s="215">
        <v>156</v>
      </c>
      <c r="C296" s="186" t="s">
        <v>407</v>
      </c>
      <c r="D296" s="342" t="s">
        <v>408</v>
      </c>
      <c r="E296" s="342"/>
      <c r="F296" s="179" t="s">
        <v>222</v>
      </c>
      <c r="G296" s="181">
        <v>14</v>
      </c>
      <c r="H296" s="180"/>
      <c r="I296" s="180">
        <f t="shared" si="44"/>
        <v>0</v>
      </c>
      <c r="J296" s="179">
        <f t="shared" si="45"/>
        <v>247.24</v>
      </c>
      <c r="K296" s="184">
        <f t="shared" si="46"/>
        <v>0</v>
      </c>
      <c r="L296" s="184">
        <f t="shared" si="47"/>
        <v>0</v>
      </c>
      <c r="M296" s="184"/>
      <c r="N296" s="184">
        <v>17.66</v>
      </c>
      <c r="O296" s="184"/>
      <c r="P296" s="187">
        <v>2.6700000000000001E-3</v>
      </c>
      <c r="Q296" s="187"/>
      <c r="R296" s="187">
        <v>2.6700000000000001E-3</v>
      </c>
      <c r="S296" s="184">
        <f t="shared" si="48"/>
        <v>3.6999999999999998E-2</v>
      </c>
      <c r="T296" s="184"/>
      <c r="U296" s="184"/>
      <c r="V296" s="202"/>
      <c r="W296" s="55"/>
      <c r="Z296">
        <v>0</v>
      </c>
    </row>
    <row r="297" spans="1:26" ht="25.05" customHeight="1" x14ac:dyDescent="0.3">
      <c r="A297" s="185"/>
      <c r="B297" s="215">
        <v>157</v>
      </c>
      <c r="C297" s="186" t="s">
        <v>409</v>
      </c>
      <c r="D297" s="342" t="s">
        <v>410</v>
      </c>
      <c r="E297" s="342"/>
      <c r="F297" s="179" t="s">
        <v>162</v>
      </c>
      <c r="G297" s="181">
        <v>3</v>
      </c>
      <c r="H297" s="180"/>
      <c r="I297" s="180">
        <f t="shared" si="44"/>
        <v>0</v>
      </c>
      <c r="J297" s="179">
        <f t="shared" si="45"/>
        <v>45.21</v>
      </c>
      <c r="K297" s="184">
        <f t="shared" si="46"/>
        <v>0</v>
      </c>
      <c r="L297" s="184">
        <f t="shared" si="47"/>
        <v>0</v>
      </c>
      <c r="M297" s="184"/>
      <c r="N297" s="184">
        <v>15.07</v>
      </c>
      <c r="O297" s="184"/>
      <c r="P297" s="187">
        <v>1E-3</v>
      </c>
      <c r="Q297" s="187"/>
      <c r="R297" s="187">
        <v>1E-3</v>
      </c>
      <c r="S297" s="184">
        <f t="shared" si="48"/>
        <v>3.0000000000000001E-3</v>
      </c>
      <c r="T297" s="184"/>
      <c r="U297" s="184"/>
      <c r="V297" s="202"/>
      <c r="W297" s="55"/>
      <c r="Z297">
        <v>0</v>
      </c>
    </row>
    <row r="298" spans="1:26" ht="25.05" customHeight="1" x14ac:dyDescent="0.3">
      <c r="A298" s="185"/>
      <c r="B298" s="215">
        <v>158</v>
      </c>
      <c r="C298" s="186" t="s">
        <v>411</v>
      </c>
      <c r="D298" s="342" t="s">
        <v>412</v>
      </c>
      <c r="E298" s="342"/>
      <c r="F298" s="179" t="s">
        <v>222</v>
      </c>
      <c r="G298" s="181">
        <v>18</v>
      </c>
      <c r="H298" s="180"/>
      <c r="I298" s="180">
        <f t="shared" si="44"/>
        <v>0</v>
      </c>
      <c r="J298" s="179">
        <f t="shared" si="45"/>
        <v>354.6</v>
      </c>
      <c r="K298" s="184">
        <f t="shared" si="46"/>
        <v>0</v>
      </c>
      <c r="L298" s="184">
        <f t="shared" si="47"/>
        <v>0</v>
      </c>
      <c r="M298" s="184"/>
      <c r="N298" s="184">
        <v>19.7</v>
      </c>
      <c r="O298" s="184"/>
      <c r="P298" s="187">
        <v>2.4100000000000007E-3</v>
      </c>
      <c r="Q298" s="187"/>
      <c r="R298" s="187">
        <v>2.4100000000000007E-3</v>
      </c>
      <c r="S298" s="184">
        <f t="shared" si="48"/>
        <v>4.2999999999999997E-2</v>
      </c>
      <c r="T298" s="184"/>
      <c r="U298" s="184"/>
      <c r="V298" s="202"/>
      <c r="W298" s="55"/>
      <c r="Z298">
        <v>0</v>
      </c>
    </row>
    <row r="299" spans="1:26" ht="25.05" customHeight="1" x14ac:dyDescent="0.3">
      <c r="A299" s="185"/>
      <c r="B299" s="215">
        <v>159</v>
      </c>
      <c r="C299" s="186" t="s">
        <v>413</v>
      </c>
      <c r="D299" s="342" t="s">
        <v>414</v>
      </c>
      <c r="E299" s="342"/>
      <c r="F299" s="179" t="s">
        <v>222</v>
      </c>
      <c r="G299" s="181">
        <v>22.2</v>
      </c>
      <c r="H299" s="180"/>
      <c r="I299" s="180">
        <f t="shared" si="44"/>
        <v>0</v>
      </c>
      <c r="J299" s="179">
        <f t="shared" si="45"/>
        <v>380.95</v>
      </c>
      <c r="K299" s="184">
        <f t="shared" si="46"/>
        <v>0</v>
      </c>
      <c r="L299" s="184">
        <f t="shared" si="47"/>
        <v>0</v>
      </c>
      <c r="M299" s="184"/>
      <c r="N299" s="184">
        <v>17.16</v>
      </c>
      <c r="O299" s="184"/>
      <c r="P299" s="187">
        <v>2.7300000000000002E-3</v>
      </c>
      <c r="Q299" s="187"/>
      <c r="R299" s="187">
        <v>2.7300000000000002E-3</v>
      </c>
      <c r="S299" s="184">
        <f t="shared" si="48"/>
        <v>6.0999999999999999E-2</v>
      </c>
      <c r="T299" s="184"/>
      <c r="U299" s="184"/>
      <c r="V299" s="202"/>
      <c r="W299" s="55"/>
      <c r="Z299">
        <v>0</v>
      </c>
    </row>
    <row r="300" spans="1:26" ht="25.05" customHeight="1" x14ac:dyDescent="0.3">
      <c r="A300" s="185"/>
      <c r="B300" s="215">
        <v>160</v>
      </c>
      <c r="C300" s="186" t="s">
        <v>415</v>
      </c>
      <c r="D300" s="342" t="s">
        <v>416</v>
      </c>
      <c r="E300" s="342"/>
      <c r="F300" s="179" t="s">
        <v>117</v>
      </c>
      <c r="G300" s="181">
        <v>0.22800000000000001</v>
      </c>
      <c r="H300" s="180"/>
      <c r="I300" s="180">
        <f t="shared" si="44"/>
        <v>0</v>
      </c>
      <c r="J300" s="179">
        <f t="shared" si="45"/>
        <v>16.010000000000002</v>
      </c>
      <c r="K300" s="184">
        <f t="shared" si="46"/>
        <v>0</v>
      </c>
      <c r="L300" s="184">
        <f t="shared" si="47"/>
        <v>0</v>
      </c>
      <c r="M300" s="184"/>
      <c r="N300" s="184">
        <v>70.22</v>
      </c>
      <c r="O300" s="184"/>
      <c r="P300" s="187"/>
      <c r="Q300" s="187"/>
      <c r="R300" s="187"/>
      <c r="S300" s="184">
        <f t="shared" si="48"/>
        <v>0</v>
      </c>
      <c r="T300" s="184"/>
      <c r="U300" s="184"/>
      <c r="V300" s="202"/>
      <c r="W300" s="55"/>
      <c r="Z300">
        <v>0</v>
      </c>
    </row>
    <row r="301" spans="1:26" ht="25.05" customHeight="1" x14ac:dyDescent="0.3">
      <c r="A301" s="185"/>
      <c r="B301" s="215">
        <v>161</v>
      </c>
      <c r="C301" s="186" t="s">
        <v>417</v>
      </c>
      <c r="D301" s="342" t="s">
        <v>418</v>
      </c>
      <c r="E301" s="342"/>
      <c r="F301" s="179" t="s">
        <v>222</v>
      </c>
      <c r="G301" s="181">
        <v>43.77</v>
      </c>
      <c r="H301" s="180"/>
      <c r="I301" s="180">
        <f t="shared" si="44"/>
        <v>0</v>
      </c>
      <c r="J301" s="179">
        <f t="shared" si="45"/>
        <v>57.34</v>
      </c>
      <c r="K301" s="184">
        <f t="shared" si="46"/>
        <v>0</v>
      </c>
      <c r="L301" s="184">
        <f t="shared" si="47"/>
        <v>0</v>
      </c>
      <c r="M301" s="184"/>
      <c r="N301" s="184">
        <v>1.31</v>
      </c>
      <c r="O301" s="184"/>
      <c r="P301" s="187"/>
      <c r="Q301" s="187"/>
      <c r="R301" s="187"/>
      <c r="S301" s="184">
        <f t="shared" si="48"/>
        <v>0</v>
      </c>
      <c r="T301" s="184"/>
      <c r="U301" s="184"/>
      <c r="V301" s="202">
        <f>ROUND(G301*(X301),3)</f>
        <v>5.8999999999999997E-2</v>
      </c>
      <c r="W301" s="55"/>
      <c r="X301">
        <v>1.3500000000000001E-3</v>
      </c>
      <c r="Z301">
        <v>0</v>
      </c>
    </row>
    <row r="302" spans="1:26" ht="25.05" customHeight="1" x14ac:dyDescent="0.3">
      <c r="A302" s="185"/>
      <c r="B302" s="215">
        <v>162</v>
      </c>
      <c r="C302" s="186" t="s">
        <v>419</v>
      </c>
      <c r="D302" s="342" t="s">
        <v>420</v>
      </c>
      <c r="E302" s="342"/>
      <c r="F302" s="179" t="s">
        <v>222</v>
      </c>
      <c r="G302" s="181">
        <v>20</v>
      </c>
      <c r="H302" s="180"/>
      <c r="I302" s="180">
        <f t="shared" si="44"/>
        <v>0</v>
      </c>
      <c r="J302" s="179">
        <f t="shared" si="45"/>
        <v>316.2</v>
      </c>
      <c r="K302" s="184">
        <f t="shared" si="46"/>
        <v>0</v>
      </c>
      <c r="L302" s="184">
        <f t="shared" si="47"/>
        <v>0</v>
      </c>
      <c r="M302" s="184"/>
      <c r="N302" s="184">
        <v>15.81</v>
      </c>
      <c r="O302" s="184"/>
      <c r="P302" s="187"/>
      <c r="Q302" s="187"/>
      <c r="R302" s="187"/>
      <c r="S302" s="184">
        <f t="shared" si="48"/>
        <v>0</v>
      </c>
      <c r="T302" s="184"/>
      <c r="U302" s="184"/>
      <c r="V302" s="202"/>
      <c r="W302" s="55"/>
      <c r="Z302">
        <v>0</v>
      </c>
    </row>
    <row r="303" spans="1:26" ht="25.05" customHeight="1" x14ac:dyDescent="0.3">
      <c r="A303" s="185"/>
      <c r="B303" s="215">
        <v>163</v>
      </c>
      <c r="C303" s="186" t="s">
        <v>421</v>
      </c>
      <c r="D303" s="342" t="s">
        <v>422</v>
      </c>
      <c r="E303" s="342"/>
      <c r="F303" s="179" t="s">
        <v>222</v>
      </c>
      <c r="G303" s="181">
        <v>20</v>
      </c>
      <c r="H303" s="180"/>
      <c r="I303" s="180">
        <f t="shared" si="44"/>
        <v>0</v>
      </c>
      <c r="J303" s="179">
        <f t="shared" si="45"/>
        <v>329.2</v>
      </c>
      <c r="K303" s="184">
        <f t="shared" si="46"/>
        <v>0</v>
      </c>
      <c r="L303" s="184">
        <f t="shared" si="47"/>
        <v>0</v>
      </c>
      <c r="M303" s="184"/>
      <c r="N303" s="184">
        <v>16.46</v>
      </c>
      <c r="O303" s="184"/>
      <c r="P303" s="187"/>
      <c r="Q303" s="187"/>
      <c r="R303" s="187"/>
      <c r="S303" s="184">
        <f t="shared" si="48"/>
        <v>0</v>
      </c>
      <c r="T303" s="184"/>
      <c r="U303" s="184"/>
      <c r="V303" s="202"/>
      <c r="W303" s="55"/>
      <c r="Z303">
        <v>0</v>
      </c>
    </row>
    <row r="304" spans="1:26" x14ac:dyDescent="0.3">
      <c r="A304" s="10"/>
      <c r="B304" s="57"/>
      <c r="C304" s="178">
        <v>764</v>
      </c>
      <c r="D304" s="346" t="s">
        <v>399</v>
      </c>
      <c r="E304" s="346"/>
      <c r="F304" s="10"/>
      <c r="G304" s="177"/>
      <c r="H304" s="69"/>
      <c r="I304" s="146">
        <f>ROUND((SUM(I291:I303))/1,2)</f>
        <v>0</v>
      </c>
      <c r="J304" s="10"/>
      <c r="K304" s="10"/>
      <c r="L304" s="10">
        <f>ROUND((SUM(L291:L303))/1,2)</f>
        <v>0</v>
      </c>
      <c r="M304" s="10">
        <f>ROUND((SUM(M291:M303))/1,2)</f>
        <v>0</v>
      </c>
      <c r="N304" s="10"/>
      <c r="O304" s="10"/>
      <c r="P304" s="10"/>
      <c r="Q304" s="10"/>
      <c r="R304" s="10"/>
      <c r="S304" s="10">
        <f>ROUND((SUM(S291:S303))/1,2)</f>
        <v>0.23</v>
      </c>
      <c r="T304" s="10"/>
      <c r="U304" s="10"/>
      <c r="V304" s="204">
        <f>ROUND((SUM(V291:V303))/1,2)</f>
        <v>0.06</v>
      </c>
      <c r="W304" s="219"/>
      <c r="X304" s="144"/>
      <c r="Y304" s="144"/>
      <c r="Z304" s="144"/>
    </row>
    <row r="305" spans="1:26" x14ac:dyDescent="0.3">
      <c r="A305" s="1"/>
      <c r="B305" s="212"/>
      <c r="C305" s="1"/>
      <c r="D305" s="1"/>
      <c r="E305" s="1"/>
      <c r="F305" s="1"/>
      <c r="G305" s="171"/>
      <c r="H305" s="139"/>
      <c r="I305" s="13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05"/>
      <c r="W305" s="55"/>
    </row>
    <row r="306" spans="1:26" x14ac:dyDescent="0.3">
      <c r="A306" s="10"/>
      <c r="B306" s="57"/>
      <c r="C306" s="178">
        <v>765</v>
      </c>
      <c r="D306" s="346" t="s">
        <v>423</v>
      </c>
      <c r="E306" s="346"/>
      <c r="F306" s="10"/>
      <c r="G306" s="177"/>
      <c r="H306" s="69"/>
      <c r="I306" s="69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201"/>
      <c r="W306" s="219"/>
      <c r="X306" s="144"/>
      <c r="Y306" s="144"/>
      <c r="Z306" s="144"/>
    </row>
    <row r="307" spans="1:26" ht="25.05" customHeight="1" x14ac:dyDescent="0.3">
      <c r="A307" s="185"/>
      <c r="B307" s="215">
        <v>164</v>
      </c>
      <c r="C307" s="186" t="s">
        <v>424</v>
      </c>
      <c r="D307" s="342" t="s">
        <v>425</v>
      </c>
      <c r="E307" s="342"/>
      <c r="F307" s="179" t="s">
        <v>122</v>
      </c>
      <c r="G307" s="181">
        <v>259.41500000000002</v>
      </c>
      <c r="H307" s="180"/>
      <c r="I307" s="180">
        <f>ROUND(G307*(H307),2)</f>
        <v>0</v>
      </c>
      <c r="J307" s="179">
        <f>ROUND(G307*(N307),2)</f>
        <v>1561.68</v>
      </c>
      <c r="K307" s="184">
        <f>ROUND(G307*(O307),2)</f>
        <v>0</v>
      </c>
      <c r="L307" s="184">
        <f>ROUND(G307*(H307),2)</f>
        <v>0</v>
      </c>
      <c r="M307" s="184"/>
      <c r="N307" s="184">
        <v>6.02</v>
      </c>
      <c r="O307" s="184"/>
      <c r="P307" s="187">
        <v>4.300000000000001E-4</v>
      </c>
      <c r="Q307" s="187"/>
      <c r="R307" s="187">
        <v>4.300000000000001E-4</v>
      </c>
      <c r="S307" s="184">
        <f>ROUND(G307*(P307),3)</f>
        <v>0.112</v>
      </c>
      <c r="T307" s="184"/>
      <c r="U307" s="184"/>
      <c r="V307" s="202"/>
      <c r="W307" s="55"/>
      <c r="Z307">
        <v>0</v>
      </c>
    </row>
    <row r="308" spans="1:26" ht="25.05" customHeight="1" x14ac:dyDescent="0.3">
      <c r="A308" s="185"/>
      <c r="B308" s="215">
        <v>165</v>
      </c>
      <c r="C308" s="186" t="s">
        <v>426</v>
      </c>
      <c r="D308" s="342" t="s">
        <v>427</v>
      </c>
      <c r="E308" s="342"/>
      <c r="F308" s="179" t="s">
        <v>117</v>
      </c>
      <c r="G308" s="181">
        <v>0.112</v>
      </c>
      <c r="H308" s="180"/>
      <c r="I308" s="180">
        <f>ROUND(G308*(H308),2)</f>
        <v>0</v>
      </c>
      <c r="J308" s="179">
        <f>ROUND(G308*(N308),2)</f>
        <v>4.53</v>
      </c>
      <c r="K308" s="184">
        <f>ROUND(G308*(O308),2)</f>
        <v>0</v>
      </c>
      <c r="L308" s="184">
        <f>ROUND(G308*(H308),2)</f>
        <v>0</v>
      </c>
      <c r="M308" s="184"/>
      <c r="N308" s="184">
        <v>40.450000000000003</v>
      </c>
      <c r="O308" s="184"/>
      <c r="P308" s="187"/>
      <c r="Q308" s="187"/>
      <c r="R308" s="187"/>
      <c r="S308" s="184">
        <f>ROUND(G308*(P308),3)</f>
        <v>0</v>
      </c>
      <c r="T308" s="184"/>
      <c r="U308" s="184"/>
      <c r="V308" s="202"/>
      <c r="W308" s="55"/>
      <c r="Z308">
        <v>0</v>
      </c>
    </row>
    <row r="309" spans="1:26" x14ac:dyDescent="0.3">
      <c r="A309" s="10"/>
      <c r="B309" s="57"/>
      <c r="C309" s="178">
        <v>765</v>
      </c>
      <c r="D309" s="346" t="s">
        <v>423</v>
      </c>
      <c r="E309" s="346"/>
      <c r="F309" s="10"/>
      <c r="G309" s="177"/>
      <c r="H309" s="69"/>
      <c r="I309" s="146">
        <f>ROUND((SUM(I306:I308))/1,2)</f>
        <v>0</v>
      </c>
      <c r="J309" s="10"/>
      <c r="K309" s="10"/>
      <c r="L309" s="10">
        <f>ROUND((SUM(L306:L308))/1,2)</f>
        <v>0</v>
      </c>
      <c r="M309" s="10">
        <f>ROUND((SUM(M306:M308))/1,2)</f>
        <v>0</v>
      </c>
      <c r="N309" s="10"/>
      <c r="O309" s="10"/>
      <c r="P309" s="10"/>
      <c r="Q309" s="10"/>
      <c r="R309" s="10"/>
      <c r="S309" s="10">
        <f>ROUND((SUM(S306:S308))/1,2)</f>
        <v>0.11</v>
      </c>
      <c r="T309" s="10"/>
      <c r="U309" s="10"/>
      <c r="V309" s="204">
        <f>ROUND((SUM(V306:V308))/1,2)</f>
        <v>0</v>
      </c>
      <c r="W309" s="219"/>
      <c r="X309" s="144"/>
      <c r="Y309" s="144"/>
      <c r="Z309" s="144"/>
    </row>
    <row r="310" spans="1:26" x14ac:dyDescent="0.3">
      <c r="A310" s="1"/>
      <c r="B310" s="212"/>
      <c r="C310" s="1"/>
      <c r="D310" s="1"/>
      <c r="E310" s="1"/>
      <c r="F310" s="1"/>
      <c r="G310" s="171"/>
      <c r="H310" s="139"/>
      <c r="I310" s="13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05"/>
      <c r="W310" s="55"/>
    </row>
    <row r="311" spans="1:26" x14ac:dyDescent="0.3">
      <c r="A311" s="10"/>
      <c r="B311" s="57"/>
      <c r="C311" s="178">
        <v>766</v>
      </c>
      <c r="D311" s="346" t="s">
        <v>428</v>
      </c>
      <c r="E311" s="346"/>
      <c r="F311" s="10"/>
      <c r="G311" s="177"/>
      <c r="H311" s="69"/>
      <c r="I311" s="69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201"/>
      <c r="W311" s="219"/>
      <c r="X311" s="144"/>
      <c r="Y311" s="144"/>
      <c r="Z311" s="144"/>
    </row>
    <row r="312" spans="1:26" ht="25.05" customHeight="1" x14ac:dyDescent="0.3">
      <c r="A312" s="185"/>
      <c r="B312" s="215">
        <v>166</v>
      </c>
      <c r="C312" s="186" t="s">
        <v>429</v>
      </c>
      <c r="D312" s="342" t="s">
        <v>430</v>
      </c>
      <c r="E312" s="342"/>
      <c r="F312" s="179" t="s">
        <v>222</v>
      </c>
      <c r="G312" s="181">
        <v>20.9</v>
      </c>
      <c r="H312" s="180"/>
      <c r="I312" s="180">
        <f t="shared" ref="I312:I320" si="49">ROUND(G312*(H312),2)</f>
        <v>0</v>
      </c>
      <c r="J312" s="179">
        <f t="shared" ref="J312:J320" si="50">ROUND(G312*(N312),2)</f>
        <v>79.84</v>
      </c>
      <c r="K312" s="184">
        <f t="shared" ref="K312:K320" si="51">ROUND(G312*(O312),2)</f>
        <v>0</v>
      </c>
      <c r="L312" s="184">
        <f t="shared" ref="L312:L317" si="52">ROUND(G312*(H312),2)</f>
        <v>0</v>
      </c>
      <c r="M312" s="184"/>
      <c r="N312" s="184">
        <v>3.82</v>
      </c>
      <c r="O312" s="184"/>
      <c r="P312" s="187">
        <v>3.0000000000000001E-5</v>
      </c>
      <c r="Q312" s="187"/>
      <c r="R312" s="187">
        <v>3.0000000000000001E-5</v>
      </c>
      <c r="S312" s="184">
        <f t="shared" ref="S312:S320" si="53">ROUND(G312*(P312),3)</f>
        <v>1E-3</v>
      </c>
      <c r="T312" s="184"/>
      <c r="U312" s="184"/>
      <c r="V312" s="202"/>
      <c r="W312" s="55"/>
      <c r="Z312">
        <v>0</v>
      </c>
    </row>
    <row r="313" spans="1:26" ht="25.05" customHeight="1" x14ac:dyDescent="0.3">
      <c r="A313" s="185"/>
      <c r="B313" s="215">
        <v>167</v>
      </c>
      <c r="C313" s="186" t="s">
        <v>431</v>
      </c>
      <c r="D313" s="342" t="s">
        <v>432</v>
      </c>
      <c r="E313" s="342"/>
      <c r="F313" s="179" t="s">
        <v>162</v>
      </c>
      <c r="G313" s="181">
        <v>2</v>
      </c>
      <c r="H313" s="180"/>
      <c r="I313" s="180">
        <f t="shared" si="49"/>
        <v>0</v>
      </c>
      <c r="J313" s="179">
        <f t="shared" si="50"/>
        <v>20.68</v>
      </c>
      <c r="K313" s="184">
        <f t="shared" si="51"/>
        <v>0</v>
      </c>
      <c r="L313" s="184">
        <f t="shared" si="52"/>
        <v>0</v>
      </c>
      <c r="M313" s="184"/>
      <c r="N313" s="184">
        <v>10.34</v>
      </c>
      <c r="O313" s="184"/>
      <c r="P313" s="187"/>
      <c r="Q313" s="187"/>
      <c r="R313" s="187"/>
      <c r="S313" s="184">
        <f t="shared" si="53"/>
        <v>0</v>
      </c>
      <c r="T313" s="184"/>
      <c r="U313" s="184"/>
      <c r="V313" s="202"/>
      <c r="W313" s="55"/>
      <c r="Z313">
        <v>0</v>
      </c>
    </row>
    <row r="314" spans="1:26" ht="25.05" customHeight="1" x14ac:dyDescent="0.3">
      <c r="A314" s="185"/>
      <c r="B314" s="215">
        <v>168</v>
      </c>
      <c r="C314" s="186" t="s">
        <v>433</v>
      </c>
      <c r="D314" s="342" t="s">
        <v>434</v>
      </c>
      <c r="E314" s="342"/>
      <c r="F314" s="179" t="s">
        <v>162</v>
      </c>
      <c r="G314" s="181">
        <v>2</v>
      </c>
      <c r="H314" s="180"/>
      <c r="I314" s="180">
        <f t="shared" si="49"/>
        <v>0</v>
      </c>
      <c r="J314" s="179">
        <f t="shared" si="50"/>
        <v>134.38</v>
      </c>
      <c r="K314" s="184">
        <f t="shared" si="51"/>
        <v>0</v>
      </c>
      <c r="L314" s="184">
        <f t="shared" si="52"/>
        <v>0</v>
      </c>
      <c r="M314" s="184"/>
      <c r="N314" s="184">
        <v>67.19</v>
      </c>
      <c r="O314" s="184"/>
      <c r="P314" s="187">
        <v>1.17E-3</v>
      </c>
      <c r="Q314" s="187"/>
      <c r="R314" s="187">
        <v>1.17E-3</v>
      </c>
      <c r="S314" s="184">
        <f t="shared" si="53"/>
        <v>2E-3</v>
      </c>
      <c r="T314" s="184"/>
      <c r="U314" s="184"/>
      <c r="V314" s="202"/>
      <c r="W314" s="55"/>
      <c r="Z314">
        <v>0</v>
      </c>
    </row>
    <row r="315" spans="1:26" ht="25.05" customHeight="1" x14ac:dyDescent="0.3">
      <c r="A315" s="185"/>
      <c r="B315" s="215">
        <v>169</v>
      </c>
      <c r="C315" s="186" t="s">
        <v>435</v>
      </c>
      <c r="D315" s="342" t="s">
        <v>436</v>
      </c>
      <c r="E315" s="342"/>
      <c r="F315" s="179" t="s">
        <v>117</v>
      </c>
      <c r="G315" s="181">
        <v>2.4E-2</v>
      </c>
      <c r="H315" s="180"/>
      <c r="I315" s="180">
        <f t="shared" si="49"/>
        <v>0</v>
      </c>
      <c r="J315" s="179">
        <f t="shared" si="50"/>
        <v>0.97</v>
      </c>
      <c r="K315" s="184">
        <f t="shared" si="51"/>
        <v>0</v>
      </c>
      <c r="L315" s="184">
        <f t="shared" si="52"/>
        <v>0</v>
      </c>
      <c r="M315" s="184"/>
      <c r="N315" s="184">
        <v>40.29</v>
      </c>
      <c r="O315" s="184"/>
      <c r="P315" s="187"/>
      <c r="Q315" s="187"/>
      <c r="R315" s="187"/>
      <c r="S315" s="184">
        <f t="shared" si="53"/>
        <v>0</v>
      </c>
      <c r="T315" s="184"/>
      <c r="U315" s="184"/>
      <c r="V315" s="202"/>
      <c r="W315" s="55"/>
      <c r="Z315">
        <v>0</v>
      </c>
    </row>
    <row r="316" spans="1:26" ht="25.05" customHeight="1" x14ac:dyDescent="0.3">
      <c r="A316" s="185"/>
      <c r="B316" s="215">
        <v>170</v>
      </c>
      <c r="C316" s="186" t="s">
        <v>437</v>
      </c>
      <c r="D316" s="342" t="s">
        <v>438</v>
      </c>
      <c r="E316" s="342"/>
      <c r="F316" s="179" t="s">
        <v>122</v>
      </c>
      <c r="G316" s="181">
        <v>32.67</v>
      </c>
      <c r="H316" s="180"/>
      <c r="I316" s="180">
        <f t="shared" si="49"/>
        <v>0</v>
      </c>
      <c r="J316" s="179">
        <f t="shared" si="50"/>
        <v>2015.41</v>
      </c>
      <c r="K316" s="184">
        <f t="shared" si="51"/>
        <v>0</v>
      </c>
      <c r="L316" s="184">
        <f t="shared" si="52"/>
        <v>0</v>
      </c>
      <c r="M316" s="184"/>
      <c r="N316" s="184">
        <v>61.69</v>
      </c>
      <c r="O316" s="184"/>
      <c r="P316" s="187"/>
      <c r="Q316" s="187"/>
      <c r="R316" s="187"/>
      <c r="S316" s="184">
        <f t="shared" si="53"/>
        <v>0</v>
      </c>
      <c r="T316" s="184"/>
      <c r="U316" s="184"/>
      <c r="V316" s="202"/>
      <c r="W316" s="55"/>
      <c r="Z316">
        <v>0</v>
      </c>
    </row>
    <row r="317" spans="1:26" ht="25.05" customHeight="1" x14ac:dyDescent="0.3">
      <c r="A317" s="185"/>
      <c r="B317" s="215">
        <v>171</v>
      </c>
      <c r="C317" s="186" t="s">
        <v>439</v>
      </c>
      <c r="D317" s="342" t="s">
        <v>440</v>
      </c>
      <c r="E317" s="342"/>
      <c r="F317" s="179" t="s">
        <v>122</v>
      </c>
      <c r="G317" s="181">
        <v>20.9</v>
      </c>
      <c r="H317" s="180"/>
      <c r="I317" s="180">
        <f t="shared" si="49"/>
        <v>0</v>
      </c>
      <c r="J317" s="179">
        <f t="shared" si="50"/>
        <v>810.92</v>
      </c>
      <c r="K317" s="184">
        <f t="shared" si="51"/>
        <v>0</v>
      </c>
      <c r="L317" s="184">
        <f t="shared" si="52"/>
        <v>0</v>
      </c>
      <c r="M317" s="184"/>
      <c r="N317" s="184">
        <v>38.799999999999997</v>
      </c>
      <c r="O317" s="184"/>
      <c r="P317" s="187"/>
      <c r="Q317" s="187"/>
      <c r="R317" s="187"/>
      <c r="S317" s="184">
        <f t="shared" si="53"/>
        <v>0</v>
      </c>
      <c r="T317" s="184"/>
      <c r="U317" s="184"/>
      <c r="V317" s="202"/>
      <c r="W317" s="55"/>
      <c r="Z317">
        <v>0</v>
      </c>
    </row>
    <row r="318" spans="1:26" ht="25.05" customHeight="1" x14ac:dyDescent="0.3">
      <c r="A318" s="185"/>
      <c r="B318" s="216">
        <v>172</v>
      </c>
      <c r="C318" s="194" t="s">
        <v>441</v>
      </c>
      <c r="D318" s="347" t="s">
        <v>442</v>
      </c>
      <c r="E318" s="347"/>
      <c r="F318" s="188" t="s">
        <v>443</v>
      </c>
      <c r="G318" s="190">
        <v>2</v>
      </c>
      <c r="H318" s="189"/>
      <c r="I318" s="189">
        <f t="shared" si="49"/>
        <v>0</v>
      </c>
      <c r="J318" s="188">
        <f t="shared" si="50"/>
        <v>1457.66</v>
      </c>
      <c r="K318" s="193">
        <f t="shared" si="51"/>
        <v>0</v>
      </c>
      <c r="L318" s="193"/>
      <c r="M318" s="193">
        <f>ROUND(G318*(H318),2)</f>
        <v>0</v>
      </c>
      <c r="N318" s="193">
        <v>728.83</v>
      </c>
      <c r="O318" s="193"/>
      <c r="P318" s="195"/>
      <c r="Q318" s="195"/>
      <c r="R318" s="195"/>
      <c r="S318" s="193">
        <f t="shared" si="53"/>
        <v>0</v>
      </c>
      <c r="T318" s="193"/>
      <c r="U318" s="193"/>
      <c r="V318" s="203"/>
      <c r="W318" s="55"/>
      <c r="Z318">
        <v>0</v>
      </c>
    </row>
    <row r="319" spans="1:26" ht="25.05" customHeight="1" x14ac:dyDescent="0.3">
      <c r="A319" s="185"/>
      <c r="B319" s="216">
        <v>173</v>
      </c>
      <c r="C319" s="194" t="s">
        <v>444</v>
      </c>
      <c r="D319" s="347" t="s">
        <v>445</v>
      </c>
      <c r="E319" s="347"/>
      <c r="F319" s="188" t="s">
        <v>443</v>
      </c>
      <c r="G319" s="190">
        <v>2</v>
      </c>
      <c r="H319" s="189"/>
      <c r="I319" s="189">
        <f t="shared" si="49"/>
        <v>0</v>
      </c>
      <c r="J319" s="188">
        <f t="shared" si="50"/>
        <v>606.04</v>
      </c>
      <c r="K319" s="193">
        <f t="shared" si="51"/>
        <v>0</v>
      </c>
      <c r="L319" s="193"/>
      <c r="M319" s="193">
        <f>ROUND(G319*(H319),2)</f>
        <v>0</v>
      </c>
      <c r="N319" s="193">
        <v>303.02</v>
      </c>
      <c r="O319" s="193"/>
      <c r="P319" s="195"/>
      <c r="Q319" s="195"/>
      <c r="R319" s="195"/>
      <c r="S319" s="193">
        <f t="shared" si="53"/>
        <v>0</v>
      </c>
      <c r="T319" s="193"/>
      <c r="U319" s="193"/>
      <c r="V319" s="203"/>
      <c r="W319" s="55"/>
      <c r="Z319">
        <v>0</v>
      </c>
    </row>
    <row r="320" spans="1:26" ht="25.05" customHeight="1" x14ac:dyDescent="0.3">
      <c r="A320" s="185"/>
      <c r="B320" s="216">
        <v>174</v>
      </c>
      <c r="C320" s="194" t="s">
        <v>446</v>
      </c>
      <c r="D320" s="347" t="s">
        <v>447</v>
      </c>
      <c r="E320" s="347"/>
      <c r="F320" s="188" t="s">
        <v>101</v>
      </c>
      <c r="G320" s="190">
        <v>3.6999999999999998E-2</v>
      </c>
      <c r="H320" s="189"/>
      <c r="I320" s="189">
        <f t="shared" si="49"/>
        <v>0</v>
      </c>
      <c r="J320" s="188">
        <f t="shared" si="50"/>
        <v>14.44</v>
      </c>
      <c r="K320" s="193">
        <f t="shared" si="51"/>
        <v>0</v>
      </c>
      <c r="L320" s="193"/>
      <c r="M320" s="193">
        <f>ROUND(G320*(H320),2)</f>
        <v>0</v>
      </c>
      <c r="N320" s="193">
        <v>390.22</v>
      </c>
      <c r="O320" s="193"/>
      <c r="P320" s="195">
        <v>0.55000000000000004</v>
      </c>
      <c r="Q320" s="195"/>
      <c r="R320" s="195">
        <v>0.55000000000000004</v>
      </c>
      <c r="S320" s="193">
        <f t="shared" si="53"/>
        <v>0.02</v>
      </c>
      <c r="T320" s="193"/>
      <c r="U320" s="193"/>
      <c r="V320" s="203"/>
      <c r="W320" s="55"/>
      <c r="Z320">
        <v>0</v>
      </c>
    </row>
    <row r="321" spans="1:26" x14ac:dyDescent="0.3">
      <c r="A321" s="10"/>
      <c r="B321" s="57"/>
      <c r="C321" s="178">
        <v>766</v>
      </c>
      <c r="D321" s="346" t="s">
        <v>428</v>
      </c>
      <c r="E321" s="346"/>
      <c r="F321" s="10"/>
      <c r="G321" s="177"/>
      <c r="H321" s="69"/>
      <c r="I321" s="146">
        <f>ROUND((SUM(I311:I320))/1,2)</f>
        <v>0</v>
      </c>
      <c r="J321" s="10"/>
      <c r="K321" s="10"/>
      <c r="L321" s="10">
        <f>ROUND((SUM(L311:L320))/1,2)</f>
        <v>0</v>
      </c>
      <c r="M321" s="10">
        <f>ROUND((SUM(M311:M320))/1,2)</f>
        <v>0</v>
      </c>
      <c r="N321" s="10"/>
      <c r="O321" s="10"/>
      <c r="P321" s="10"/>
      <c r="Q321" s="10"/>
      <c r="R321" s="10"/>
      <c r="S321" s="10">
        <f>ROUND((SUM(S311:S320))/1,2)</f>
        <v>0.02</v>
      </c>
      <c r="T321" s="10"/>
      <c r="U321" s="10"/>
      <c r="V321" s="204">
        <f>ROUND((SUM(V311:V320))/1,2)</f>
        <v>0</v>
      </c>
      <c r="W321" s="219"/>
      <c r="X321" s="144"/>
      <c r="Y321" s="144"/>
      <c r="Z321" s="144"/>
    </row>
    <row r="322" spans="1:26" x14ac:dyDescent="0.3">
      <c r="A322" s="1"/>
      <c r="B322" s="212"/>
      <c r="C322" s="1"/>
      <c r="D322" s="1"/>
      <c r="E322" s="1"/>
      <c r="F322" s="1"/>
      <c r="G322" s="171"/>
      <c r="H322" s="139"/>
      <c r="I322" s="13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05"/>
      <c r="W322" s="55"/>
    </row>
    <row r="323" spans="1:26" x14ac:dyDescent="0.3">
      <c r="A323" s="10"/>
      <c r="B323" s="57"/>
      <c r="C323" s="178">
        <v>767</v>
      </c>
      <c r="D323" s="346" t="s">
        <v>448</v>
      </c>
      <c r="E323" s="346"/>
      <c r="F323" s="10"/>
      <c r="G323" s="177"/>
      <c r="H323" s="69"/>
      <c r="I323" s="69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201"/>
      <c r="W323" s="219"/>
      <c r="X323" s="144"/>
      <c r="Y323" s="144"/>
      <c r="Z323" s="144"/>
    </row>
    <row r="324" spans="1:26" ht="25.05" customHeight="1" x14ac:dyDescent="0.3">
      <c r="A324" s="185"/>
      <c r="B324" s="215">
        <v>175</v>
      </c>
      <c r="C324" s="186" t="s">
        <v>449</v>
      </c>
      <c r="D324" s="342" t="s">
        <v>450</v>
      </c>
      <c r="E324" s="342"/>
      <c r="F324" s="179" t="s">
        <v>291</v>
      </c>
      <c r="G324" s="181">
        <v>95.284000000000006</v>
      </c>
      <c r="H324" s="180"/>
      <c r="I324" s="180">
        <f t="shared" ref="I324:I340" si="54">ROUND(G324*(H324),2)</f>
        <v>0</v>
      </c>
      <c r="J324" s="179">
        <f t="shared" ref="J324:J340" si="55">ROUND(G324*(N324),2)</f>
        <v>989.05</v>
      </c>
      <c r="K324" s="184">
        <f t="shared" ref="K324:K340" si="56">ROUND(G324*(O324),2)</f>
        <v>0</v>
      </c>
      <c r="L324" s="184">
        <f t="shared" ref="L324:L330" si="57">ROUND(G324*(H324),2)</f>
        <v>0</v>
      </c>
      <c r="M324" s="184"/>
      <c r="N324" s="184">
        <v>10.38</v>
      </c>
      <c r="O324" s="184"/>
      <c r="P324" s="187">
        <v>2E-3</v>
      </c>
      <c r="Q324" s="187"/>
      <c r="R324" s="187">
        <v>2E-3</v>
      </c>
      <c r="S324" s="184">
        <f t="shared" ref="S324:S340" si="58">ROUND(G324*(P324),3)</f>
        <v>0.191</v>
      </c>
      <c r="T324" s="184"/>
      <c r="U324" s="184"/>
      <c r="V324" s="202"/>
      <c r="W324" s="55"/>
      <c r="Z324">
        <v>0</v>
      </c>
    </row>
    <row r="325" spans="1:26" ht="25.05" customHeight="1" x14ac:dyDescent="0.3">
      <c r="A325" s="185"/>
      <c r="B325" s="215">
        <v>176</v>
      </c>
      <c r="C325" s="186" t="s">
        <v>451</v>
      </c>
      <c r="D325" s="342" t="s">
        <v>452</v>
      </c>
      <c r="E325" s="342"/>
      <c r="F325" s="179" t="s">
        <v>453</v>
      </c>
      <c r="G325" s="181">
        <v>292.97699999999998</v>
      </c>
      <c r="H325" s="180"/>
      <c r="I325" s="180">
        <f t="shared" si="54"/>
        <v>0</v>
      </c>
      <c r="J325" s="179">
        <f t="shared" si="55"/>
        <v>565.45000000000005</v>
      </c>
      <c r="K325" s="184">
        <f t="shared" si="56"/>
        <v>0</v>
      </c>
      <c r="L325" s="184">
        <f t="shared" si="57"/>
        <v>0</v>
      </c>
      <c r="M325" s="184"/>
      <c r="N325" s="184">
        <v>1.9300000000000002</v>
      </c>
      <c r="O325" s="184"/>
      <c r="P325" s="187">
        <v>6.0000000000000002E-5</v>
      </c>
      <c r="Q325" s="187"/>
      <c r="R325" s="187">
        <v>6.0000000000000002E-5</v>
      </c>
      <c r="S325" s="184">
        <f t="shared" si="58"/>
        <v>1.7999999999999999E-2</v>
      </c>
      <c r="T325" s="184"/>
      <c r="U325" s="184"/>
      <c r="V325" s="202"/>
      <c r="W325" s="55"/>
      <c r="Z325">
        <v>0</v>
      </c>
    </row>
    <row r="326" spans="1:26" ht="25.05" customHeight="1" x14ac:dyDescent="0.3">
      <c r="A326" s="185"/>
      <c r="B326" s="215">
        <v>177</v>
      </c>
      <c r="C326" s="186" t="s">
        <v>454</v>
      </c>
      <c r="D326" s="342" t="s">
        <v>455</v>
      </c>
      <c r="E326" s="342"/>
      <c r="F326" s="179" t="s">
        <v>453</v>
      </c>
      <c r="G326" s="181">
        <v>2443.9360000000001</v>
      </c>
      <c r="H326" s="180"/>
      <c r="I326" s="180">
        <f t="shared" si="54"/>
        <v>0</v>
      </c>
      <c r="J326" s="179">
        <f t="shared" si="55"/>
        <v>2981.6</v>
      </c>
      <c r="K326" s="184">
        <f t="shared" si="56"/>
        <v>0</v>
      </c>
      <c r="L326" s="184">
        <f t="shared" si="57"/>
        <v>0</v>
      </c>
      <c r="M326" s="184"/>
      <c r="N326" s="184">
        <v>1.22</v>
      </c>
      <c r="O326" s="184"/>
      <c r="P326" s="187">
        <v>6.0000000000000002E-5</v>
      </c>
      <c r="Q326" s="187"/>
      <c r="R326" s="187">
        <v>6.0000000000000002E-5</v>
      </c>
      <c r="S326" s="184">
        <f t="shared" si="58"/>
        <v>0.14699999999999999</v>
      </c>
      <c r="T326" s="184"/>
      <c r="U326" s="184"/>
      <c r="V326" s="202"/>
      <c r="W326" s="55"/>
      <c r="Z326">
        <v>0</v>
      </c>
    </row>
    <row r="327" spans="1:26" ht="25.05" customHeight="1" x14ac:dyDescent="0.3">
      <c r="A327" s="185"/>
      <c r="B327" s="215">
        <v>178</v>
      </c>
      <c r="C327" s="186" t="s">
        <v>456</v>
      </c>
      <c r="D327" s="342" t="s">
        <v>457</v>
      </c>
      <c r="E327" s="342"/>
      <c r="F327" s="179" t="s">
        <v>453</v>
      </c>
      <c r="G327" s="181">
        <v>2907.52</v>
      </c>
      <c r="H327" s="180"/>
      <c r="I327" s="180">
        <f t="shared" si="54"/>
        <v>0</v>
      </c>
      <c r="J327" s="179">
        <f t="shared" si="55"/>
        <v>2849.37</v>
      </c>
      <c r="K327" s="184">
        <f t="shared" si="56"/>
        <v>0</v>
      </c>
      <c r="L327" s="184">
        <f t="shared" si="57"/>
        <v>0</v>
      </c>
      <c r="M327" s="184"/>
      <c r="N327" s="184">
        <v>0.98</v>
      </c>
      <c r="O327" s="184"/>
      <c r="P327" s="187">
        <v>6.0000000000000002E-5</v>
      </c>
      <c r="Q327" s="187"/>
      <c r="R327" s="187">
        <v>6.0000000000000002E-5</v>
      </c>
      <c r="S327" s="184">
        <f t="shared" si="58"/>
        <v>0.17399999999999999</v>
      </c>
      <c r="T327" s="184"/>
      <c r="U327" s="184"/>
      <c r="V327" s="202"/>
      <c r="W327" s="55"/>
      <c r="Z327">
        <v>0</v>
      </c>
    </row>
    <row r="328" spans="1:26" ht="25.05" customHeight="1" x14ac:dyDescent="0.3">
      <c r="A328" s="185"/>
      <c r="B328" s="215">
        <v>179</v>
      </c>
      <c r="C328" s="186" t="s">
        <v>458</v>
      </c>
      <c r="D328" s="342" t="s">
        <v>459</v>
      </c>
      <c r="E328" s="342"/>
      <c r="F328" s="179" t="s">
        <v>117</v>
      </c>
      <c r="G328" s="181">
        <v>6.1740000000000004</v>
      </c>
      <c r="H328" s="180"/>
      <c r="I328" s="180">
        <f t="shared" si="54"/>
        <v>0</v>
      </c>
      <c r="J328" s="179">
        <f t="shared" si="55"/>
        <v>302.22000000000003</v>
      </c>
      <c r="K328" s="184">
        <f t="shared" si="56"/>
        <v>0</v>
      </c>
      <c r="L328" s="184">
        <f t="shared" si="57"/>
        <v>0</v>
      </c>
      <c r="M328" s="184"/>
      <c r="N328" s="184">
        <v>48.95</v>
      </c>
      <c r="O328" s="184"/>
      <c r="P328" s="187"/>
      <c r="Q328" s="187"/>
      <c r="R328" s="187"/>
      <c r="S328" s="184">
        <f t="shared" si="58"/>
        <v>0</v>
      </c>
      <c r="T328" s="184"/>
      <c r="U328" s="184"/>
      <c r="V328" s="202"/>
      <c r="W328" s="55"/>
      <c r="Z328">
        <v>0</v>
      </c>
    </row>
    <row r="329" spans="1:26" ht="25.05" customHeight="1" x14ac:dyDescent="0.3">
      <c r="A329" s="185"/>
      <c r="B329" s="215">
        <v>180</v>
      </c>
      <c r="C329" s="186" t="s">
        <v>460</v>
      </c>
      <c r="D329" s="342" t="s">
        <v>461</v>
      </c>
      <c r="E329" s="342"/>
      <c r="F329" s="179" t="s">
        <v>222</v>
      </c>
      <c r="G329" s="181">
        <v>7.4</v>
      </c>
      <c r="H329" s="180"/>
      <c r="I329" s="180">
        <f t="shared" si="54"/>
        <v>0</v>
      </c>
      <c r="J329" s="179">
        <f t="shared" si="55"/>
        <v>2782.77</v>
      </c>
      <c r="K329" s="184">
        <f t="shared" si="56"/>
        <v>0</v>
      </c>
      <c r="L329" s="184">
        <f t="shared" si="57"/>
        <v>0</v>
      </c>
      <c r="M329" s="184"/>
      <c r="N329" s="184">
        <v>376.05</v>
      </c>
      <c r="O329" s="184"/>
      <c r="P329" s="187"/>
      <c r="Q329" s="187"/>
      <c r="R329" s="187"/>
      <c r="S329" s="184">
        <f t="shared" si="58"/>
        <v>0</v>
      </c>
      <c r="T329" s="184"/>
      <c r="U329" s="184"/>
      <c r="V329" s="202"/>
      <c r="W329" s="55"/>
      <c r="Z329">
        <v>0</v>
      </c>
    </row>
    <row r="330" spans="1:26" ht="25.05" customHeight="1" x14ac:dyDescent="0.3">
      <c r="A330" s="185"/>
      <c r="B330" s="215">
        <v>181</v>
      </c>
      <c r="C330" s="186" t="s">
        <v>462</v>
      </c>
      <c r="D330" s="342" t="s">
        <v>463</v>
      </c>
      <c r="E330" s="342"/>
      <c r="F330" s="179" t="s">
        <v>162</v>
      </c>
      <c r="G330" s="181">
        <v>45</v>
      </c>
      <c r="H330" s="180"/>
      <c r="I330" s="180">
        <f t="shared" si="54"/>
        <v>0</v>
      </c>
      <c r="J330" s="179">
        <f t="shared" si="55"/>
        <v>747.9</v>
      </c>
      <c r="K330" s="184">
        <f t="shared" si="56"/>
        <v>0</v>
      </c>
      <c r="L330" s="184">
        <f t="shared" si="57"/>
        <v>0</v>
      </c>
      <c r="M330" s="184"/>
      <c r="N330" s="184">
        <v>16.62</v>
      </c>
      <c r="O330" s="184"/>
      <c r="P330" s="187"/>
      <c r="Q330" s="187"/>
      <c r="R330" s="187"/>
      <c r="S330" s="184">
        <f t="shared" si="58"/>
        <v>0</v>
      </c>
      <c r="T330" s="184"/>
      <c r="U330" s="184"/>
      <c r="V330" s="202"/>
      <c r="W330" s="55"/>
      <c r="Z330">
        <v>0</v>
      </c>
    </row>
    <row r="331" spans="1:26" ht="49.95" customHeight="1" x14ac:dyDescent="0.3">
      <c r="A331" s="185"/>
      <c r="B331" s="216">
        <v>182</v>
      </c>
      <c r="C331" s="194" t="s">
        <v>464</v>
      </c>
      <c r="D331" s="347" t="s">
        <v>465</v>
      </c>
      <c r="E331" s="347"/>
      <c r="F331" s="188" t="s">
        <v>162</v>
      </c>
      <c r="G331" s="190">
        <v>2</v>
      </c>
      <c r="H331" s="189"/>
      <c r="I331" s="189">
        <f t="shared" si="54"/>
        <v>0</v>
      </c>
      <c r="J331" s="188">
        <f t="shared" si="55"/>
        <v>9810</v>
      </c>
      <c r="K331" s="193">
        <f t="shared" si="56"/>
        <v>0</v>
      </c>
      <c r="L331" s="193"/>
      <c r="M331" s="193">
        <f t="shared" ref="M331:M340" si="59">ROUND(G331*(H331),2)</f>
        <v>0</v>
      </c>
      <c r="N331" s="193">
        <v>4905</v>
      </c>
      <c r="O331" s="193"/>
      <c r="P331" s="195"/>
      <c r="Q331" s="195"/>
      <c r="R331" s="195"/>
      <c r="S331" s="193">
        <f t="shared" si="58"/>
        <v>0</v>
      </c>
      <c r="T331" s="193"/>
      <c r="U331" s="193"/>
      <c r="V331" s="203"/>
      <c r="W331" s="55"/>
      <c r="Z331">
        <v>0</v>
      </c>
    </row>
    <row r="332" spans="1:26" ht="25.05" customHeight="1" x14ac:dyDescent="0.3">
      <c r="A332" s="185"/>
      <c r="B332" s="216">
        <v>183</v>
      </c>
      <c r="C332" s="194" t="s">
        <v>466</v>
      </c>
      <c r="D332" s="347" t="s">
        <v>467</v>
      </c>
      <c r="E332" s="347"/>
      <c r="F332" s="188" t="s">
        <v>453</v>
      </c>
      <c r="G332" s="190">
        <v>5644.433</v>
      </c>
      <c r="H332" s="189"/>
      <c r="I332" s="189">
        <f t="shared" si="54"/>
        <v>0</v>
      </c>
      <c r="J332" s="188">
        <f t="shared" si="55"/>
        <v>28222.17</v>
      </c>
      <c r="K332" s="193">
        <f t="shared" si="56"/>
        <v>0</v>
      </c>
      <c r="L332" s="193"/>
      <c r="M332" s="193">
        <f t="shared" si="59"/>
        <v>0</v>
      </c>
      <c r="N332" s="193">
        <v>5</v>
      </c>
      <c r="O332" s="193"/>
      <c r="P332" s="195">
        <v>1E-3</v>
      </c>
      <c r="Q332" s="195"/>
      <c r="R332" s="195">
        <v>1E-3</v>
      </c>
      <c r="S332" s="193">
        <f t="shared" si="58"/>
        <v>5.6440000000000001</v>
      </c>
      <c r="T332" s="193"/>
      <c r="U332" s="193"/>
      <c r="V332" s="203"/>
      <c r="W332" s="55"/>
      <c r="Z332">
        <v>0</v>
      </c>
    </row>
    <row r="333" spans="1:26" ht="42.6" customHeight="1" x14ac:dyDescent="0.3">
      <c r="A333" s="185"/>
      <c r="B333" s="216">
        <v>184</v>
      </c>
      <c r="C333" s="194" t="s">
        <v>468</v>
      </c>
      <c r="D333" s="347" t="s">
        <v>893</v>
      </c>
      <c r="E333" s="347"/>
      <c r="F333" s="188" t="s">
        <v>469</v>
      </c>
      <c r="G333" s="190">
        <v>1</v>
      </c>
      <c r="H333" s="189"/>
      <c r="I333" s="189">
        <f t="shared" si="54"/>
        <v>0</v>
      </c>
      <c r="J333" s="188">
        <f t="shared" si="55"/>
        <v>1117.25</v>
      </c>
      <c r="K333" s="193">
        <f t="shared" si="56"/>
        <v>0</v>
      </c>
      <c r="L333" s="193"/>
      <c r="M333" s="193">
        <f t="shared" si="59"/>
        <v>0</v>
      </c>
      <c r="N333" s="193">
        <v>1117.25</v>
      </c>
      <c r="O333" s="193"/>
      <c r="P333" s="195"/>
      <c r="Q333" s="195"/>
      <c r="R333" s="195"/>
      <c r="S333" s="193">
        <f t="shared" si="58"/>
        <v>0</v>
      </c>
      <c r="T333" s="193"/>
      <c r="U333" s="193"/>
      <c r="V333" s="203"/>
      <c r="W333" s="55"/>
      <c r="Z333">
        <v>0</v>
      </c>
    </row>
    <row r="334" spans="1:26" ht="51" customHeight="1" x14ac:dyDescent="0.3">
      <c r="A334" s="185"/>
      <c r="B334" s="216">
        <v>185</v>
      </c>
      <c r="C334" s="194" t="s">
        <v>470</v>
      </c>
      <c r="D334" s="347" t="s">
        <v>894</v>
      </c>
      <c r="E334" s="347"/>
      <c r="F334" s="188" t="s">
        <v>469</v>
      </c>
      <c r="G334" s="190">
        <v>2</v>
      </c>
      <c r="H334" s="189"/>
      <c r="I334" s="189">
        <f t="shared" si="54"/>
        <v>0</v>
      </c>
      <c r="J334" s="188">
        <f t="shared" si="55"/>
        <v>1432.26</v>
      </c>
      <c r="K334" s="193">
        <f t="shared" si="56"/>
        <v>0</v>
      </c>
      <c r="L334" s="193"/>
      <c r="M334" s="193">
        <f t="shared" si="59"/>
        <v>0</v>
      </c>
      <c r="N334" s="193">
        <v>716.13</v>
      </c>
      <c r="O334" s="193"/>
      <c r="P334" s="195"/>
      <c r="Q334" s="195"/>
      <c r="R334" s="195"/>
      <c r="S334" s="193">
        <f t="shared" si="58"/>
        <v>0</v>
      </c>
      <c r="T334" s="193"/>
      <c r="U334" s="193"/>
      <c r="V334" s="203"/>
      <c r="W334" s="55"/>
      <c r="Z334">
        <v>0</v>
      </c>
    </row>
    <row r="335" spans="1:26" ht="48" customHeight="1" x14ac:dyDescent="0.3">
      <c r="A335" s="185"/>
      <c r="B335" s="216">
        <v>186</v>
      </c>
      <c r="C335" s="194" t="s">
        <v>471</v>
      </c>
      <c r="D335" s="347" t="s">
        <v>895</v>
      </c>
      <c r="E335" s="347"/>
      <c r="F335" s="188" t="s">
        <v>469</v>
      </c>
      <c r="G335" s="190">
        <v>2</v>
      </c>
      <c r="H335" s="189"/>
      <c r="I335" s="189">
        <f t="shared" si="54"/>
        <v>0</v>
      </c>
      <c r="J335" s="188">
        <f t="shared" si="55"/>
        <v>981</v>
      </c>
      <c r="K335" s="193">
        <f t="shared" si="56"/>
        <v>0</v>
      </c>
      <c r="L335" s="193"/>
      <c r="M335" s="193">
        <f t="shared" si="59"/>
        <v>0</v>
      </c>
      <c r="N335" s="193">
        <v>490.5</v>
      </c>
      <c r="O335" s="193"/>
      <c r="P335" s="195"/>
      <c r="Q335" s="195"/>
      <c r="R335" s="195"/>
      <c r="S335" s="193">
        <f t="shared" si="58"/>
        <v>0</v>
      </c>
      <c r="T335" s="193"/>
      <c r="U335" s="193"/>
      <c r="V335" s="203"/>
      <c r="W335" s="55"/>
      <c r="Z335">
        <v>0</v>
      </c>
    </row>
    <row r="336" spans="1:26" ht="41.4" customHeight="1" x14ac:dyDescent="0.3">
      <c r="A336" s="185"/>
      <c r="B336" s="216">
        <v>187</v>
      </c>
      <c r="C336" s="194" t="s">
        <v>472</v>
      </c>
      <c r="D336" s="347" t="s">
        <v>896</v>
      </c>
      <c r="E336" s="347"/>
      <c r="F336" s="188" t="s">
        <v>469</v>
      </c>
      <c r="G336" s="190">
        <v>2</v>
      </c>
      <c r="H336" s="189"/>
      <c r="I336" s="189">
        <f t="shared" si="54"/>
        <v>0</v>
      </c>
      <c r="J336" s="188">
        <f t="shared" si="55"/>
        <v>1536.9</v>
      </c>
      <c r="K336" s="193">
        <f t="shared" si="56"/>
        <v>0</v>
      </c>
      <c r="L336" s="193"/>
      <c r="M336" s="193">
        <f t="shared" si="59"/>
        <v>0</v>
      </c>
      <c r="N336" s="193">
        <v>768.45</v>
      </c>
      <c r="O336" s="193"/>
      <c r="P336" s="195"/>
      <c r="Q336" s="195"/>
      <c r="R336" s="195"/>
      <c r="S336" s="193">
        <f t="shared" si="58"/>
        <v>0</v>
      </c>
      <c r="T336" s="193"/>
      <c r="U336" s="193"/>
      <c r="V336" s="203"/>
      <c r="W336" s="55"/>
      <c r="Z336">
        <v>0</v>
      </c>
    </row>
    <row r="337" spans="1:26" ht="44.4" customHeight="1" x14ac:dyDescent="0.3">
      <c r="A337" s="185"/>
      <c r="B337" s="216">
        <v>188</v>
      </c>
      <c r="C337" s="194" t="s">
        <v>473</v>
      </c>
      <c r="D337" s="347" t="s">
        <v>897</v>
      </c>
      <c r="E337" s="347"/>
      <c r="F337" s="188" t="s">
        <v>474</v>
      </c>
      <c r="G337" s="190">
        <v>3</v>
      </c>
      <c r="H337" s="189"/>
      <c r="I337" s="189">
        <f t="shared" si="54"/>
        <v>0</v>
      </c>
      <c r="J337" s="188">
        <f t="shared" si="55"/>
        <v>2436.15</v>
      </c>
      <c r="K337" s="193">
        <f t="shared" si="56"/>
        <v>0</v>
      </c>
      <c r="L337" s="193"/>
      <c r="M337" s="193">
        <f t="shared" si="59"/>
        <v>0</v>
      </c>
      <c r="N337" s="193">
        <v>812.05</v>
      </c>
      <c r="O337" s="193"/>
      <c r="P337" s="195"/>
      <c r="Q337" s="195"/>
      <c r="R337" s="195"/>
      <c r="S337" s="193">
        <f t="shared" si="58"/>
        <v>0</v>
      </c>
      <c r="T337" s="193"/>
      <c r="U337" s="193"/>
      <c r="V337" s="203"/>
      <c r="W337" s="55"/>
      <c r="Z337">
        <v>0</v>
      </c>
    </row>
    <row r="338" spans="1:26" ht="48" customHeight="1" x14ac:dyDescent="0.3">
      <c r="A338" s="185"/>
      <c r="B338" s="216">
        <v>189</v>
      </c>
      <c r="C338" s="194" t="s">
        <v>475</v>
      </c>
      <c r="D338" s="347" t="s">
        <v>898</v>
      </c>
      <c r="E338" s="347"/>
      <c r="F338" s="188" t="s">
        <v>474</v>
      </c>
      <c r="G338" s="190">
        <v>2</v>
      </c>
      <c r="H338" s="189"/>
      <c r="I338" s="189">
        <f t="shared" si="54"/>
        <v>0</v>
      </c>
      <c r="J338" s="188">
        <f t="shared" si="55"/>
        <v>512.29999999999995</v>
      </c>
      <c r="K338" s="193">
        <f t="shared" si="56"/>
        <v>0</v>
      </c>
      <c r="L338" s="193"/>
      <c r="M338" s="193">
        <f t="shared" si="59"/>
        <v>0</v>
      </c>
      <c r="N338" s="193">
        <v>256.14999999999998</v>
      </c>
      <c r="O338" s="193"/>
      <c r="P338" s="195"/>
      <c r="Q338" s="195"/>
      <c r="R338" s="195"/>
      <c r="S338" s="193">
        <f t="shared" si="58"/>
        <v>0</v>
      </c>
      <c r="T338" s="193"/>
      <c r="U338" s="193"/>
      <c r="V338" s="203"/>
      <c r="W338" s="55"/>
      <c r="Z338">
        <v>0</v>
      </c>
    </row>
    <row r="339" spans="1:26" ht="46.2" customHeight="1" x14ac:dyDescent="0.3">
      <c r="A339" s="185"/>
      <c r="B339" s="216">
        <v>190</v>
      </c>
      <c r="C339" s="194" t="s">
        <v>476</v>
      </c>
      <c r="D339" s="347" t="s">
        <v>899</v>
      </c>
      <c r="E339" s="347"/>
      <c r="F339" s="188" t="s">
        <v>474</v>
      </c>
      <c r="G339" s="190">
        <v>1</v>
      </c>
      <c r="H339" s="189"/>
      <c r="I339" s="189">
        <f t="shared" si="54"/>
        <v>0</v>
      </c>
      <c r="J339" s="188">
        <f t="shared" si="55"/>
        <v>2670.5</v>
      </c>
      <c r="K339" s="193">
        <f t="shared" si="56"/>
        <v>0</v>
      </c>
      <c r="L339" s="193"/>
      <c r="M339" s="193">
        <f t="shared" si="59"/>
        <v>0</v>
      </c>
      <c r="N339" s="193">
        <v>2670.5</v>
      </c>
      <c r="O339" s="193"/>
      <c r="P339" s="195"/>
      <c r="Q339" s="195"/>
      <c r="R339" s="195"/>
      <c r="S339" s="193">
        <f t="shared" si="58"/>
        <v>0</v>
      </c>
      <c r="T339" s="193"/>
      <c r="U339" s="193"/>
      <c r="V339" s="203"/>
      <c r="W339" s="55"/>
      <c r="Z339">
        <v>0</v>
      </c>
    </row>
    <row r="340" spans="1:26" ht="34.950000000000003" customHeight="1" x14ac:dyDescent="0.3">
      <c r="A340" s="185"/>
      <c r="B340" s="216">
        <v>191</v>
      </c>
      <c r="C340" s="194" t="s">
        <v>477</v>
      </c>
      <c r="D340" s="347" t="s">
        <v>900</v>
      </c>
      <c r="E340" s="347"/>
      <c r="F340" s="188" t="s">
        <v>474</v>
      </c>
      <c r="G340" s="190">
        <v>1</v>
      </c>
      <c r="H340" s="189"/>
      <c r="I340" s="189">
        <f t="shared" si="54"/>
        <v>0</v>
      </c>
      <c r="J340" s="188">
        <f t="shared" si="55"/>
        <v>1905.32</v>
      </c>
      <c r="K340" s="193">
        <f t="shared" si="56"/>
        <v>0</v>
      </c>
      <c r="L340" s="193"/>
      <c r="M340" s="193">
        <f t="shared" si="59"/>
        <v>0</v>
      </c>
      <c r="N340" s="193">
        <v>1905.32</v>
      </c>
      <c r="O340" s="193"/>
      <c r="P340" s="195"/>
      <c r="Q340" s="195"/>
      <c r="R340" s="195"/>
      <c r="S340" s="193">
        <f t="shared" si="58"/>
        <v>0</v>
      </c>
      <c r="T340" s="193"/>
      <c r="U340" s="193"/>
      <c r="V340" s="203"/>
      <c r="W340" s="55"/>
      <c r="Z340">
        <v>0</v>
      </c>
    </row>
    <row r="341" spans="1:26" x14ac:dyDescent="0.3">
      <c r="A341" s="10"/>
      <c r="B341" s="57"/>
      <c r="C341" s="178">
        <v>767</v>
      </c>
      <c r="D341" s="346" t="s">
        <v>448</v>
      </c>
      <c r="E341" s="346"/>
      <c r="F341" s="10"/>
      <c r="G341" s="177"/>
      <c r="H341" s="69"/>
      <c r="I341" s="146">
        <f>ROUND((SUM(I323:I340))/1,2)</f>
        <v>0</v>
      </c>
      <c r="J341" s="10"/>
      <c r="K341" s="10"/>
      <c r="L341" s="10">
        <f>ROUND((SUM(L323:L340))/1,2)</f>
        <v>0</v>
      </c>
      <c r="M341" s="10">
        <f>ROUND((SUM(M323:M340))/1,2)</f>
        <v>0</v>
      </c>
      <c r="N341" s="10"/>
      <c r="O341" s="10"/>
      <c r="P341" s="10"/>
      <c r="Q341" s="10"/>
      <c r="R341" s="10"/>
      <c r="S341" s="10">
        <f>ROUND((SUM(S323:S340))/1,2)</f>
        <v>6.17</v>
      </c>
      <c r="T341" s="10"/>
      <c r="U341" s="10"/>
      <c r="V341" s="204">
        <f>ROUND((SUM(V323:V340))/1,2)</f>
        <v>0</v>
      </c>
      <c r="W341" s="219"/>
      <c r="X341" s="144"/>
      <c r="Y341" s="144"/>
      <c r="Z341" s="144"/>
    </row>
    <row r="342" spans="1:26" x14ac:dyDescent="0.3">
      <c r="A342" s="1"/>
      <c r="B342" s="212"/>
      <c r="C342" s="1"/>
      <c r="D342" s="1"/>
      <c r="E342" s="1"/>
      <c r="F342" s="1"/>
      <c r="G342" s="171"/>
      <c r="H342" s="139"/>
      <c r="I342" s="13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05"/>
      <c r="W342" s="55"/>
    </row>
    <row r="343" spans="1:26" x14ac:dyDescent="0.3">
      <c r="A343" s="10"/>
      <c r="B343" s="57"/>
      <c r="C343" s="178">
        <v>771</v>
      </c>
      <c r="D343" s="346" t="s">
        <v>478</v>
      </c>
      <c r="E343" s="346"/>
      <c r="F343" s="10"/>
      <c r="G343" s="177"/>
      <c r="H343" s="69"/>
      <c r="I343" s="69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201"/>
      <c r="W343" s="219"/>
      <c r="X343" s="144"/>
      <c r="Y343" s="144"/>
      <c r="Z343" s="144"/>
    </row>
    <row r="344" spans="1:26" ht="25.05" customHeight="1" x14ac:dyDescent="0.3">
      <c r="A344" s="185"/>
      <c r="B344" s="215">
        <v>192</v>
      </c>
      <c r="C344" s="186" t="s">
        <v>479</v>
      </c>
      <c r="D344" s="342" t="s">
        <v>480</v>
      </c>
      <c r="E344" s="342"/>
      <c r="F344" s="179" t="s">
        <v>222</v>
      </c>
      <c r="G344" s="181">
        <v>68.760000000000005</v>
      </c>
      <c r="H344" s="180"/>
      <c r="I344" s="180">
        <f>ROUND(G344*(H344),2)</f>
        <v>0</v>
      </c>
      <c r="J344" s="179">
        <f>ROUND(G344*(N344),2)</f>
        <v>253.04</v>
      </c>
      <c r="K344" s="184">
        <f>ROUND(G344*(O344),2)</f>
        <v>0</v>
      </c>
      <c r="L344" s="184">
        <f>ROUND(G344*(H344),2)</f>
        <v>0</v>
      </c>
      <c r="M344" s="184"/>
      <c r="N344" s="184">
        <v>3.68</v>
      </c>
      <c r="O344" s="184"/>
      <c r="P344" s="187">
        <v>9.7000000000000005E-4</v>
      </c>
      <c r="Q344" s="187"/>
      <c r="R344" s="187">
        <v>9.7000000000000005E-4</v>
      </c>
      <c r="S344" s="184">
        <f>ROUND(G344*(P344),3)</f>
        <v>6.7000000000000004E-2</v>
      </c>
      <c r="T344" s="184"/>
      <c r="U344" s="184"/>
      <c r="V344" s="202"/>
      <c r="W344" s="55"/>
      <c r="Z344">
        <v>0</v>
      </c>
    </row>
    <row r="345" spans="1:26" ht="25.05" customHeight="1" x14ac:dyDescent="0.3">
      <c r="A345" s="185"/>
      <c r="B345" s="215">
        <v>193</v>
      </c>
      <c r="C345" s="186" t="s">
        <v>481</v>
      </c>
      <c r="D345" s="342" t="s">
        <v>482</v>
      </c>
      <c r="E345" s="342"/>
      <c r="F345" s="179" t="s">
        <v>122</v>
      </c>
      <c r="G345" s="181">
        <v>162.86000000000001</v>
      </c>
      <c r="H345" s="180"/>
      <c r="I345" s="180">
        <f>ROUND(G345*(H345),2)</f>
        <v>0</v>
      </c>
      <c r="J345" s="179">
        <f>ROUND(G345*(N345),2)</f>
        <v>2884.25</v>
      </c>
      <c r="K345" s="184">
        <f>ROUND(G345*(O345),2)</f>
        <v>0</v>
      </c>
      <c r="L345" s="184">
        <f>ROUND(G345*(H345),2)</f>
        <v>0</v>
      </c>
      <c r="M345" s="184"/>
      <c r="N345" s="184">
        <v>17.71</v>
      </c>
      <c r="O345" s="184"/>
      <c r="P345" s="187">
        <v>4.7200000000000002E-3</v>
      </c>
      <c r="Q345" s="187"/>
      <c r="R345" s="187">
        <v>4.7200000000000002E-3</v>
      </c>
      <c r="S345" s="184">
        <f>ROUND(G345*(P345),3)</f>
        <v>0.76900000000000002</v>
      </c>
      <c r="T345" s="184"/>
      <c r="U345" s="184"/>
      <c r="V345" s="202"/>
      <c r="W345" s="55"/>
      <c r="Z345">
        <v>0</v>
      </c>
    </row>
    <row r="346" spans="1:26" ht="25.05" customHeight="1" x14ac:dyDescent="0.3">
      <c r="A346" s="185"/>
      <c r="B346" s="215">
        <v>194</v>
      </c>
      <c r="C346" s="186" t="s">
        <v>483</v>
      </c>
      <c r="D346" s="342" t="s">
        <v>484</v>
      </c>
      <c r="E346" s="342"/>
      <c r="F346" s="179" t="s">
        <v>117</v>
      </c>
      <c r="G346" s="181">
        <v>4.2830000000000004</v>
      </c>
      <c r="H346" s="180"/>
      <c r="I346" s="180">
        <f>ROUND(G346*(H346),2)</f>
        <v>0</v>
      </c>
      <c r="J346" s="179">
        <f>ROUND(G346*(N346),2)</f>
        <v>95.81</v>
      </c>
      <c r="K346" s="184">
        <f>ROUND(G346*(O346),2)</f>
        <v>0</v>
      </c>
      <c r="L346" s="184">
        <f>ROUND(G346*(H346),2)</f>
        <v>0</v>
      </c>
      <c r="M346" s="184"/>
      <c r="N346" s="184">
        <v>22.37</v>
      </c>
      <c r="O346" s="184"/>
      <c r="P346" s="187"/>
      <c r="Q346" s="187"/>
      <c r="R346" s="187"/>
      <c r="S346" s="184">
        <f>ROUND(G346*(P346),3)</f>
        <v>0</v>
      </c>
      <c r="T346" s="184"/>
      <c r="U346" s="184"/>
      <c r="V346" s="202"/>
      <c r="W346" s="55"/>
      <c r="Z346">
        <v>0</v>
      </c>
    </row>
    <row r="347" spans="1:26" ht="25.05" customHeight="1" x14ac:dyDescent="0.3">
      <c r="A347" s="185"/>
      <c r="B347" s="216">
        <v>195</v>
      </c>
      <c r="C347" s="194" t="s">
        <v>485</v>
      </c>
      <c r="D347" s="347" t="s">
        <v>486</v>
      </c>
      <c r="E347" s="347"/>
      <c r="F347" s="188" t="s">
        <v>236</v>
      </c>
      <c r="G347" s="190">
        <v>191.53299999999999</v>
      </c>
      <c r="H347" s="189"/>
      <c r="I347" s="189">
        <f>ROUND(G347*(H347),2)</f>
        <v>0</v>
      </c>
      <c r="J347" s="188">
        <f>ROUND(G347*(N347),2)</f>
        <v>4445.4799999999996</v>
      </c>
      <c r="K347" s="193">
        <f>ROUND(G347*(O347),2)</f>
        <v>0</v>
      </c>
      <c r="L347" s="193"/>
      <c r="M347" s="193">
        <f>ROUND(G347*(H347),2)</f>
        <v>0</v>
      </c>
      <c r="N347" s="193">
        <v>23.21</v>
      </c>
      <c r="O347" s="193"/>
      <c r="P347" s="195">
        <v>1.7999999999999999E-2</v>
      </c>
      <c r="Q347" s="195"/>
      <c r="R347" s="195">
        <v>1.7999999999999999E-2</v>
      </c>
      <c r="S347" s="193">
        <f>ROUND(G347*(P347),3)</f>
        <v>3.448</v>
      </c>
      <c r="T347" s="193"/>
      <c r="U347" s="193"/>
      <c r="V347" s="203"/>
      <c r="W347" s="55"/>
      <c r="Z347">
        <v>0</v>
      </c>
    </row>
    <row r="348" spans="1:26" x14ac:dyDescent="0.3">
      <c r="A348" s="10"/>
      <c r="B348" s="57"/>
      <c r="C348" s="178">
        <v>771</v>
      </c>
      <c r="D348" s="346" t="s">
        <v>478</v>
      </c>
      <c r="E348" s="346"/>
      <c r="F348" s="10"/>
      <c r="G348" s="177"/>
      <c r="H348" s="69"/>
      <c r="I348" s="146">
        <f>ROUND((SUM(I343:I347))/1,2)</f>
        <v>0</v>
      </c>
      <c r="J348" s="10"/>
      <c r="K348" s="10"/>
      <c r="L348" s="10">
        <f>ROUND((SUM(L343:L347))/1,2)</f>
        <v>0</v>
      </c>
      <c r="M348" s="10">
        <f>ROUND((SUM(M343:M347))/1,2)</f>
        <v>0</v>
      </c>
      <c r="N348" s="10"/>
      <c r="O348" s="10"/>
      <c r="P348" s="10"/>
      <c r="Q348" s="10"/>
      <c r="R348" s="10"/>
      <c r="S348" s="10">
        <f>ROUND((SUM(S343:S347))/1,2)</f>
        <v>4.28</v>
      </c>
      <c r="T348" s="10"/>
      <c r="U348" s="10"/>
      <c r="V348" s="204">
        <f>ROUND((SUM(V343:V347))/1,2)</f>
        <v>0</v>
      </c>
      <c r="W348" s="219"/>
      <c r="X348" s="144"/>
      <c r="Y348" s="144"/>
      <c r="Z348" s="144"/>
    </row>
    <row r="349" spans="1:26" x14ac:dyDescent="0.3">
      <c r="A349" s="1"/>
      <c r="B349" s="212"/>
      <c r="C349" s="1"/>
      <c r="D349" s="1"/>
      <c r="E349" s="1"/>
      <c r="F349" s="1"/>
      <c r="G349" s="171"/>
      <c r="H349" s="139"/>
      <c r="I349" s="13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05"/>
      <c r="W349" s="55"/>
    </row>
    <row r="350" spans="1:26" x14ac:dyDescent="0.3">
      <c r="A350" s="10"/>
      <c r="B350" s="57"/>
      <c r="C350" s="178">
        <v>775</v>
      </c>
      <c r="D350" s="346" t="s">
        <v>487</v>
      </c>
      <c r="E350" s="346"/>
      <c r="F350" s="10"/>
      <c r="G350" s="177"/>
      <c r="H350" s="69"/>
      <c r="I350" s="69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201"/>
      <c r="W350" s="219"/>
      <c r="X350" s="144"/>
      <c r="Y350" s="144"/>
      <c r="Z350" s="144"/>
    </row>
    <row r="351" spans="1:26" ht="25.05" customHeight="1" x14ac:dyDescent="0.3">
      <c r="A351" s="185"/>
      <c r="B351" s="215">
        <v>196</v>
      </c>
      <c r="C351" s="186" t="s">
        <v>488</v>
      </c>
      <c r="D351" s="342" t="s">
        <v>489</v>
      </c>
      <c r="E351" s="342"/>
      <c r="F351" s="179" t="s">
        <v>122</v>
      </c>
      <c r="G351" s="181">
        <v>208.33</v>
      </c>
      <c r="H351" s="180"/>
      <c r="I351" s="180">
        <f>ROUND(G351*(H351),2)</f>
        <v>0</v>
      </c>
      <c r="J351" s="179">
        <f>ROUND(G351*(N351),2)</f>
        <v>3295.78</v>
      </c>
      <c r="K351" s="184">
        <f>ROUND(G351*(O351),2)</f>
        <v>0</v>
      </c>
      <c r="L351" s="184">
        <f>ROUND(G351*(H351),2)</f>
        <v>0</v>
      </c>
      <c r="M351" s="184"/>
      <c r="N351" s="184">
        <v>15.82</v>
      </c>
      <c r="O351" s="184"/>
      <c r="P351" s="187">
        <v>1E-3</v>
      </c>
      <c r="Q351" s="187"/>
      <c r="R351" s="187">
        <v>1E-3</v>
      </c>
      <c r="S351" s="184">
        <f>ROUND(G351*(P351),3)</f>
        <v>0.20799999999999999</v>
      </c>
      <c r="T351" s="184"/>
      <c r="U351" s="184"/>
      <c r="V351" s="202"/>
      <c r="W351" s="55"/>
      <c r="Z351">
        <v>0</v>
      </c>
    </row>
    <row r="352" spans="1:26" ht="25.05" customHeight="1" x14ac:dyDescent="0.3">
      <c r="A352" s="185"/>
      <c r="B352" s="215">
        <v>197</v>
      </c>
      <c r="C352" s="186" t="s">
        <v>490</v>
      </c>
      <c r="D352" s="342" t="s">
        <v>491</v>
      </c>
      <c r="E352" s="342"/>
      <c r="F352" s="179" t="s">
        <v>117</v>
      </c>
      <c r="G352" s="181">
        <v>1.839</v>
      </c>
      <c r="H352" s="180"/>
      <c r="I352" s="180">
        <f>ROUND(G352*(H352),2)</f>
        <v>0</v>
      </c>
      <c r="J352" s="179">
        <f>ROUND(G352*(N352),2)</f>
        <v>72.55</v>
      </c>
      <c r="K352" s="184">
        <f>ROUND(G352*(O352),2)</f>
        <v>0</v>
      </c>
      <c r="L352" s="184">
        <f>ROUND(G352*(H352),2)</f>
        <v>0</v>
      </c>
      <c r="M352" s="184"/>
      <c r="N352" s="184">
        <v>39.450000000000003</v>
      </c>
      <c r="O352" s="184"/>
      <c r="P352" s="187"/>
      <c r="Q352" s="187"/>
      <c r="R352" s="187"/>
      <c r="S352" s="184">
        <f>ROUND(G352*(P352),3)</f>
        <v>0</v>
      </c>
      <c r="T352" s="184"/>
      <c r="U352" s="184"/>
      <c r="V352" s="202"/>
      <c r="W352" s="55"/>
      <c r="Z352">
        <v>0</v>
      </c>
    </row>
    <row r="353" spans="1:26" ht="25.05" customHeight="1" x14ac:dyDescent="0.3">
      <c r="A353" s="185"/>
      <c r="B353" s="216">
        <v>198</v>
      </c>
      <c r="C353" s="194" t="s">
        <v>492</v>
      </c>
      <c r="D353" s="347" t="s">
        <v>493</v>
      </c>
      <c r="E353" s="347"/>
      <c r="F353" s="188" t="s">
        <v>122</v>
      </c>
      <c r="G353" s="190">
        <v>216.66300000000001</v>
      </c>
      <c r="H353" s="189"/>
      <c r="I353" s="189">
        <f>ROUND(G353*(H353),2)</f>
        <v>0</v>
      </c>
      <c r="J353" s="188">
        <f>ROUND(G353*(N353),2)</f>
        <v>4292.09</v>
      </c>
      <c r="K353" s="193">
        <f>ROUND(G353*(O353),2)</f>
        <v>0</v>
      </c>
      <c r="L353" s="193"/>
      <c r="M353" s="193">
        <f>ROUND(G353*(H353),2)</f>
        <v>0</v>
      </c>
      <c r="N353" s="193">
        <v>19.809999999999999</v>
      </c>
      <c r="O353" s="193"/>
      <c r="P353" s="195">
        <v>7.1999999999999998E-3</v>
      </c>
      <c r="Q353" s="195"/>
      <c r="R353" s="195">
        <v>7.1999999999999998E-3</v>
      </c>
      <c r="S353" s="193">
        <f>ROUND(G353*(P353),3)</f>
        <v>1.56</v>
      </c>
      <c r="T353" s="193"/>
      <c r="U353" s="193"/>
      <c r="V353" s="203"/>
      <c r="W353" s="55"/>
      <c r="Z353">
        <v>0</v>
      </c>
    </row>
    <row r="354" spans="1:26" ht="25.05" customHeight="1" x14ac:dyDescent="0.3">
      <c r="A354" s="185"/>
      <c r="B354" s="216">
        <v>199</v>
      </c>
      <c r="C354" s="194" t="s">
        <v>494</v>
      </c>
      <c r="D354" s="347" t="s">
        <v>495</v>
      </c>
      <c r="E354" s="347"/>
      <c r="F354" s="188" t="s">
        <v>222</v>
      </c>
      <c r="G354" s="190">
        <v>100.631</v>
      </c>
      <c r="H354" s="189"/>
      <c r="I354" s="189">
        <f>ROUND(G354*(H354),2)</f>
        <v>0</v>
      </c>
      <c r="J354" s="188">
        <f>ROUND(G354*(N354),2)</f>
        <v>142.9</v>
      </c>
      <c r="K354" s="193">
        <f>ROUND(G354*(O354),2)</f>
        <v>0</v>
      </c>
      <c r="L354" s="193"/>
      <c r="M354" s="193">
        <f>ROUND(G354*(H354),2)</f>
        <v>0</v>
      </c>
      <c r="N354" s="193">
        <v>1.42</v>
      </c>
      <c r="O354" s="193"/>
      <c r="P354" s="195">
        <v>6.9999999999999999E-4</v>
      </c>
      <c r="Q354" s="195"/>
      <c r="R354" s="195">
        <v>6.9999999999999999E-4</v>
      </c>
      <c r="S354" s="193">
        <f>ROUND(G354*(P354),3)</f>
        <v>7.0000000000000007E-2</v>
      </c>
      <c r="T354" s="193"/>
      <c r="U354" s="193"/>
      <c r="V354" s="203"/>
      <c r="W354" s="55"/>
      <c r="Z354">
        <v>0</v>
      </c>
    </row>
    <row r="355" spans="1:26" x14ac:dyDescent="0.3">
      <c r="A355" s="10"/>
      <c r="B355" s="57"/>
      <c r="C355" s="178">
        <v>775</v>
      </c>
      <c r="D355" s="346" t="s">
        <v>487</v>
      </c>
      <c r="E355" s="346"/>
      <c r="F355" s="10"/>
      <c r="G355" s="177"/>
      <c r="H355" s="69"/>
      <c r="I355" s="146">
        <f>ROUND((SUM(I350:I354))/1,2)</f>
        <v>0</v>
      </c>
      <c r="J355" s="10"/>
      <c r="K355" s="10"/>
      <c r="L355" s="10">
        <f>ROUND((SUM(L350:L354))/1,2)</f>
        <v>0</v>
      </c>
      <c r="M355" s="10">
        <f>ROUND((SUM(M350:M354))/1,2)</f>
        <v>0</v>
      </c>
      <c r="N355" s="10"/>
      <c r="O355" s="10"/>
      <c r="P355" s="10"/>
      <c r="Q355" s="10"/>
      <c r="R355" s="10"/>
      <c r="S355" s="10">
        <f>ROUND((SUM(S350:S354))/1,2)</f>
        <v>1.84</v>
      </c>
      <c r="T355" s="10"/>
      <c r="U355" s="10"/>
      <c r="V355" s="204">
        <f>ROUND((SUM(V350:V354))/1,2)</f>
        <v>0</v>
      </c>
      <c r="W355" s="219"/>
      <c r="X355" s="144"/>
      <c r="Y355" s="144"/>
      <c r="Z355" s="144"/>
    </row>
    <row r="356" spans="1:26" x14ac:dyDescent="0.3">
      <c r="A356" s="1"/>
      <c r="B356" s="212"/>
      <c r="C356" s="1"/>
      <c r="D356" s="1"/>
      <c r="E356" s="1"/>
      <c r="F356" s="1"/>
      <c r="G356" s="171"/>
      <c r="H356" s="139"/>
      <c r="I356" s="13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05"/>
      <c r="W356" s="55"/>
    </row>
    <row r="357" spans="1:26" x14ac:dyDescent="0.3">
      <c r="A357" s="10"/>
      <c r="B357" s="57"/>
      <c r="C357" s="178">
        <v>783</v>
      </c>
      <c r="D357" s="346" t="s">
        <v>496</v>
      </c>
      <c r="E357" s="346"/>
      <c r="F357" s="10"/>
      <c r="G357" s="177"/>
      <c r="H357" s="69"/>
      <c r="I357" s="69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201"/>
      <c r="W357" s="219"/>
      <c r="X357" s="144"/>
      <c r="Y357" s="144"/>
      <c r="Z357" s="144"/>
    </row>
    <row r="358" spans="1:26" ht="25.05" customHeight="1" x14ac:dyDescent="0.3">
      <c r="A358" s="185"/>
      <c r="B358" s="215">
        <v>200</v>
      </c>
      <c r="C358" s="186" t="s">
        <v>497</v>
      </c>
      <c r="D358" s="342" t="s">
        <v>901</v>
      </c>
      <c r="E358" s="342"/>
      <c r="F358" s="179" t="s">
        <v>122</v>
      </c>
      <c r="G358" s="181">
        <v>632.84400000000005</v>
      </c>
      <c r="H358" s="180"/>
      <c r="I358" s="180">
        <f>ROUND(G358*(H358),2)</f>
        <v>0</v>
      </c>
      <c r="J358" s="179">
        <f>ROUND(G358*(N358),2)</f>
        <v>2588.33</v>
      </c>
      <c r="K358" s="184">
        <f>ROUND(G358*(O358),2)</f>
        <v>0</v>
      </c>
      <c r="L358" s="184">
        <f>ROUND(G358*(H358),2)</f>
        <v>0</v>
      </c>
      <c r="M358" s="184"/>
      <c r="N358" s="184">
        <v>4.09</v>
      </c>
      <c r="O358" s="184"/>
      <c r="P358" s="187">
        <v>4.0000000000000002E-4</v>
      </c>
      <c r="Q358" s="187"/>
      <c r="R358" s="187">
        <v>4.0000000000000002E-4</v>
      </c>
      <c r="S358" s="184">
        <f>ROUND(G358*(P358),3)</f>
        <v>0.253</v>
      </c>
      <c r="T358" s="184"/>
      <c r="U358" s="184"/>
      <c r="V358" s="202"/>
      <c r="W358" s="55"/>
      <c r="Z358">
        <v>0</v>
      </c>
    </row>
    <row r="359" spans="1:26" ht="25.05" customHeight="1" x14ac:dyDescent="0.3">
      <c r="A359" s="185"/>
      <c r="B359" s="215">
        <v>201</v>
      </c>
      <c r="C359" s="186" t="s">
        <v>498</v>
      </c>
      <c r="D359" s="342" t="s">
        <v>902</v>
      </c>
      <c r="E359" s="342"/>
      <c r="F359" s="179" t="s">
        <v>122</v>
      </c>
      <c r="G359" s="181">
        <v>210.94</v>
      </c>
      <c r="H359" s="180"/>
      <c r="I359" s="180">
        <f>ROUND(G359*(H359),2)</f>
        <v>0</v>
      </c>
      <c r="J359" s="179">
        <f>ROUND(G359*(N359),2)</f>
        <v>837.43</v>
      </c>
      <c r="K359" s="184">
        <f>ROUND(G359*(O359),2)</f>
        <v>0</v>
      </c>
      <c r="L359" s="184">
        <f>ROUND(G359*(H359),2)</f>
        <v>0</v>
      </c>
      <c r="M359" s="184"/>
      <c r="N359" s="184">
        <v>3.9699999999999998</v>
      </c>
      <c r="O359" s="184"/>
      <c r="P359" s="187">
        <v>3.3E-4</v>
      </c>
      <c r="Q359" s="187"/>
      <c r="R359" s="187">
        <v>3.3E-4</v>
      </c>
      <c r="S359" s="184">
        <f>ROUND(G359*(P359),3)</f>
        <v>7.0000000000000007E-2</v>
      </c>
      <c r="T359" s="184"/>
      <c r="U359" s="184"/>
      <c r="V359" s="202"/>
      <c r="W359" s="55"/>
      <c r="Z359">
        <v>0</v>
      </c>
    </row>
    <row r="360" spans="1:26" x14ac:dyDescent="0.3">
      <c r="A360" s="10"/>
      <c r="B360" s="57"/>
      <c r="C360" s="178">
        <v>783</v>
      </c>
      <c r="D360" s="346" t="s">
        <v>496</v>
      </c>
      <c r="E360" s="346"/>
      <c r="F360" s="10"/>
      <c r="G360" s="177"/>
      <c r="H360" s="69"/>
      <c r="I360" s="146">
        <f>ROUND((SUM(I357:I359))/1,2)</f>
        <v>0</v>
      </c>
      <c r="J360" s="10"/>
      <c r="K360" s="10"/>
      <c r="L360" s="10">
        <f>ROUND((SUM(L357:L359))/1,2)</f>
        <v>0</v>
      </c>
      <c r="M360" s="10">
        <f>ROUND((SUM(M357:M359))/1,2)</f>
        <v>0</v>
      </c>
      <c r="N360" s="10"/>
      <c r="O360" s="10"/>
      <c r="P360" s="10"/>
      <c r="Q360" s="10"/>
      <c r="R360" s="10"/>
      <c r="S360" s="10">
        <f>ROUND((SUM(S357:S359))/1,2)</f>
        <v>0.32</v>
      </c>
      <c r="T360" s="10"/>
      <c r="U360" s="10"/>
      <c r="V360" s="204">
        <f>ROUND((SUM(V357:V359))/1,2)</f>
        <v>0</v>
      </c>
      <c r="W360" s="219"/>
      <c r="X360" s="144"/>
      <c r="Y360" s="144"/>
      <c r="Z360" s="144"/>
    </row>
    <row r="361" spans="1:26" x14ac:dyDescent="0.3">
      <c r="A361" s="1"/>
      <c r="B361" s="212"/>
      <c r="C361" s="1"/>
      <c r="D361" s="1"/>
      <c r="E361" s="1"/>
      <c r="F361" s="1"/>
      <c r="G361" s="171"/>
      <c r="H361" s="139"/>
      <c r="I361" s="13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05"/>
      <c r="W361" s="55"/>
    </row>
    <row r="362" spans="1:26" x14ac:dyDescent="0.3">
      <c r="A362" s="10"/>
      <c r="B362" s="57"/>
      <c r="C362" s="178">
        <v>784</v>
      </c>
      <c r="D362" s="346" t="s">
        <v>499</v>
      </c>
      <c r="E362" s="346"/>
      <c r="F362" s="10"/>
      <c r="G362" s="177"/>
      <c r="H362" s="69"/>
      <c r="I362" s="69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201"/>
      <c r="W362" s="219"/>
      <c r="X362" s="144"/>
      <c r="Y362" s="144"/>
      <c r="Z362" s="144"/>
    </row>
    <row r="363" spans="1:26" ht="25.05" customHeight="1" x14ac:dyDescent="0.3">
      <c r="A363" s="185"/>
      <c r="B363" s="215">
        <v>202</v>
      </c>
      <c r="C363" s="186" t="s">
        <v>500</v>
      </c>
      <c r="D363" s="342" t="s">
        <v>501</v>
      </c>
      <c r="E363" s="342"/>
      <c r="F363" s="179" t="s">
        <v>122</v>
      </c>
      <c r="G363" s="181">
        <v>48</v>
      </c>
      <c r="H363" s="180"/>
      <c r="I363" s="180">
        <f>ROUND(G363*(H363),2)</f>
        <v>0</v>
      </c>
      <c r="J363" s="179">
        <f>ROUND(G363*(N363),2)</f>
        <v>55.68</v>
      </c>
      <c r="K363" s="184">
        <f>ROUND(G363*(O363),2)</f>
        <v>0</v>
      </c>
      <c r="L363" s="184">
        <f>ROUND(G363*(H363),2)</f>
        <v>0</v>
      </c>
      <c r="M363" s="184"/>
      <c r="N363" s="184">
        <v>1.1599999999999999</v>
      </c>
      <c r="O363" s="184"/>
      <c r="P363" s="187">
        <v>4.0000000000000003E-5</v>
      </c>
      <c r="Q363" s="187"/>
      <c r="R363" s="187">
        <v>4.0000000000000003E-5</v>
      </c>
      <c r="S363" s="184">
        <f>ROUND(G363*(P363),3)</f>
        <v>2E-3</v>
      </c>
      <c r="T363" s="184"/>
      <c r="U363" s="184"/>
      <c r="V363" s="202"/>
      <c r="W363" s="55"/>
      <c r="Z363">
        <v>0</v>
      </c>
    </row>
    <row r="364" spans="1:26" x14ac:dyDescent="0.3">
      <c r="A364" s="10"/>
      <c r="B364" s="57"/>
      <c r="C364" s="178">
        <v>784</v>
      </c>
      <c r="D364" s="346" t="s">
        <v>499</v>
      </c>
      <c r="E364" s="346"/>
      <c r="F364" s="10"/>
      <c r="G364" s="177"/>
      <c r="H364" s="69"/>
      <c r="I364" s="146">
        <f>ROUND((SUM(I362:I363))/1,2)</f>
        <v>0</v>
      </c>
      <c r="J364" s="10"/>
      <c r="K364" s="10"/>
      <c r="L364" s="10">
        <f>ROUND((SUM(L362:L363))/1,2)</f>
        <v>0</v>
      </c>
      <c r="M364" s="10">
        <f>ROUND((SUM(M362:M363))/1,2)</f>
        <v>0</v>
      </c>
      <c r="N364" s="10"/>
      <c r="O364" s="10"/>
      <c r="P364" s="196"/>
      <c r="Q364" s="1"/>
      <c r="R364" s="1"/>
      <c r="S364" s="196">
        <f>ROUND((SUM(S362:S363))/1,2)</f>
        <v>0</v>
      </c>
      <c r="T364" s="2"/>
      <c r="U364" s="2"/>
      <c r="V364" s="204">
        <f>ROUND((SUM(V362:V363))/1,2)</f>
        <v>0</v>
      </c>
      <c r="W364" s="55"/>
    </row>
    <row r="365" spans="1:26" x14ac:dyDescent="0.3">
      <c r="A365" s="1"/>
      <c r="B365" s="212"/>
      <c r="C365" s="1"/>
      <c r="D365" s="1"/>
      <c r="E365" s="1"/>
      <c r="F365" s="1"/>
      <c r="G365" s="171"/>
      <c r="H365" s="139"/>
      <c r="I365" s="13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05"/>
      <c r="W365" s="55"/>
    </row>
    <row r="366" spans="1:26" x14ac:dyDescent="0.3">
      <c r="A366" s="10"/>
      <c r="B366" s="57"/>
      <c r="C366" s="10"/>
      <c r="D366" s="333" t="s">
        <v>67</v>
      </c>
      <c r="E366" s="333"/>
      <c r="F366" s="10"/>
      <c r="G366" s="177"/>
      <c r="H366" s="69"/>
      <c r="I366" s="146">
        <f>ROUND((SUM(I236:I365))/2,2)</f>
        <v>0</v>
      </c>
      <c r="J366" s="10"/>
      <c r="K366" s="10"/>
      <c r="L366" s="10">
        <f>ROUND((SUM(L236:L365))/2,2)</f>
        <v>0</v>
      </c>
      <c r="M366" s="10">
        <f>ROUND((SUM(M236:M365))/2,2)</f>
        <v>0</v>
      </c>
      <c r="N366" s="10"/>
      <c r="O366" s="10"/>
      <c r="P366" s="196"/>
      <c r="Q366" s="1"/>
      <c r="R366" s="1"/>
      <c r="S366" s="196">
        <f>ROUND((SUM(S236:S365))/2,2)</f>
        <v>34.51</v>
      </c>
      <c r="T366" s="1"/>
      <c r="U366" s="1"/>
      <c r="V366" s="204">
        <f>ROUND((SUM(V236:V365))/2,2)</f>
        <v>0.06</v>
      </c>
      <c r="W366" s="55"/>
    </row>
    <row r="367" spans="1:26" x14ac:dyDescent="0.3">
      <c r="A367" s="1"/>
      <c r="B367" s="217"/>
      <c r="C367" s="197"/>
      <c r="D367" s="348" t="s">
        <v>82</v>
      </c>
      <c r="E367" s="348"/>
      <c r="F367" s="197"/>
      <c r="G367" s="198"/>
      <c r="H367" s="199"/>
      <c r="I367" s="199">
        <f>ROUND((SUM(I97:I366))/3,2)</f>
        <v>0</v>
      </c>
      <c r="J367" s="197"/>
      <c r="K367" s="197">
        <f>ROUND((SUM(K97:K366))/3,2)</f>
        <v>0</v>
      </c>
      <c r="L367" s="197">
        <f>ROUND((SUM(L97:L366))/3,2)</f>
        <v>0</v>
      </c>
      <c r="M367" s="197">
        <f>ROUND((SUM(M97:M366))/3,2)</f>
        <v>0</v>
      </c>
      <c r="N367" s="197"/>
      <c r="O367" s="197"/>
      <c r="P367" s="198"/>
      <c r="Q367" s="197"/>
      <c r="R367" s="197"/>
      <c r="S367" s="198">
        <f>ROUND((SUM(S97:S366))/3,2)</f>
        <v>587.24</v>
      </c>
      <c r="T367" s="197"/>
      <c r="U367" s="197"/>
      <c r="V367" s="206">
        <f>ROUND((SUM(V97:V366))/3,2)</f>
        <v>175.3</v>
      </c>
      <c r="W367" s="55"/>
      <c r="Y367">
        <f>(SUM(Y97:Y366))</f>
        <v>0</v>
      </c>
      <c r="Z367">
        <f>(SUM(Z97:Z366))</f>
        <v>0</v>
      </c>
    </row>
  </sheetData>
  <mergeCells count="315">
    <mergeCell ref="D362:E362"/>
    <mergeCell ref="D363:E363"/>
    <mergeCell ref="D364:E364"/>
    <mergeCell ref="D366:E366"/>
    <mergeCell ref="D367:E367"/>
    <mergeCell ref="D354:E354"/>
    <mergeCell ref="D355:E355"/>
    <mergeCell ref="D357:E357"/>
    <mergeCell ref="D358:E358"/>
    <mergeCell ref="D359:E359"/>
    <mergeCell ref="D360:E360"/>
    <mergeCell ref="D347:E347"/>
    <mergeCell ref="D348:E348"/>
    <mergeCell ref="D350:E350"/>
    <mergeCell ref="D351:E351"/>
    <mergeCell ref="D352:E352"/>
    <mergeCell ref="D353:E353"/>
    <mergeCell ref="D340:E340"/>
    <mergeCell ref="D341:E341"/>
    <mergeCell ref="D343:E343"/>
    <mergeCell ref="D344:E344"/>
    <mergeCell ref="D345:E345"/>
    <mergeCell ref="D346:E346"/>
    <mergeCell ref="D334:E334"/>
    <mergeCell ref="D335:E335"/>
    <mergeCell ref="D336:E336"/>
    <mergeCell ref="D337:E337"/>
    <mergeCell ref="D338:E338"/>
    <mergeCell ref="D339:E339"/>
    <mergeCell ref="D328:E328"/>
    <mergeCell ref="D329:E329"/>
    <mergeCell ref="D330:E330"/>
    <mergeCell ref="D331:E331"/>
    <mergeCell ref="D332:E332"/>
    <mergeCell ref="D333:E333"/>
    <mergeCell ref="D321:E321"/>
    <mergeCell ref="D323:E323"/>
    <mergeCell ref="D324:E324"/>
    <mergeCell ref="D325:E325"/>
    <mergeCell ref="D326:E326"/>
    <mergeCell ref="D327:E327"/>
    <mergeCell ref="D315:E315"/>
    <mergeCell ref="D316:E316"/>
    <mergeCell ref="D317:E317"/>
    <mergeCell ref="D318:E318"/>
    <mergeCell ref="D319:E319"/>
    <mergeCell ref="D320:E320"/>
    <mergeCell ref="D308:E308"/>
    <mergeCell ref="D309:E309"/>
    <mergeCell ref="D311:E311"/>
    <mergeCell ref="D312:E312"/>
    <mergeCell ref="D313:E313"/>
    <mergeCell ref="D314:E314"/>
    <mergeCell ref="D301:E301"/>
    <mergeCell ref="D302:E302"/>
    <mergeCell ref="D303:E303"/>
    <mergeCell ref="D304:E304"/>
    <mergeCell ref="D306:E306"/>
    <mergeCell ref="D307:E307"/>
    <mergeCell ref="D295:E295"/>
    <mergeCell ref="D296:E296"/>
    <mergeCell ref="D297:E297"/>
    <mergeCell ref="D298:E298"/>
    <mergeCell ref="D299:E299"/>
    <mergeCell ref="D300:E300"/>
    <mergeCell ref="D288:E288"/>
    <mergeCell ref="D289:E289"/>
    <mergeCell ref="D291:E291"/>
    <mergeCell ref="D292:E292"/>
    <mergeCell ref="D293:E293"/>
    <mergeCell ref="D294:E294"/>
    <mergeCell ref="D281:E281"/>
    <mergeCell ref="D282:E282"/>
    <mergeCell ref="D283:E283"/>
    <mergeCell ref="D284:E284"/>
    <mergeCell ref="D286:E286"/>
    <mergeCell ref="D287:E287"/>
    <mergeCell ref="D275:E275"/>
    <mergeCell ref="D276:E276"/>
    <mergeCell ref="D277:E277"/>
    <mergeCell ref="D278:E278"/>
    <mergeCell ref="D279:E279"/>
    <mergeCell ref="D280:E280"/>
    <mergeCell ref="D269:E269"/>
    <mergeCell ref="D270:E270"/>
    <mergeCell ref="D271:E271"/>
    <mergeCell ref="D272:E272"/>
    <mergeCell ref="D273:E273"/>
    <mergeCell ref="D274:E274"/>
    <mergeCell ref="D261:E261"/>
    <mergeCell ref="D262:E262"/>
    <mergeCell ref="D264:E264"/>
    <mergeCell ref="D265:E265"/>
    <mergeCell ref="D266:E266"/>
    <mergeCell ref="D267:E267"/>
    <mergeCell ref="D255:E255"/>
    <mergeCell ref="D256:E256"/>
    <mergeCell ref="D257:E257"/>
    <mergeCell ref="D258:E258"/>
    <mergeCell ref="D259:E259"/>
    <mergeCell ref="D260:E260"/>
    <mergeCell ref="D248:E248"/>
    <mergeCell ref="D249:E249"/>
    <mergeCell ref="D250:E250"/>
    <mergeCell ref="D252:E252"/>
    <mergeCell ref="D253:E253"/>
    <mergeCell ref="D254:E254"/>
    <mergeCell ref="D241:E241"/>
    <mergeCell ref="D242:E242"/>
    <mergeCell ref="D243:E243"/>
    <mergeCell ref="D244:E244"/>
    <mergeCell ref="D245:E245"/>
    <mergeCell ref="D247:E247"/>
    <mergeCell ref="D234:E234"/>
    <mergeCell ref="D236:E236"/>
    <mergeCell ref="D237:E237"/>
    <mergeCell ref="D238:E238"/>
    <mergeCell ref="D239:E239"/>
    <mergeCell ref="D240:E240"/>
    <mergeCell ref="D226:E226"/>
    <mergeCell ref="D227:E227"/>
    <mergeCell ref="D228:E228"/>
    <mergeCell ref="D230:E230"/>
    <mergeCell ref="D231:E231"/>
    <mergeCell ref="D232:E232"/>
    <mergeCell ref="D220:E220"/>
    <mergeCell ref="D221:E221"/>
    <mergeCell ref="D222:E222"/>
    <mergeCell ref="D223:E223"/>
    <mergeCell ref="D224:E224"/>
    <mergeCell ref="D225:E225"/>
    <mergeCell ref="D214:E214"/>
    <mergeCell ref="D215:E215"/>
    <mergeCell ref="D216:E216"/>
    <mergeCell ref="D217:E217"/>
    <mergeCell ref="D218:E218"/>
    <mergeCell ref="D219:E219"/>
    <mergeCell ref="D208:E208"/>
    <mergeCell ref="D209:E209"/>
    <mergeCell ref="D210:E210"/>
    <mergeCell ref="D211:E211"/>
    <mergeCell ref="D212:E212"/>
    <mergeCell ref="D213:E213"/>
    <mergeCell ref="D201:E201"/>
    <mergeCell ref="D202:E202"/>
    <mergeCell ref="D204:E204"/>
    <mergeCell ref="D205:E205"/>
    <mergeCell ref="D206:E206"/>
    <mergeCell ref="D207:E207"/>
    <mergeCell ref="D195:E195"/>
    <mergeCell ref="D196:E196"/>
    <mergeCell ref="D197:E197"/>
    <mergeCell ref="D198:E198"/>
    <mergeCell ref="D199:E199"/>
    <mergeCell ref="D200:E200"/>
    <mergeCell ref="D189:E189"/>
    <mergeCell ref="D190:E190"/>
    <mergeCell ref="D191:E191"/>
    <mergeCell ref="D192:E192"/>
    <mergeCell ref="D193:E193"/>
    <mergeCell ref="D194:E194"/>
    <mergeCell ref="D183:E183"/>
    <mergeCell ref="D184:E184"/>
    <mergeCell ref="D185:E185"/>
    <mergeCell ref="D186:E186"/>
    <mergeCell ref="D187:E187"/>
    <mergeCell ref="D188:E188"/>
    <mergeCell ref="D177:E177"/>
    <mergeCell ref="D178:E178"/>
    <mergeCell ref="D179:E179"/>
    <mergeCell ref="D180:E180"/>
    <mergeCell ref="D181:E181"/>
    <mergeCell ref="D182:E182"/>
    <mergeCell ref="D170:E170"/>
    <mergeCell ref="D172:E172"/>
    <mergeCell ref="D173:E173"/>
    <mergeCell ref="D174:E174"/>
    <mergeCell ref="D175:E175"/>
    <mergeCell ref="D176:E176"/>
    <mergeCell ref="D164:E164"/>
    <mergeCell ref="D165:E165"/>
    <mergeCell ref="D166:E166"/>
    <mergeCell ref="D167:E167"/>
    <mergeCell ref="D168:E168"/>
    <mergeCell ref="D169:E169"/>
    <mergeCell ref="D158:E158"/>
    <mergeCell ref="D159:E159"/>
    <mergeCell ref="D160:E160"/>
    <mergeCell ref="D161:E161"/>
    <mergeCell ref="D162:E162"/>
    <mergeCell ref="D163:E163"/>
    <mergeCell ref="D152:E152"/>
    <mergeCell ref="D153:E153"/>
    <mergeCell ref="D154:E154"/>
    <mergeCell ref="D155:E155"/>
    <mergeCell ref="D156:E156"/>
    <mergeCell ref="D157:E157"/>
    <mergeCell ref="D145:E145"/>
    <mergeCell ref="D146:E146"/>
    <mergeCell ref="D147:E147"/>
    <mergeCell ref="D148:E148"/>
    <mergeCell ref="D149:E149"/>
    <mergeCell ref="D151:E151"/>
    <mergeCell ref="D139:E139"/>
    <mergeCell ref="D140:E140"/>
    <mergeCell ref="D141:E141"/>
    <mergeCell ref="D142:E142"/>
    <mergeCell ref="D143:E143"/>
    <mergeCell ref="D144:E144"/>
    <mergeCell ref="D133:E133"/>
    <mergeCell ref="D134:E134"/>
    <mergeCell ref="D135:E135"/>
    <mergeCell ref="D136:E136"/>
    <mergeCell ref="D137:E137"/>
    <mergeCell ref="D138:E138"/>
    <mergeCell ref="D126:E126"/>
    <mergeCell ref="D127:E127"/>
    <mergeCell ref="D128:E128"/>
    <mergeCell ref="D129:E129"/>
    <mergeCell ref="D131:E131"/>
    <mergeCell ref="D132:E132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7:E107"/>
    <mergeCell ref="D108:E108"/>
    <mergeCell ref="D109:E109"/>
    <mergeCell ref="D110:E110"/>
    <mergeCell ref="D111:E111"/>
    <mergeCell ref="D112:E112"/>
    <mergeCell ref="D101:E101"/>
    <mergeCell ref="D102:E102"/>
    <mergeCell ref="D103:E103"/>
    <mergeCell ref="D104:E104"/>
    <mergeCell ref="D105:E105"/>
    <mergeCell ref="D106:E106"/>
    <mergeCell ref="B90:E90"/>
    <mergeCell ref="I88:P88"/>
    <mergeCell ref="D97:E97"/>
    <mergeCell ref="D98:E98"/>
    <mergeCell ref="D99:E99"/>
    <mergeCell ref="D100:E100"/>
    <mergeCell ref="B80:D80"/>
    <mergeCell ref="B82:D82"/>
    <mergeCell ref="B86:V86"/>
    <mergeCell ref="H1:I1"/>
    <mergeCell ref="B88:E88"/>
    <mergeCell ref="B89:E89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B73:D73"/>
    <mergeCell ref="B61:D61"/>
    <mergeCell ref="B62:D62"/>
    <mergeCell ref="B63:D63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4C033DD9-3DCD-4441-82C4-492FCD62C323}"/>
    <hyperlink ref="E1:F1" location="A54:A54" tooltip="Klikni na prechod ku rekapitulácii..." display="Rekapitulácia rozpočtu" xr:uid="{8670E8A4-4534-4BAA-8DCC-BF89846EBD40}"/>
    <hyperlink ref="H1:I1" location="B96:B96" tooltip="Klikni na prechod ku Rozpočet..." display="Rozpočet" xr:uid="{949EBCD2-1339-4CE0-890A-2759D95F417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Prístavba k ZŠ - knižnica s oddychovo-relaxačnou zónou a šatne / SO - 01 ASR</oddHeader>
    <oddFooter>&amp;RStrana &amp;P z &amp;N    &amp;L&amp;7Spracované systémom Systematic® Kalkulus, tel.: 051 77 10 585</oddFooter>
  </headerFooter>
  <rowBreaks count="2" manualBreakCount="2">
    <brk id="40" max="16383" man="1"/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31DD-F097-4E9F-98F4-7665D69158AA}">
  <dimension ref="A1:AA204"/>
  <sheetViews>
    <sheetView workbookViewId="0">
      <pane ySplit="1" topLeftCell="A187" activePane="bottomLeft" state="frozen"/>
      <selection pane="bottomLeft" activeCell="D191" sqref="D191:E19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291" t="s">
        <v>15</v>
      </c>
      <c r="C1" s="292"/>
      <c r="D1" s="12"/>
      <c r="E1" s="293" t="s">
        <v>0</v>
      </c>
      <c r="F1" s="294"/>
      <c r="G1" s="13"/>
      <c r="H1" s="338" t="s">
        <v>83</v>
      </c>
      <c r="I1" s="292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4.950000000000003" customHeight="1" x14ac:dyDescent="0.3">
      <c r="A2" s="15"/>
      <c r="B2" s="295" t="s">
        <v>15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7"/>
      <c r="R2" s="297"/>
      <c r="S2" s="297"/>
      <c r="T2" s="297"/>
      <c r="U2" s="297"/>
      <c r="V2" s="298"/>
      <c r="W2" s="55"/>
    </row>
    <row r="3" spans="1:23" ht="18" customHeight="1" x14ac:dyDescent="0.3">
      <c r="A3" s="15"/>
      <c r="B3" s="261" t="s">
        <v>1</v>
      </c>
      <c r="C3" s="262"/>
      <c r="D3" s="262"/>
      <c r="E3" s="262"/>
      <c r="F3" s="262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4"/>
      <c r="W3" s="55"/>
    </row>
    <row r="4" spans="1:23" ht="18" customHeight="1" x14ac:dyDescent="0.3">
      <c r="A4" s="15"/>
      <c r="B4" s="45" t="s">
        <v>502</v>
      </c>
      <c r="C4" s="32"/>
      <c r="D4" s="25"/>
      <c r="E4" s="25"/>
      <c r="F4" s="46" t="s">
        <v>17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3">
      <c r="A5" s="15"/>
      <c r="B5" s="40"/>
      <c r="C5" s="32"/>
      <c r="D5" s="25"/>
      <c r="E5" s="25"/>
      <c r="F5" s="46" t="s">
        <v>18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3">
      <c r="A6" s="15"/>
      <c r="B6" s="47" t="s">
        <v>19</v>
      </c>
      <c r="C6" s="32"/>
      <c r="D6" s="46" t="s">
        <v>20</v>
      </c>
      <c r="E6" s="25"/>
      <c r="F6" s="46" t="s">
        <v>21</v>
      </c>
      <c r="G6" s="46" t="s">
        <v>22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19.95" customHeight="1" x14ac:dyDescent="0.3">
      <c r="A7" s="15"/>
      <c r="B7" s="299" t="s">
        <v>23</v>
      </c>
      <c r="C7" s="300"/>
      <c r="D7" s="300"/>
      <c r="E7" s="300"/>
      <c r="F7" s="300"/>
      <c r="G7" s="300"/>
      <c r="H7" s="301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3">
      <c r="A8" s="15"/>
      <c r="B8" s="51" t="s">
        <v>26</v>
      </c>
      <c r="C8" s="48"/>
      <c r="D8" s="28"/>
      <c r="E8" s="28"/>
      <c r="F8" s="52" t="s">
        <v>27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19.95" customHeight="1" x14ac:dyDescent="0.3">
      <c r="A9" s="15"/>
      <c r="B9" s="265" t="s">
        <v>24</v>
      </c>
      <c r="C9" s="266"/>
      <c r="D9" s="266"/>
      <c r="E9" s="266"/>
      <c r="F9" s="266"/>
      <c r="G9" s="266"/>
      <c r="H9" s="287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3">
      <c r="A10" s="15"/>
      <c r="B10" s="47" t="s">
        <v>26</v>
      </c>
      <c r="C10" s="32"/>
      <c r="D10" s="25"/>
      <c r="E10" s="25"/>
      <c r="F10" s="46" t="s">
        <v>27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19.95" customHeight="1" x14ac:dyDescent="0.3">
      <c r="A11" s="15"/>
      <c r="B11" s="265" t="s">
        <v>25</v>
      </c>
      <c r="C11" s="266"/>
      <c r="D11" s="266"/>
      <c r="E11" s="266"/>
      <c r="F11" s="266"/>
      <c r="G11" s="266"/>
      <c r="H11" s="287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3">
      <c r="A12" s="15"/>
      <c r="B12" s="47" t="s">
        <v>26</v>
      </c>
      <c r="C12" s="32"/>
      <c r="D12" s="25"/>
      <c r="E12" s="25"/>
      <c r="F12" s="46" t="s">
        <v>27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3">
      <c r="A14" s="15"/>
      <c r="B14" s="56" t="s">
        <v>6</v>
      </c>
      <c r="C14" s="64" t="s">
        <v>48</v>
      </c>
      <c r="D14" s="63" t="s">
        <v>49</v>
      </c>
      <c r="E14" s="68" t="s">
        <v>50</v>
      </c>
      <c r="F14" s="256" t="s">
        <v>34</v>
      </c>
      <c r="G14" s="257"/>
      <c r="H14" s="288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3">
      <c r="A15" s="15"/>
      <c r="B15" s="57" t="s">
        <v>28</v>
      </c>
      <c r="C15" s="65">
        <f>'SO 15811'!E58</f>
        <v>0</v>
      </c>
      <c r="D15" s="60">
        <f>'SO 15811'!F58</f>
        <v>0</v>
      </c>
      <c r="E15" s="69">
        <f>'SO 15811'!G58</f>
        <v>0</v>
      </c>
      <c r="F15" s="289"/>
      <c r="G15" s="275"/>
      <c r="H15" s="290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3">
      <c r="A16" s="15"/>
      <c r="B16" s="56" t="s">
        <v>29</v>
      </c>
      <c r="C16" s="94">
        <f>'SO 15811'!E65</f>
        <v>0</v>
      </c>
      <c r="D16" s="95">
        <f>'SO 15811'!F65</f>
        <v>0</v>
      </c>
      <c r="E16" s="96">
        <f>'SO 15811'!G65</f>
        <v>0</v>
      </c>
      <c r="F16" s="271" t="s">
        <v>35</v>
      </c>
      <c r="G16" s="275"/>
      <c r="H16" s="290"/>
      <c r="I16" s="25"/>
      <c r="J16" s="25"/>
      <c r="K16" s="26"/>
      <c r="L16" s="26"/>
      <c r="M16" s="26"/>
      <c r="N16" s="26"/>
      <c r="O16" s="76"/>
      <c r="P16" s="86">
        <f>(SUM(Z86:Z203))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3">
      <c r="A17" s="15"/>
      <c r="B17" s="57" t="s">
        <v>30</v>
      </c>
      <c r="C17" s="65">
        <f>'SO 15811'!E69</f>
        <v>0</v>
      </c>
      <c r="D17" s="60">
        <f>'SO 15811'!F69</f>
        <v>0</v>
      </c>
      <c r="E17" s="69">
        <f>'SO 15811'!G69</f>
        <v>0</v>
      </c>
      <c r="F17" s="272" t="s">
        <v>36</v>
      </c>
      <c r="G17" s="275"/>
      <c r="H17" s="290"/>
      <c r="I17" s="25"/>
      <c r="J17" s="25"/>
      <c r="K17" s="26"/>
      <c r="L17" s="26"/>
      <c r="M17" s="26"/>
      <c r="N17" s="26"/>
      <c r="O17" s="76"/>
      <c r="P17" s="86">
        <f>(SUM(Y86:Y203))</f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3">
      <c r="A18" s="15"/>
      <c r="B18" s="58" t="s">
        <v>31</v>
      </c>
      <c r="C18" s="66"/>
      <c r="D18" s="61"/>
      <c r="E18" s="70"/>
      <c r="F18" s="274"/>
      <c r="G18" s="280"/>
      <c r="H18" s="290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3">
      <c r="A19" s="15"/>
      <c r="B19" s="58" t="s">
        <v>32</v>
      </c>
      <c r="C19" s="67"/>
      <c r="D19" s="62"/>
      <c r="E19" s="70"/>
      <c r="F19" s="314"/>
      <c r="G19" s="303"/>
      <c r="H19" s="315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3">
      <c r="A20" s="15"/>
      <c r="B20" s="54" t="s">
        <v>33</v>
      </c>
      <c r="C20" s="59"/>
      <c r="D20" s="97"/>
      <c r="E20" s="98">
        <f>SUM(E15:E19)</f>
        <v>0</v>
      </c>
      <c r="F20" s="267" t="s">
        <v>33</v>
      </c>
      <c r="G20" s="273"/>
      <c r="H20" s="288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3">
      <c r="A21" s="15"/>
      <c r="B21" s="51" t="s">
        <v>42</v>
      </c>
      <c r="C21" s="53"/>
      <c r="D21" s="93"/>
      <c r="E21" s="71">
        <f>((E15*U22*0)+(E16*V22*0)+(E17*W22*0))/100</f>
        <v>0</v>
      </c>
      <c r="F21" s="278" t="s">
        <v>45</v>
      </c>
      <c r="G21" s="275"/>
      <c r="H21" s="290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3">
      <c r="A22" s="15"/>
      <c r="B22" s="47" t="s">
        <v>43</v>
      </c>
      <c r="C22" s="34"/>
      <c r="D22" s="73"/>
      <c r="E22" s="72">
        <f>((E15*U23*0)+(E16*V23*0)+(E17*W23*0))/100</f>
        <v>0</v>
      </c>
      <c r="F22" s="278" t="s">
        <v>46</v>
      </c>
      <c r="G22" s="275"/>
      <c r="H22" s="290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7" t="s">
        <v>44</v>
      </c>
      <c r="C23" s="34"/>
      <c r="D23" s="73"/>
      <c r="E23" s="72">
        <f>((E15*U24*0)+(E16*V24*0)+(E17*W24*0))/100</f>
        <v>0</v>
      </c>
      <c r="F23" s="278" t="s">
        <v>47</v>
      </c>
      <c r="G23" s="275"/>
      <c r="H23" s="290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3"/>
      <c r="E24" s="73"/>
      <c r="F24" s="316"/>
      <c r="G24" s="280"/>
      <c r="H24" s="290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7"/>
      <c r="C25" s="34"/>
      <c r="D25" s="73"/>
      <c r="E25" s="73"/>
      <c r="F25" s="302" t="s">
        <v>33</v>
      </c>
      <c r="G25" s="303"/>
      <c r="H25" s="290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3">
      <c r="A26" s="15"/>
      <c r="B26" s="116" t="s">
        <v>53</v>
      </c>
      <c r="C26" s="100"/>
      <c r="D26" s="102"/>
      <c r="E26" s="112"/>
      <c r="F26" s="267" t="s">
        <v>37</v>
      </c>
      <c r="G26" s="304"/>
      <c r="H26" s="305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3">
      <c r="A27" s="15"/>
      <c r="B27" s="41"/>
      <c r="C27" s="36"/>
      <c r="D27" s="74"/>
      <c r="E27" s="113"/>
      <c r="F27" s="306" t="s">
        <v>38</v>
      </c>
      <c r="G27" s="282"/>
      <c r="H27" s="307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3">
      <c r="A28" s="15"/>
      <c r="B28" s="42"/>
      <c r="C28" s="37"/>
      <c r="D28" s="15"/>
      <c r="E28" s="114"/>
      <c r="F28" s="308" t="s">
        <v>39</v>
      </c>
      <c r="G28" s="309"/>
      <c r="H28" s="220">
        <f>P27-SUM('SO 15811'!K86:'SO 15811'!K203)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3">
      <c r="A29" s="15"/>
      <c r="B29" s="42"/>
      <c r="C29" s="37"/>
      <c r="D29" s="15"/>
      <c r="E29" s="114"/>
      <c r="F29" s="310" t="s">
        <v>40</v>
      </c>
      <c r="G29" s="311"/>
      <c r="H29" s="33">
        <f>SUM('SO 15811'!K86:'SO 15811'!K203)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3">
      <c r="A30" s="15"/>
      <c r="B30" s="42"/>
      <c r="C30" s="37"/>
      <c r="D30" s="15"/>
      <c r="E30" s="114"/>
      <c r="F30" s="312" t="s">
        <v>41</v>
      </c>
      <c r="G30" s="313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3">
      <c r="A31" s="15"/>
      <c r="B31" s="38"/>
      <c r="C31" s="30"/>
      <c r="D31" s="105"/>
      <c r="E31" s="115"/>
      <c r="F31" s="282"/>
      <c r="G31" s="270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3">
      <c r="A32" s="15"/>
      <c r="B32" s="116" t="s">
        <v>51</v>
      </c>
      <c r="C32" s="107"/>
      <c r="D32" s="19"/>
      <c r="E32" s="117" t="s">
        <v>52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3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3">
      <c r="A42" s="137"/>
      <c r="B42" s="208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3">
      <c r="A43" s="137"/>
      <c r="B43" s="20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4.950000000000003" customHeight="1" x14ac:dyDescent="0.3">
      <c r="A44" s="137"/>
      <c r="B44" s="322" t="s">
        <v>0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4"/>
      <c r="W44" s="55"/>
    </row>
    <row r="45" spans="1:23" x14ac:dyDescent="0.3">
      <c r="A45" s="137"/>
      <c r="B45" s="2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19.95" customHeight="1" x14ac:dyDescent="0.3">
      <c r="A46" s="207"/>
      <c r="B46" s="325" t="s">
        <v>23</v>
      </c>
      <c r="C46" s="326"/>
      <c r="D46" s="326"/>
      <c r="E46" s="327"/>
      <c r="F46" s="328" t="s">
        <v>20</v>
      </c>
      <c r="G46" s="326"/>
      <c r="H46" s="327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19.95" customHeight="1" x14ac:dyDescent="0.3">
      <c r="A47" s="207"/>
      <c r="B47" s="325" t="s">
        <v>24</v>
      </c>
      <c r="C47" s="326"/>
      <c r="D47" s="326"/>
      <c r="E47" s="327"/>
      <c r="F47" s="328" t="s">
        <v>18</v>
      </c>
      <c r="G47" s="326"/>
      <c r="H47" s="327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19.95" customHeight="1" x14ac:dyDescent="0.3">
      <c r="A48" s="207"/>
      <c r="B48" s="325" t="s">
        <v>25</v>
      </c>
      <c r="C48" s="326"/>
      <c r="D48" s="326"/>
      <c r="E48" s="327"/>
      <c r="F48" s="328" t="s">
        <v>57</v>
      </c>
      <c r="G48" s="326"/>
      <c r="H48" s="327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3">
      <c r="A49" s="207"/>
      <c r="B49" s="329" t="s">
        <v>1</v>
      </c>
      <c r="C49" s="330"/>
      <c r="D49" s="330"/>
      <c r="E49" s="330"/>
      <c r="F49" s="330"/>
      <c r="G49" s="330"/>
      <c r="H49" s="330"/>
      <c r="I49" s="331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3">
      <c r="A50" s="15"/>
      <c r="B50" s="211" t="s">
        <v>502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3">
      <c r="A53" s="15"/>
      <c r="B53" s="211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3">
      <c r="A54" s="2"/>
      <c r="B54" s="320" t="s">
        <v>54</v>
      </c>
      <c r="C54" s="321"/>
      <c r="D54" s="135"/>
      <c r="E54" s="135" t="s">
        <v>48</v>
      </c>
      <c r="F54" s="135" t="s">
        <v>49</v>
      </c>
      <c r="G54" s="135" t="s">
        <v>33</v>
      </c>
      <c r="H54" s="135" t="s">
        <v>55</v>
      </c>
      <c r="I54" s="135" t="s">
        <v>56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3">
      <c r="A55" s="10"/>
      <c r="B55" s="317" t="s">
        <v>59</v>
      </c>
      <c r="C55" s="318"/>
      <c r="D55" s="318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19"/>
      <c r="X55" s="144"/>
      <c r="Y55" s="144"/>
      <c r="Z55" s="144"/>
    </row>
    <row r="56" spans="1:26" x14ac:dyDescent="0.3">
      <c r="A56" s="10"/>
      <c r="B56" s="319" t="s">
        <v>65</v>
      </c>
      <c r="C56" s="267"/>
      <c r="D56" s="267"/>
      <c r="E56" s="69">
        <f>'SO 15811'!L91</f>
        <v>0</v>
      </c>
      <c r="F56" s="69">
        <f>'SO 15811'!M91</f>
        <v>0</v>
      </c>
      <c r="G56" s="69">
        <f>'SO 15811'!I91</f>
        <v>0</v>
      </c>
      <c r="H56" s="145">
        <f>'SO 15811'!S91</f>
        <v>0</v>
      </c>
      <c r="I56" s="145">
        <f>'SO 15811'!V91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19"/>
      <c r="X56" s="144"/>
      <c r="Y56" s="144"/>
      <c r="Z56" s="144"/>
    </row>
    <row r="57" spans="1:26" x14ac:dyDescent="0.3">
      <c r="A57" s="10"/>
      <c r="B57" s="319" t="s">
        <v>503</v>
      </c>
      <c r="C57" s="267"/>
      <c r="D57" s="267"/>
      <c r="E57" s="69">
        <f>'SO 15811'!L96</f>
        <v>0</v>
      </c>
      <c r="F57" s="69">
        <f>'SO 15811'!M96</f>
        <v>0</v>
      </c>
      <c r="G57" s="69">
        <f>'SO 15811'!I96</f>
        <v>0</v>
      </c>
      <c r="H57" s="145">
        <f>'SO 15811'!S96</f>
        <v>0</v>
      </c>
      <c r="I57" s="145">
        <f>'SO 15811'!V96</f>
        <v>0</v>
      </c>
      <c r="J57" s="145"/>
      <c r="K57" s="145"/>
      <c r="L57" s="145"/>
      <c r="M57" s="145"/>
      <c r="N57" s="145"/>
      <c r="O57" s="145"/>
      <c r="P57" s="145"/>
      <c r="Q57" s="144"/>
      <c r="R57" s="144"/>
      <c r="S57" s="144"/>
      <c r="T57" s="144"/>
      <c r="U57" s="144"/>
      <c r="V57" s="156"/>
      <c r="W57" s="219"/>
      <c r="X57" s="144"/>
      <c r="Y57" s="144"/>
      <c r="Z57" s="144"/>
    </row>
    <row r="58" spans="1:26" x14ac:dyDescent="0.3">
      <c r="A58" s="10"/>
      <c r="B58" s="332" t="s">
        <v>59</v>
      </c>
      <c r="C58" s="333"/>
      <c r="D58" s="333"/>
      <c r="E58" s="146">
        <f>'SO 15811'!L98</f>
        <v>0</v>
      </c>
      <c r="F58" s="146">
        <f>'SO 15811'!M98</f>
        <v>0</v>
      </c>
      <c r="G58" s="146">
        <f>'SO 15811'!I98</f>
        <v>0</v>
      </c>
      <c r="H58" s="147">
        <f>'SO 15811'!S98</f>
        <v>0</v>
      </c>
      <c r="I58" s="147">
        <f>'SO 15811'!V98</f>
        <v>0</v>
      </c>
      <c r="J58" s="147"/>
      <c r="K58" s="147"/>
      <c r="L58" s="147"/>
      <c r="M58" s="147"/>
      <c r="N58" s="147"/>
      <c r="O58" s="147"/>
      <c r="P58" s="147"/>
      <c r="Q58" s="144"/>
      <c r="R58" s="144"/>
      <c r="S58" s="144"/>
      <c r="T58" s="144"/>
      <c r="U58" s="144"/>
      <c r="V58" s="156"/>
      <c r="W58" s="219"/>
      <c r="X58" s="144"/>
      <c r="Y58" s="144"/>
      <c r="Z58" s="144"/>
    </row>
    <row r="59" spans="1:26" x14ac:dyDescent="0.3">
      <c r="A59" s="1"/>
      <c r="B59" s="212"/>
      <c r="C59" s="1"/>
      <c r="D59" s="1"/>
      <c r="E59" s="139"/>
      <c r="F59" s="139"/>
      <c r="G59" s="139"/>
      <c r="H59" s="140"/>
      <c r="I59" s="140"/>
      <c r="J59" s="140"/>
      <c r="K59" s="140"/>
      <c r="L59" s="140"/>
      <c r="M59" s="140"/>
      <c r="N59" s="140"/>
      <c r="O59" s="140"/>
      <c r="P59" s="140"/>
      <c r="V59" s="157"/>
      <c r="W59" s="55"/>
    </row>
    <row r="60" spans="1:26" x14ac:dyDescent="0.3">
      <c r="A60" s="10"/>
      <c r="B60" s="332" t="s">
        <v>67</v>
      </c>
      <c r="C60" s="333"/>
      <c r="D60" s="333"/>
      <c r="E60" s="69"/>
      <c r="F60" s="69"/>
      <c r="G60" s="69"/>
      <c r="H60" s="145"/>
      <c r="I60" s="145"/>
      <c r="J60" s="145"/>
      <c r="K60" s="145"/>
      <c r="L60" s="145"/>
      <c r="M60" s="145"/>
      <c r="N60" s="145"/>
      <c r="O60" s="145"/>
      <c r="P60" s="145"/>
      <c r="Q60" s="144"/>
      <c r="R60" s="144"/>
      <c r="S60" s="144"/>
      <c r="T60" s="144"/>
      <c r="U60" s="144"/>
      <c r="V60" s="156"/>
      <c r="W60" s="219"/>
      <c r="X60" s="144"/>
      <c r="Y60" s="144"/>
      <c r="Z60" s="144"/>
    </row>
    <row r="61" spans="1:26" x14ac:dyDescent="0.3">
      <c r="A61" s="10"/>
      <c r="B61" s="319" t="s">
        <v>70</v>
      </c>
      <c r="C61" s="267"/>
      <c r="D61" s="267"/>
      <c r="E61" s="69">
        <f>'SO 15811'!L112</f>
        <v>0</v>
      </c>
      <c r="F61" s="69">
        <f>'SO 15811'!M112</f>
        <v>0</v>
      </c>
      <c r="G61" s="69">
        <f>'SO 15811'!I112</f>
        <v>0</v>
      </c>
      <c r="H61" s="145">
        <f>'SO 15811'!S112</f>
        <v>0</v>
      </c>
      <c r="I61" s="145">
        <f>'SO 15811'!V112</f>
        <v>0</v>
      </c>
      <c r="J61" s="145"/>
      <c r="K61" s="145"/>
      <c r="L61" s="145"/>
      <c r="M61" s="145"/>
      <c r="N61" s="145"/>
      <c r="O61" s="145"/>
      <c r="P61" s="145"/>
      <c r="Q61" s="144"/>
      <c r="R61" s="144"/>
      <c r="S61" s="144"/>
      <c r="T61" s="144"/>
      <c r="U61" s="144"/>
      <c r="V61" s="156"/>
      <c r="W61" s="219"/>
      <c r="X61" s="144"/>
      <c r="Y61" s="144"/>
      <c r="Z61" s="144"/>
    </row>
    <row r="62" spans="1:26" x14ac:dyDescent="0.3">
      <c r="A62" s="10"/>
      <c r="B62" s="319" t="s">
        <v>504</v>
      </c>
      <c r="C62" s="267"/>
      <c r="D62" s="267"/>
      <c r="E62" s="69">
        <f>'SO 15811'!L157</f>
        <v>0</v>
      </c>
      <c r="F62" s="69">
        <f>'SO 15811'!M157</f>
        <v>0</v>
      </c>
      <c r="G62" s="69">
        <f>'SO 15811'!I157</f>
        <v>0</v>
      </c>
      <c r="H62" s="145">
        <f>'SO 15811'!S157</f>
        <v>0</v>
      </c>
      <c r="I62" s="145">
        <f>'SO 15811'!V157</f>
        <v>0</v>
      </c>
      <c r="J62" s="145"/>
      <c r="K62" s="145"/>
      <c r="L62" s="145"/>
      <c r="M62" s="145"/>
      <c r="N62" s="145"/>
      <c r="O62" s="145"/>
      <c r="P62" s="145"/>
      <c r="Q62" s="144"/>
      <c r="R62" s="144"/>
      <c r="S62" s="144"/>
      <c r="T62" s="144"/>
      <c r="U62" s="144"/>
      <c r="V62" s="156"/>
      <c r="W62" s="219"/>
      <c r="X62" s="144"/>
      <c r="Y62" s="144"/>
      <c r="Z62" s="144"/>
    </row>
    <row r="63" spans="1:26" x14ac:dyDescent="0.3">
      <c r="A63" s="10"/>
      <c r="B63" s="319" t="s">
        <v>505</v>
      </c>
      <c r="C63" s="267"/>
      <c r="D63" s="267"/>
      <c r="E63" s="69">
        <f>'SO 15811'!L175</f>
        <v>0</v>
      </c>
      <c r="F63" s="69">
        <f>'SO 15811'!M175</f>
        <v>0</v>
      </c>
      <c r="G63" s="69">
        <f>'SO 15811'!I175</f>
        <v>0</v>
      </c>
      <c r="H63" s="145">
        <f>'SO 15811'!S175</f>
        <v>0</v>
      </c>
      <c r="I63" s="145">
        <f>'SO 15811'!V175</f>
        <v>0</v>
      </c>
      <c r="J63" s="145"/>
      <c r="K63" s="145"/>
      <c r="L63" s="145"/>
      <c r="M63" s="145"/>
      <c r="N63" s="145"/>
      <c r="O63" s="145"/>
      <c r="P63" s="145"/>
      <c r="Q63" s="144"/>
      <c r="R63" s="144"/>
      <c r="S63" s="144"/>
      <c r="T63" s="144"/>
      <c r="U63" s="144"/>
      <c r="V63" s="156"/>
      <c r="W63" s="219"/>
      <c r="X63" s="144"/>
      <c r="Y63" s="144"/>
      <c r="Z63" s="144"/>
    </row>
    <row r="64" spans="1:26" x14ac:dyDescent="0.3">
      <c r="A64" s="10"/>
      <c r="B64" s="319" t="s">
        <v>506</v>
      </c>
      <c r="C64" s="267"/>
      <c r="D64" s="267"/>
      <c r="E64" s="69">
        <f>'SO 15811'!L192</f>
        <v>0</v>
      </c>
      <c r="F64" s="69">
        <f>'SO 15811'!M192</f>
        <v>0</v>
      </c>
      <c r="G64" s="69">
        <f>'SO 15811'!I192</f>
        <v>0</v>
      </c>
      <c r="H64" s="145">
        <f>'SO 15811'!S192</f>
        <v>0</v>
      </c>
      <c r="I64" s="145">
        <f>'SO 15811'!V192</f>
        <v>0</v>
      </c>
      <c r="J64" s="145"/>
      <c r="K64" s="145"/>
      <c r="L64" s="145"/>
      <c r="M64" s="145"/>
      <c r="N64" s="145"/>
      <c r="O64" s="145"/>
      <c r="P64" s="145"/>
      <c r="Q64" s="144"/>
      <c r="R64" s="144"/>
      <c r="S64" s="144"/>
      <c r="T64" s="144"/>
      <c r="U64" s="144"/>
      <c r="V64" s="156"/>
      <c r="W64" s="219"/>
      <c r="X64" s="144"/>
      <c r="Y64" s="144"/>
      <c r="Z64" s="144"/>
    </row>
    <row r="65" spans="1:26" x14ac:dyDescent="0.3">
      <c r="A65" s="10"/>
      <c r="B65" s="332" t="s">
        <v>67</v>
      </c>
      <c r="C65" s="333"/>
      <c r="D65" s="333"/>
      <c r="E65" s="146">
        <f>'SO 15811'!L194</f>
        <v>0</v>
      </c>
      <c r="F65" s="146">
        <f>'SO 15811'!M194</f>
        <v>0</v>
      </c>
      <c r="G65" s="146">
        <f>'SO 15811'!I194</f>
        <v>0</v>
      </c>
      <c r="H65" s="147">
        <f>'SO 15811'!S194</f>
        <v>0</v>
      </c>
      <c r="I65" s="147">
        <f>'SO 15811'!V194</f>
        <v>0</v>
      </c>
      <c r="J65" s="147"/>
      <c r="K65" s="147"/>
      <c r="L65" s="147"/>
      <c r="M65" s="147"/>
      <c r="N65" s="147"/>
      <c r="O65" s="147"/>
      <c r="P65" s="147"/>
      <c r="Q65" s="144"/>
      <c r="R65" s="144"/>
      <c r="S65" s="144"/>
      <c r="T65" s="144"/>
      <c r="U65" s="144"/>
      <c r="V65" s="156"/>
      <c r="W65" s="219"/>
      <c r="X65" s="144"/>
      <c r="Y65" s="144"/>
      <c r="Z65" s="144"/>
    </row>
    <row r="66" spans="1:26" x14ac:dyDescent="0.3">
      <c r="A66" s="1"/>
      <c r="B66" s="212"/>
      <c r="C66" s="1"/>
      <c r="D66" s="1"/>
      <c r="E66" s="139"/>
      <c r="F66" s="139"/>
      <c r="G66" s="139"/>
      <c r="H66" s="140"/>
      <c r="I66" s="140"/>
      <c r="J66" s="140"/>
      <c r="K66" s="140"/>
      <c r="L66" s="140"/>
      <c r="M66" s="140"/>
      <c r="N66" s="140"/>
      <c r="O66" s="140"/>
      <c r="P66" s="140"/>
      <c r="V66" s="157"/>
      <c r="W66" s="55"/>
    </row>
    <row r="67" spans="1:26" x14ac:dyDescent="0.3">
      <c r="A67" s="10"/>
      <c r="B67" s="332" t="s">
        <v>507</v>
      </c>
      <c r="C67" s="333"/>
      <c r="D67" s="333"/>
      <c r="E67" s="69"/>
      <c r="F67" s="69"/>
      <c r="G67" s="69"/>
      <c r="H67" s="145"/>
      <c r="I67" s="145"/>
      <c r="J67" s="145"/>
      <c r="K67" s="145"/>
      <c r="L67" s="145"/>
      <c r="M67" s="145"/>
      <c r="N67" s="145"/>
      <c r="O67" s="145"/>
      <c r="P67" s="145"/>
      <c r="Q67" s="144"/>
      <c r="R67" s="144"/>
      <c r="S67" s="144"/>
      <c r="T67" s="144"/>
      <c r="U67" s="144"/>
      <c r="V67" s="156"/>
      <c r="W67" s="219"/>
      <c r="X67" s="144"/>
      <c r="Y67" s="144"/>
      <c r="Z67" s="144"/>
    </row>
    <row r="68" spans="1:26" x14ac:dyDescent="0.3">
      <c r="A68" s="10"/>
      <c r="B68" s="319" t="s">
        <v>508</v>
      </c>
      <c r="C68" s="267"/>
      <c r="D68" s="267"/>
      <c r="E68" s="69">
        <f>'SO 15811'!L201</f>
        <v>0</v>
      </c>
      <c r="F68" s="69">
        <f>'SO 15811'!M201</f>
        <v>0</v>
      </c>
      <c r="G68" s="69">
        <f>'SO 15811'!I201</f>
        <v>0</v>
      </c>
      <c r="H68" s="145">
        <f>'SO 15811'!S201</f>
        <v>0</v>
      </c>
      <c r="I68" s="145">
        <f>'SO 15811'!V201</f>
        <v>0</v>
      </c>
      <c r="J68" s="145"/>
      <c r="K68" s="145"/>
      <c r="L68" s="145"/>
      <c r="M68" s="145"/>
      <c r="N68" s="145"/>
      <c r="O68" s="145"/>
      <c r="P68" s="145"/>
      <c r="Q68" s="144"/>
      <c r="R68" s="144"/>
      <c r="S68" s="144"/>
      <c r="T68" s="144"/>
      <c r="U68" s="144"/>
      <c r="V68" s="156"/>
      <c r="W68" s="219"/>
      <c r="X68" s="144"/>
      <c r="Y68" s="144"/>
      <c r="Z68" s="144"/>
    </row>
    <row r="69" spans="1:26" x14ac:dyDescent="0.3">
      <c r="A69" s="10"/>
      <c r="B69" s="332" t="s">
        <v>507</v>
      </c>
      <c r="C69" s="333"/>
      <c r="D69" s="333"/>
      <c r="E69" s="146">
        <f>'SO 15811'!L203</f>
        <v>0</v>
      </c>
      <c r="F69" s="146">
        <f>'SO 15811'!M203</f>
        <v>0</v>
      </c>
      <c r="G69" s="146">
        <f>'SO 15811'!I203</f>
        <v>0</v>
      </c>
      <c r="H69" s="147">
        <f>'SO 15811'!S203</f>
        <v>0</v>
      </c>
      <c r="I69" s="147">
        <f>'SO 15811'!V203</f>
        <v>0</v>
      </c>
      <c r="J69" s="147"/>
      <c r="K69" s="147"/>
      <c r="L69" s="147"/>
      <c r="M69" s="147"/>
      <c r="N69" s="147"/>
      <c r="O69" s="147"/>
      <c r="P69" s="147"/>
      <c r="Q69" s="144"/>
      <c r="R69" s="144"/>
      <c r="S69" s="144"/>
      <c r="T69" s="144"/>
      <c r="U69" s="144"/>
      <c r="V69" s="156"/>
      <c r="W69" s="219"/>
      <c r="X69" s="144"/>
      <c r="Y69" s="144"/>
      <c r="Z69" s="144"/>
    </row>
    <row r="70" spans="1:26" x14ac:dyDescent="0.3">
      <c r="A70" s="1"/>
      <c r="B70" s="212"/>
      <c r="C70" s="1"/>
      <c r="D70" s="1"/>
      <c r="E70" s="139"/>
      <c r="F70" s="139"/>
      <c r="G70" s="139"/>
      <c r="H70" s="140"/>
      <c r="I70" s="140"/>
      <c r="J70" s="140"/>
      <c r="K70" s="140"/>
      <c r="L70" s="140"/>
      <c r="M70" s="140"/>
      <c r="N70" s="140"/>
      <c r="O70" s="140"/>
      <c r="P70" s="140"/>
      <c r="V70" s="157"/>
      <c r="W70" s="55"/>
    </row>
    <row r="71" spans="1:26" x14ac:dyDescent="0.3">
      <c r="A71" s="148"/>
      <c r="B71" s="334" t="s">
        <v>82</v>
      </c>
      <c r="C71" s="335"/>
      <c r="D71" s="335"/>
      <c r="E71" s="150">
        <f>'SO 15811'!L204</f>
        <v>0</v>
      </c>
      <c r="F71" s="150">
        <f>'SO 15811'!M204</f>
        <v>0</v>
      </c>
      <c r="G71" s="150">
        <f>'SO 15811'!I204</f>
        <v>0</v>
      </c>
      <c r="H71" s="151">
        <f>'SO 15811'!S204</f>
        <v>0</v>
      </c>
      <c r="I71" s="151">
        <f>'SO 15811'!V204</f>
        <v>0</v>
      </c>
      <c r="J71" s="152"/>
      <c r="K71" s="152"/>
      <c r="L71" s="152"/>
      <c r="M71" s="152"/>
      <c r="N71" s="152"/>
      <c r="O71" s="152"/>
      <c r="P71" s="152"/>
      <c r="Q71" s="153"/>
      <c r="R71" s="153"/>
      <c r="S71" s="153"/>
      <c r="T71" s="153"/>
      <c r="U71" s="153"/>
      <c r="V71" s="158"/>
      <c r="W71" s="219"/>
      <c r="X71" s="149"/>
      <c r="Y71" s="149"/>
      <c r="Z71" s="149"/>
    </row>
    <row r="72" spans="1:26" x14ac:dyDescent="0.3">
      <c r="A72" s="15"/>
      <c r="B72" s="42"/>
      <c r="C72" s="3"/>
      <c r="D72" s="3"/>
      <c r="E72" s="14"/>
      <c r="F72" s="14"/>
      <c r="G72" s="14"/>
      <c r="H72" s="159"/>
      <c r="I72" s="15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x14ac:dyDescent="0.3">
      <c r="A73" s="15"/>
      <c r="B73" s="42"/>
      <c r="C73" s="3"/>
      <c r="D73" s="3"/>
      <c r="E73" s="14"/>
      <c r="F73" s="14"/>
      <c r="G73" s="14"/>
      <c r="H73" s="159"/>
      <c r="I73" s="159"/>
      <c r="J73" s="159"/>
      <c r="K73" s="159"/>
      <c r="L73" s="159"/>
      <c r="M73" s="159"/>
      <c r="N73" s="159"/>
      <c r="O73" s="159"/>
      <c r="P73" s="159"/>
      <c r="Q73" s="11"/>
      <c r="R73" s="11"/>
      <c r="S73" s="11"/>
      <c r="T73" s="11"/>
      <c r="U73" s="11"/>
      <c r="V73" s="11"/>
      <c r="W73" s="55"/>
    </row>
    <row r="74" spans="1:26" x14ac:dyDescent="0.3">
      <c r="A74" s="15"/>
      <c r="B74" s="38"/>
      <c r="C74" s="8"/>
      <c r="D74" s="8"/>
      <c r="E74" s="27"/>
      <c r="F74" s="27"/>
      <c r="G74" s="27"/>
      <c r="H74" s="160"/>
      <c r="I74" s="160"/>
      <c r="J74" s="160"/>
      <c r="K74" s="160"/>
      <c r="L74" s="160"/>
      <c r="M74" s="160"/>
      <c r="N74" s="160"/>
      <c r="O74" s="160"/>
      <c r="P74" s="160"/>
      <c r="Q74" s="16"/>
      <c r="R74" s="16"/>
      <c r="S74" s="16"/>
      <c r="T74" s="16"/>
      <c r="U74" s="16"/>
      <c r="V74" s="16"/>
      <c r="W74" s="55"/>
    </row>
    <row r="75" spans="1:26" ht="34.950000000000003" customHeight="1" x14ac:dyDescent="0.3">
      <c r="A75" s="1"/>
      <c r="B75" s="336" t="s">
        <v>83</v>
      </c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55"/>
    </row>
    <row r="76" spans="1:26" x14ac:dyDescent="0.3">
      <c r="A76" s="15"/>
      <c r="B76" s="99"/>
      <c r="C76" s="19"/>
      <c r="D76" s="19"/>
      <c r="E76" s="101"/>
      <c r="F76" s="101"/>
      <c r="G76" s="101"/>
      <c r="H76" s="174"/>
      <c r="I76" s="174"/>
      <c r="J76" s="174"/>
      <c r="K76" s="174"/>
      <c r="L76" s="174"/>
      <c r="M76" s="174"/>
      <c r="N76" s="174"/>
      <c r="O76" s="174"/>
      <c r="P76" s="174"/>
      <c r="Q76" s="20"/>
      <c r="R76" s="20"/>
      <c r="S76" s="20"/>
      <c r="T76" s="20"/>
      <c r="U76" s="20"/>
      <c r="V76" s="20"/>
      <c r="W76" s="55"/>
    </row>
    <row r="77" spans="1:26" ht="19.95" customHeight="1" x14ac:dyDescent="0.3">
      <c r="A77" s="207"/>
      <c r="B77" s="339" t="s">
        <v>23</v>
      </c>
      <c r="C77" s="340"/>
      <c r="D77" s="340"/>
      <c r="E77" s="341"/>
      <c r="F77" s="172"/>
      <c r="G77" s="172"/>
      <c r="H77" s="173" t="s">
        <v>94</v>
      </c>
      <c r="I77" s="343" t="s">
        <v>95</v>
      </c>
      <c r="J77" s="344"/>
      <c r="K77" s="344"/>
      <c r="L77" s="344"/>
      <c r="M77" s="344"/>
      <c r="N77" s="344"/>
      <c r="O77" s="344"/>
      <c r="P77" s="345"/>
      <c r="Q77" s="18"/>
      <c r="R77" s="18"/>
      <c r="S77" s="18"/>
      <c r="T77" s="18"/>
      <c r="U77" s="18"/>
      <c r="V77" s="18"/>
      <c r="W77" s="55"/>
    </row>
    <row r="78" spans="1:26" ht="19.95" customHeight="1" x14ac:dyDescent="0.3">
      <c r="A78" s="207"/>
      <c r="B78" s="325" t="s">
        <v>24</v>
      </c>
      <c r="C78" s="326"/>
      <c r="D78" s="326"/>
      <c r="E78" s="327"/>
      <c r="F78" s="168"/>
      <c r="G78" s="168"/>
      <c r="H78" s="169" t="s">
        <v>18</v>
      </c>
      <c r="I78" s="169"/>
      <c r="J78" s="159"/>
      <c r="K78" s="159"/>
      <c r="L78" s="159"/>
      <c r="M78" s="159"/>
      <c r="N78" s="159"/>
      <c r="O78" s="159"/>
      <c r="P78" s="159"/>
      <c r="Q78" s="11"/>
      <c r="R78" s="11"/>
      <c r="S78" s="11"/>
      <c r="T78" s="11"/>
      <c r="U78" s="11"/>
      <c r="V78" s="11"/>
      <c r="W78" s="55"/>
    </row>
    <row r="79" spans="1:26" ht="19.95" customHeight="1" x14ac:dyDescent="0.3">
      <c r="A79" s="207"/>
      <c r="B79" s="325" t="s">
        <v>25</v>
      </c>
      <c r="C79" s="326"/>
      <c r="D79" s="326"/>
      <c r="E79" s="327"/>
      <c r="F79" s="168"/>
      <c r="G79" s="168"/>
      <c r="H79" s="169" t="s">
        <v>96</v>
      </c>
      <c r="I79" s="169" t="s">
        <v>22</v>
      </c>
      <c r="J79" s="159"/>
      <c r="K79" s="159"/>
      <c r="L79" s="159"/>
      <c r="M79" s="159"/>
      <c r="N79" s="159"/>
      <c r="O79" s="159"/>
      <c r="P79" s="159"/>
      <c r="Q79" s="11"/>
      <c r="R79" s="11"/>
      <c r="S79" s="11"/>
      <c r="T79" s="11"/>
      <c r="U79" s="11"/>
      <c r="V79" s="11"/>
      <c r="W79" s="55"/>
    </row>
    <row r="80" spans="1:26" ht="19.95" customHeight="1" x14ac:dyDescent="0.3">
      <c r="A80" s="15"/>
      <c r="B80" s="211" t="s">
        <v>97</v>
      </c>
      <c r="C80" s="3"/>
      <c r="D80" s="3"/>
      <c r="E80" s="14"/>
      <c r="F80" s="14"/>
      <c r="G80" s="14"/>
      <c r="H80" s="159"/>
      <c r="I80" s="159"/>
      <c r="J80" s="159"/>
      <c r="K80" s="159"/>
      <c r="L80" s="159"/>
      <c r="M80" s="159"/>
      <c r="N80" s="159"/>
      <c r="O80" s="159"/>
      <c r="P80" s="159"/>
      <c r="Q80" s="11"/>
      <c r="R80" s="11"/>
      <c r="S80" s="11"/>
      <c r="T80" s="11"/>
      <c r="U80" s="11"/>
      <c r="V80" s="11"/>
      <c r="W80" s="55"/>
    </row>
    <row r="81" spans="1:26" ht="19.95" customHeight="1" x14ac:dyDescent="0.3">
      <c r="A81" s="15"/>
      <c r="B81" s="211" t="s">
        <v>502</v>
      </c>
      <c r="C81" s="3"/>
      <c r="D81" s="3"/>
      <c r="E81" s="14"/>
      <c r="F81" s="14"/>
      <c r="G81" s="14"/>
      <c r="H81" s="159"/>
      <c r="I81" s="159"/>
      <c r="J81" s="159"/>
      <c r="K81" s="159"/>
      <c r="L81" s="159"/>
      <c r="M81" s="159"/>
      <c r="N81" s="159"/>
      <c r="O81" s="159"/>
      <c r="P81" s="159"/>
      <c r="Q81" s="11"/>
      <c r="R81" s="11"/>
      <c r="S81" s="11"/>
      <c r="T81" s="11"/>
      <c r="U81" s="11"/>
      <c r="V81" s="11"/>
      <c r="W81" s="55"/>
    </row>
    <row r="82" spans="1:26" ht="19.95" customHeight="1" x14ac:dyDescent="0.3">
      <c r="A82" s="15"/>
      <c r="B82" s="42"/>
      <c r="C82" s="3"/>
      <c r="D82" s="3"/>
      <c r="E82" s="14"/>
      <c r="F82" s="14"/>
      <c r="G82" s="14"/>
      <c r="H82" s="159"/>
      <c r="I82" s="159"/>
      <c r="J82" s="159"/>
      <c r="K82" s="159"/>
      <c r="L82" s="159"/>
      <c r="M82" s="159"/>
      <c r="N82" s="159"/>
      <c r="O82" s="159"/>
      <c r="P82" s="159"/>
      <c r="Q82" s="11"/>
      <c r="R82" s="11"/>
      <c r="S82" s="11"/>
      <c r="T82" s="11"/>
      <c r="U82" s="11"/>
      <c r="V82" s="11"/>
      <c r="W82" s="55"/>
    </row>
    <row r="83" spans="1:26" ht="19.95" customHeight="1" x14ac:dyDescent="0.3">
      <c r="A83" s="15"/>
      <c r="B83" s="42"/>
      <c r="C83" s="3"/>
      <c r="D83" s="3"/>
      <c r="E83" s="14"/>
      <c r="F83" s="14"/>
      <c r="G83" s="14"/>
      <c r="H83" s="159"/>
      <c r="I83" s="159"/>
      <c r="J83" s="159"/>
      <c r="K83" s="159"/>
      <c r="L83" s="159"/>
      <c r="M83" s="159"/>
      <c r="N83" s="159"/>
      <c r="O83" s="159"/>
      <c r="P83" s="159"/>
      <c r="Q83" s="11"/>
      <c r="R83" s="11"/>
      <c r="S83" s="11"/>
      <c r="T83" s="11"/>
      <c r="U83" s="11"/>
      <c r="V83" s="11"/>
      <c r="W83" s="55"/>
    </row>
    <row r="84" spans="1:26" ht="19.95" customHeight="1" x14ac:dyDescent="0.3">
      <c r="A84" s="15"/>
      <c r="B84" s="213" t="s">
        <v>58</v>
      </c>
      <c r="C84" s="170"/>
      <c r="D84" s="170"/>
      <c r="E84" s="14"/>
      <c r="F84" s="14"/>
      <c r="G84" s="14"/>
      <c r="H84" s="159"/>
      <c r="I84" s="159"/>
      <c r="J84" s="159"/>
      <c r="K84" s="159"/>
      <c r="L84" s="159"/>
      <c r="M84" s="159"/>
      <c r="N84" s="159"/>
      <c r="O84" s="159"/>
      <c r="P84" s="159"/>
      <c r="Q84" s="11"/>
      <c r="R84" s="11"/>
      <c r="S84" s="11"/>
      <c r="T84" s="11"/>
      <c r="U84" s="11"/>
      <c r="V84" s="11"/>
      <c r="W84" s="55"/>
    </row>
    <row r="85" spans="1:26" x14ac:dyDescent="0.3">
      <c r="A85" s="2"/>
      <c r="B85" s="214" t="s">
        <v>84</v>
      </c>
      <c r="C85" s="135" t="s">
        <v>85</v>
      </c>
      <c r="D85" s="135" t="s">
        <v>86</v>
      </c>
      <c r="E85" s="161"/>
      <c r="F85" s="161" t="s">
        <v>87</v>
      </c>
      <c r="G85" s="161" t="s">
        <v>88</v>
      </c>
      <c r="H85" s="162" t="s">
        <v>89</v>
      </c>
      <c r="I85" s="162" t="s">
        <v>90</v>
      </c>
      <c r="J85" s="162"/>
      <c r="K85" s="162"/>
      <c r="L85" s="162"/>
      <c r="M85" s="162"/>
      <c r="N85" s="162"/>
      <c r="O85" s="162"/>
      <c r="P85" s="162" t="s">
        <v>91</v>
      </c>
      <c r="Q85" s="163"/>
      <c r="R85" s="163"/>
      <c r="S85" s="135" t="s">
        <v>92</v>
      </c>
      <c r="T85" s="164"/>
      <c r="U85" s="164"/>
      <c r="V85" s="135" t="s">
        <v>93</v>
      </c>
      <c r="W85" s="55"/>
    </row>
    <row r="86" spans="1:26" x14ac:dyDescent="0.3">
      <c r="A86" s="10"/>
      <c r="B86" s="75"/>
      <c r="C86" s="175"/>
      <c r="D86" s="318" t="s">
        <v>59</v>
      </c>
      <c r="E86" s="318"/>
      <c r="F86" s="141"/>
      <c r="G86" s="176"/>
      <c r="H86" s="141"/>
      <c r="I86" s="141"/>
      <c r="J86" s="142"/>
      <c r="K86" s="142"/>
      <c r="L86" s="142"/>
      <c r="M86" s="142"/>
      <c r="N86" s="142"/>
      <c r="O86" s="142"/>
      <c r="P86" s="142"/>
      <c r="Q86" s="111"/>
      <c r="R86" s="111"/>
      <c r="S86" s="111"/>
      <c r="T86" s="111"/>
      <c r="U86" s="111"/>
      <c r="V86" s="200"/>
      <c r="W86" s="219"/>
      <c r="X86" s="144"/>
      <c r="Y86" s="144"/>
      <c r="Z86" s="144"/>
    </row>
    <row r="87" spans="1:26" x14ac:dyDescent="0.3">
      <c r="A87" s="10"/>
      <c r="B87" s="57"/>
      <c r="C87" s="178">
        <v>9</v>
      </c>
      <c r="D87" s="346" t="s">
        <v>275</v>
      </c>
      <c r="E87" s="346"/>
      <c r="F87" s="69"/>
      <c r="G87" s="177"/>
      <c r="H87" s="69"/>
      <c r="I87" s="69"/>
      <c r="J87" s="145"/>
      <c r="K87" s="145"/>
      <c r="L87" s="145"/>
      <c r="M87" s="145"/>
      <c r="N87" s="145"/>
      <c r="O87" s="145"/>
      <c r="P87" s="145"/>
      <c r="Q87" s="10"/>
      <c r="R87" s="10"/>
      <c r="S87" s="10"/>
      <c r="T87" s="10"/>
      <c r="U87" s="10"/>
      <c r="V87" s="201"/>
      <c r="W87" s="219"/>
      <c r="X87" s="144"/>
      <c r="Y87" s="144"/>
      <c r="Z87" s="144"/>
    </row>
    <row r="88" spans="1:26" ht="25.05" customHeight="1" x14ac:dyDescent="0.3">
      <c r="A88" s="185"/>
      <c r="B88" s="215">
        <v>1</v>
      </c>
      <c r="C88" s="186" t="s">
        <v>509</v>
      </c>
      <c r="D88" s="342" t="s">
        <v>510</v>
      </c>
      <c r="E88" s="342"/>
      <c r="F88" s="180" t="s">
        <v>474</v>
      </c>
      <c r="G88" s="181">
        <v>12</v>
      </c>
      <c r="H88" s="180"/>
      <c r="I88" s="180">
        <f>ROUND(G88*(H88),2)</f>
        <v>0</v>
      </c>
      <c r="J88" s="182">
        <f>ROUND(G88*(N88),2)</f>
        <v>32.28</v>
      </c>
      <c r="K88" s="183">
        <f>ROUND(G88*(O88),2)</f>
        <v>0</v>
      </c>
      <c r="L88" s="183">
        <f>ROUND(G88*(H88),2)</f>
        <v>0</v>
      </c>
      <c r="M88" s="183"/>
      <c r="N88" s="183">
        <v>2.69</v>
      </c>
      <c r="O88" s="183"/>
      <c r="P88" s="187"/>
      <c r="Q88" s="187"/>
      <c r="R88" s="187"/>
      <c r="S88" s="184">
        <f>ROUND(G88*(P88),3)</f>
        <v>0</v>
      </c>
      <c r="T88" s="184"/>
      <c r="U88" s="184"/>
      <c r="V88" s="202"/>
      <c r="W88" s="55"/>
      <c r="Z88">
        <v>0</v>
      </c>
    </row>
    <row r="89" spans="1:26" ht="25.05" customHeight="1" x14ac:dyDescent="0.3">
      <c r="A89" s="185"/>
      <c r="B89" s="215">
        <v>2</v>
      </c>
      <c r="C89" s="186" t="s">
        <v>511</v>
      </c>
      <c r="D89" s="342" t="s">
        <v>512</v>
      </c>
      <c r="E89" s="342"/>
      <c r="F89" s="180" t="s">
        <v>117</v>
      </c>
      <c r="G89" s="181">
        <v>0.3</v>
      </c>
      <c r="H89" s="180"/>
      <c r="I89" s="180">
        <f>ROUND(G89*(H89),2)</f>
        <v>0</v>
      </c>
      <c r="J89" s="182">
        <f>ROUND(G89*(N89),2)</f>
        <v>2.89</v>
      </c>
      <c r="K89" s="183">
        <f>ROUND(G89*(O89),2)</f>
        <v>0</v>
      </c>
      <c r="L89" s="183">
        <f>ROUND(G89*(H89),2)</f>
        <v>0</v>
      </c>
      <c r="M89" s="183"/>
      <c r="N89" s="183">
        <v>9.64</v>
      </c>
      <c r="O89" s="183"/>
      <c r="P89" s="187"/>
      <c r="Q89" s="187"/>
      <c r="R89" s="187"/>
      <c r="S89" s="184">
        <f>ROUND(G89*(P89),3)</f>
        <v>0</v>
      </c>
      <c r="T89" s="184"/>
      <c r="U89" s="184"/>
      <c r="V89" s="202"/>
      <c r="W89" s="55"/>
      <c r="Z89">
        <v>0</v>
      </c>
    </row>
    <row r="90" spans="1:26" ht="25.05" customHeight="1" x14ac:dyDescent="0.3">
      <c r="A90" s="185"/>
      <c r="B90" s="215">
        <v>3</v>
      </c>
      <c r="C90" s="186" t="s">
        <v>513</v>
      </c>
      <c r="D90" s="342" t="s">
        <v>514</v>
      </c>
      <c r="E90" s="342"/>
      <c r="F90" s="180" t="s">
        <v>117</v>
      </c>
      <c r="G90" s="181">
        <v>0.3</v>
      </c>
      <c r="H90" s="180"/>
      <c r="I90" s="180">
        <f>ROUND(G90*(H90),2)</f>
        <v>0</v>
      </c>
      <c r="J90" s="182">
        <f>ROUND(G90*(N90),2)</f>
        <v>2.0299999999999998</v>
      </c>
      <c r="K90" s="183">
        <f>ROUND(G90*(O90),2)</f>
        <v>0</v>
      </c>
      <c r="L90" s="183">
        <f>ROUND(G90*(H90),2)</f>
        <v>0</v>
      </c>
      <c r="M90" s="183"/>
      <c r="N90" s="183">
        <v>6.75</v>
      </c>
      <c r="O90" s="183"/>
      <c r="P90" s="187"/>
      <c r="Q90" s="187"/>
      <c r="R90" s="187"/>
      <c r="S90" s="184">
        <f>ROUND(G90*(P90),3)</f>
        <v>0</v>
      </c>
      <c r="T90" s="184"/>
      <c r="U90" s="184"/>
      <c r="V90" s="202"/>
      <c r="W90" s="55"/>
      <c r="Z90">
        <v>0</v>
      </c>
    </row>
    <row r="91" spans="1:26" x14ac:dyDescent="0.3">
      <c r="A91" s="10"/>
      <c r="B91" s="57"/>
      <c r="C91" s="178">
        <v>9</v>
      </c>
      <c r="D91" s="346" t="s">
        <v>275</v>
      </c>
      <c r="E91" s="346"/>
      <c r="F91" s="69"/>
      <c r="G91" s="177"/>
      <c r="H91" s="69"/>
      <c r="I91" s="146">
        <f>ROUND((SUM(I87:I90))/1,2)</f>
        <v>0</v>
      </c>
      <c r="J91" s="145"/>
      <c r="K91" s="145"/>
      <c r="L91" s="145">
        <f>ROUND((SUM(L87:L90))/1,2)</f>
        <v>0</v>
      </c>
      <c r="M91" s="145">
        <f>ROUND((SUM(M87:M90))/1,2)</f>
        <v>0</v>
      </c>
      <c r="N91" s="145"/>
      <c r="O91" s="145"/>
      <c r="P91" s="145"/>
      <c r="Q91" s="10"/>
      <c r="R91" s="10"/>
      <c r="S91" s="10">
        <f>ROUND((SUM(S87:S90))/1,2)</f>
        <v>0</v>
      </c>
      <c r="T91" s="10"/>
      <c r="U91" s="10"/>
      <c r="V91" s="204">
        <f>ROUND((SUM(V87:V90))/1,2)</f>
        <v>0</v>
      </c>
      <c r="W91" s="219"/>
      <c r="X91" s="144"/>
      <c r="Y91" s="144"/>
      <c r="Z91" s="144"/>
    </row>
    <row r="92" spans="1:26" x14ac:dyDescent="0.3">
      <c r="A92" s="1"/>
      <c r="B92" s="212"/>
      <c r="C92" s="1"/>
      <c r="D92" s="1"/>
      <c r="E92" s="139"/>
      <c r="F92" s="139"/>
      <c r="G92" s="171"/>
      <c r="H92" s="139"/>
      <c r="I92" s="139"/>
      <c r="J92" s="140"/>
      <c r="K92" s="140"/>
      <c r="L92" s="140"/>
      <c r="M92" s="140"/>
      <c r="N92" s="140"/>
      <c r="O92" s="140"/>
      <c r="P92" s="140"/>
      <c r="Q92" s="1"/>
      <c r="R92" s="1"/>
      <c r="S92" s="1"/>
      <c r="T92" s="1"/>
      <c r="U92" s="1"/>
      <c r="V92" s="205"/>
      <c r="W92" s="55"/>
    </row>
    <row r="93" spans="1:26" x14ac:dyDescent="0.3">
      <c r="A93" s="10"/>
      <c r="B93" s="57"/>
      <c r="C93" s="178" t="s">
        <v>8</v>
      </c>
      <c r="D93" s="346" t="s">
        <v>515</v>
      </c>
      <c r="E93" s="346"/>
      <c r="F93" s="69"/>
      <c r="G93" s="177"/>
      <c r="H93" s="69"/>
      <c r="I93" s="69"/>
      <c r="J93" s="145"/>
      <c r="K93" s="145"/>
      <c r="L93" s="145"/>
      <c r="M93" s="145"/>
      <c r="N93" s="145"/>
      <c r="O93" s="145"/>
      <c r="P93" s="145"/>
      <c r="Q93" s="10"/>
      <c r="R93" s="10"/>
      <c r="S93" s="10"/>
      <c r="T93" s="10"/>
      <c r="U93" s="10"/>
      <c r="V93" s="201"/>
      <c r="W93" s="219"/>
      <c r="X93" s="144"/>
      <c r="Y93" s="144"/>
      <c r="Z93" s="144"/>
    </row>
    <row r="94" spans="1:26" ht="25.05" customHeight="1" x14ac:dyDescent="0.3">
      <c r="A94" s="185"/>
      <c r="B94" s="215">
        <v>4</v>
      </c>
      <c r="C94" s="186" t="s">
        <v>516</v>
      </c>
      <c r="D94" s="342" t="s">
        <v>517</v>
      </c>
      <c r="E94" s="342"/>
      <c r="F94" s="180" t="s">
        <v>518</v>
      </c>
      <c r="G94" s="181">
        <v>1</v>
      </c>
      <c r="H94" s="180"/>
      <c r="I94" s="180">
        <f>ROUND(G94*(H94),2)</f>
        <v>0</v>
      </c>
      <c r="J94" s="182">
        <f>ROUND(G94*(N94),2)</f>
        <v>350</v>
      </c>
      <c r="K94" s="183">
        <f>ROUND(G94*(O94),2)</f>
        <v>0</v>
      </c>
      <c r="L94" s="183">
        <f>ROUND(G94*(H94),2)</f>
        <v>0</v>
      </c>
      <c r="M94" s="183"/>
      <c r="N94" s="183">
        <v>350</v>
      </c>
      <c r="O94" s="183"/>
      <c r="P94" s="187"/>
      <c r="Q94" s="187"/>
      <c r="R94" s="187"/>
      <c r="S94" s="184">
        <f>ROUND(G94*(P94),3)</f>
        <v>0</v>
      </c>
      <c r="T94" s="184"/>
      <c r="U94" s="184"/>
      <c r="V94" s="202"/>
      <c r="W94" s="55"/>
      <c r="Z94">
        <v>0</v>
      </c>
    </row>
    <row r="95" spans="1:26" ht="25.05" customHeight="1" x14ac:dyDescent="0.3">
      <c r="A95" s="185"/>
      <c r="B95" s="215">
        <v>5</v>
      </c>
      <c r="C95" s="186" t="s">
        <v>519</v>
      </c>
      <c r="D95" s="342" t="s">
        <v>520</v>
      </c>
      <c r="E95" s="342"/>
      <c r="F95" s="180" t="s">
        <v>521</v>
      </c>
      <c r="G95" s="181">
        <v>36</v>
      </c>
      <c r="H95" s="180"/>
      <c r="I95" s="180">
        <f>ROUND(G95*(H95),2)</f>
        <v>0</v>
      </c>
      <c r="J95" s="182">
        <f>ROUND(G95*(N95),2)</f>
        <v>378</v>
      </c>
      <c r="K95" s="183">
        <f>ROUND(G95*(O95),2)</f>
        <v>0</v>
      </c>
      <c r="L95" s="183">
        <f>ROUND(G95*(H95),2)</f>
        <v>0</v>
      </c>
      <c r="M95" s="183"/>
      <c r="N95" s="183">
        <v>10.5</v>
      </c>
      <c r="O95" s="183"/>
      <c r="P95" s="187"/>
      <c r="Q95" s="187"/>
      <c r="R95" s="187"/>
      <c r="S95" s="184">
        <f>ROUND(G95*(P95),3)</f>
        <v>0</v>
      </c>
      <c r="T95" s="184"/>
      <c r="U95" s="184"/>
      <c r="V95" s="202"/>
      <c r="W95" s="55"/>
      <c r="Z95">
        <v>0</v>
      </c>
    </row>
    <row r="96" spans="1:26" x14ac:dyDescent="0.3">
      <c r="A96" s="10"/>
      <c r="B96" s="57"/>
      <c r="C96" s="178" t="s">
        <v>8</v>
      </c>
      <c r="D96" s="346" t="s">
        <v>515</v>
      </c>
      <c r="E96" s="346"/>
      <c r="F96" s="69"/>
      <c r="G96" s="177"/>
      <c r="H96" s="69"/>
      <c r="I96" s="146">
        <f>ROUND((SUM(I93:I95))/1,2)</f>
        <v>0</v>
      </c>
      <c r="J96" s="145"/>
      <c r="K96" s="145"/>
      <c r="L96" s="145">
        <f>ROUND((SUM(L93:L95))/1,2)</f>
        <v>0</v>
      </c>
      <c r="M96" s="145">
        <f>ROUND((SUM(M93:M95))/1,2)</f>
        <v>0</v>
      </c>
      <c r="N96" s="145"/>
      <c r="O96" s="145"/>
      <c r="P96" s="145"/>
      <c r="Q96" s="10"/>
      <c r="R96" s="10"/>
      <c r="S96" s="10">
        <f>ROUND((SUM(S93:S95))/1,2)</f>
        <v>0</v>
      </c>
      <c r="T96" s="10"/>
      <c r="U96" s="10"/>
      <c r="V96" s="204">
        <f>ROUND((SUM(V93:V95))/1,2)</f>
        <v>0</v>
      </c>
      <c r="W96" s="219"/>
      <c r="X96" s="144"/>
      <c r="Y96" s="144"/>
      <c r="Z96" s="144"/>
    </row>
    <row r="97" spans="1:26" x14ac:dyDescent="0.3">
      <c r="A97" s="1"/>
      <c r="B97" s="212"/>
      <c r="C97" s="1"/>
      <c r="D97" s="1"/>
      <c r="E97" s="139"/>
      <c r="F97" s="139"/>
      <c r="G97" s="171"/>
      <c r="H97" s="139"/>
      <c r="I97" s="139"/>
      <c r="J97" s="140"/>
      <c r="K97" s="140"/>
      <c r="L97" s="140"/>
      <c r="M97" s="140"/>
      <c r="N97" s="140"/>
      <c r="O97" s="140"/>
      <c r="P97" s="140"/>
      <c r="Q97" s="1"/>
      <c r="R97" s="1"/>
      <c r="S97" s="1"/>
      <c r="T97" s="1"/>
      <c r="U97" s="1"/>
      <c r="V97" s="205"/>
      <c r="W97" s="55"/>
    </row>
    <row r="98" spans="1:26" x14ac:dyDescent="0.3">
      <c r="A98" s="10"/>
      <c r="B98" s="57"/>
      <c r="C98" s="10"/>
      <c r="D98" s="333" t="s">
        <v>59</v>
      </c>
      <c r="E98" s="333"/>
      <c r="F98" s="69"/>
      <c r="G98" s="177"/>
      <c r="H98" s="69"/>
      <c r="I98" s="146">
        <f>ROUND((SUM(I86:I97))/2,2)</f>
        <v>0</v>
      </c>
      <c r="J98" s="145"/>
      <c r="K98" s="145"/>
      <c r="L98" s="69">
        <f>ROUND((SUM(L86:L97))/2,2)</f>
        <v>0</v>
      </c>
      <c r="M98" s="69">
        <f>ROUND((SUM(M86:M97))/2,2)</f>
        <v>0</v>
      </c>
      <c r="N98" s="145"/>
      <c r="O98" s="145"/>
      <c r="P98" s="196"/>
      <c r="Q98" s="10"/>
      <c r="R98" s="10"/>
      <c r="S98" s="196">
        <f>ROUND((SUM(S86:S97))/2,2)</f>
        <v>0</v>
      </c>
      <c r="T98" s="10"/>
      <c r="U98" s="10"/>
      <c r="V98" s="204">
        <f>ROUND((SUM(V86:V97))/2,2)</f>
        <v>0</v>
      </c>
      <c r="W98" s="55"/>
    </row>
    <row r="99" spans="1:26" x14ac:dyDescent="0.3">
      <c r="A99" s="1"/>
      <c r="B99" s="212"/>
      <c r="C99" s="1"/>
      <c r="D99" s="1"/>
      <c r="E99" s="139"/>
      <c r="F99" s="139"/>
      <c r="G99" s="171"/>
      <c r="H99" s="139"/>
      <c r="I99" s="139"/>
      <c r="J99" s="140"/>
      <c r="K99" s="140"/>
      <c r="L99" s="140"/>
      <c r="M99" s="140"/>
      <c r="N99" s="140"/>
      <c r="O99" s="140"/>
      <c r="P99" s="140"/>
      <c r="Q99" s="1"/>
      <c r="R99" s="1"/>
      <c r="S99" s="1"/>
      <c r="T99" s="1"/>
      <c r="U99" s="1"/>
      <c r="V99" s="205"/>
      <c r="W99" s="55"/>
    </row>
    <row r="100" spans="1:26" x14ac:dyDescent="0.3">
      <c r="A100" s="10"/>
      <c r="B100" s="57"/>
      <c r="C100" s="10"/>
      <c r="D100" s="333" t="s">
        <v>67</v>
      </c>
      <c r="E100" s="333"/>
      <c r="F100" s="69"/>
      <c r="G100" s="177"/>
      <c r="H100" s="69"/>
      <c r="I100" s="69"/>
      <c r="J100" s="145"/>
      <c r="K100" s="145"/>
      <c r="L100" s="145"/>
      <c r="M100" s="145"/>
      <c r="N100" s="145"/>
      <c r="O100" s="145"/>
      <c r="P100" s="145"/>
      <c r="Q100" s="10"/>
      <c r="R100" s="10"/>
      <c r="S100" s="10"/>
      <c r="T100" s="10"/>
      <c r="U100" s="10"/>
      <c r="V100" s="201"/>
      <c r="W100" s="219"/>
      <c r="X100" s="144"/>
      <c r="Y100" s="144"/>
      <c r="Z100" s="144"/>
    </row>
    <row r="101" spans="1:26" x14ac:dyDescent="0.3">
      <c r="A101" s="10"/>
      <c r="B101" s="57"/>
      <c r="C101" s="178">
        <v>713</v>
      </c>
      <c r="D101" s="346" t="s">
        <v>344</v>
      </c>
      <c r="E101" s="346"/>
      <c r="F101" s="69"/>
      <c r="G101" s="177"/>
      <c r="H101" s="69"/>
      <c r="I101" s="69"/>
      <c r="J101" s="145"/>
      <c r="K101" s="145"/>
      <c r="L101" s="145"/>
      <c r="M101" s="145"/>
      <c r="N101" s="145"/>
      <c r="O101" s="145"/>
      <c r="P101" s="145"/>
      <c r="Q101" s="10"/>
      <c r="R101" s="10"/>
      <c r="S101" s="10"/>
      <c r="T101" s="10"/>
      <c r="U101" s="10"/>
      <c r="V101" s="201"/>
      <c r="W101" s="219"/>
      <c r="X101" s="144"/>
      <c r="Y101" s="144"/>
      <c r="Z101" s="144"/>
    </row>
    <row r="102" spans="1:26" ht="25.05" customHeight="1" x14ac:dyDescent="0.3">
      <c r="A102" s="185"/>
      <c r="B102" s="215">
        <v>6</v>
      </c>
      <c r="C102" s="186" t="s">
        <v>522</v>
      </c>
      <c r="D102" s="342" t="s">
        <v>523</v>
      </c>
      <c r="E102" s="342"/>
      <c r="F102" s="180" t="s">
        <v>222</v>
      </c>
      <c r="G102" s="181">
        <v>155</v>
      </c>
      <c r="H102" s="180"/>
      <c r="I102" s="180">
        <f t="shared" ref="I102:I111" si="0">ROUND(G102*(H102),2)</f>
        <v>0</v>
      </c>
      <c r="J102" s="182">
        <f t="shared" ref="J102:J111" si="1">ROUND(G102*(N102),2)</f>
        <v>477.4</v>
      </c>
      <c r="K102" s="183">
        <f t="shared" ref="K102:K111" si="2">ROUND(G102*(O102),2)</f>
        <v>0</v>
      </c>
      <c r="L102" s="183">
        <f>ROUND(G102*(H102),2)</f>
        <v>0</v>
      </c>
      <c r="M102" s="183"/>
      <c r="N102" s="183">
        <v>3.08</v>
      </c>
      <c r="O102" s="183"/>
      <c r="P102" s="187"/>
      <c r="Q102" s="187"/>
      <c r="R102" s="187"/>
      <c r="S102" s="184">
        <f t="shared" ref="S102:S111" si="3">ROUND(G102*(P102),3)</f>
        <v>0</v>
      </c>
      <c r="T102" s="184"/>
      <c r="U102" s="184"/>
      <c r="V102" s="202"/>
      <c r="W102" s="55"/>
      <c r="Z102">
        <v>0</v>
      </c>
    </row>
    <row r="103" spans="1:26" ht="25.05" customHeight="1" x14ac:dyDescent="0.3">
      <c r="A103" s="185"/>
      <c r="B103" s="215">
        <v>7</v>
      </c>
      <c r="C103" s="186" t="s">
        <v>524</v>
      </c>
      <c r="D103" s="342" t="s">
        <v>525</v>
      </c>
      <c r="E103" s="342"/>
      <c r="F103" s="180" t="s">
        <v>222</v>
      </c>
      <c r="G103" s="181">
        <v>16</v>
      </c>
      <c r="H103" s="180"/>
      <c r="I103" s="180">
        <f t="shared" si="0"/>
        <v>0</v>
      </c>
      <c r="J103" s="182">
        <f t="shared" si="1"/>
        <v>48.64</v>
      </c>
      <c r="K103" s="183">
        <f t="shared" si="2"/>
        <v>0</v>
      </c>
      <c r="L103" s="183">
        <f>ROUND(G103*(H103),2)</f>
        <v>0</v>
      </c>
      <c r="M103" s="183"/>
      <c r="N103" s="183">
        <v>3.04</v>
      </c>
      <c r="O103" s="183"/>
      <c r="P103" s="187"/>
      <c r="Q103" s="187"/>
      <c r="R103" s="187"/>
      <c r="S103" s="184">
        <f t="shared" si="3"/>
        <v>0</v>
      </c>
      <c r="T103" s="184"/>
      <c r="U103" s="184"/>
      <c r="V103" s="202"/>
      <c r="W103" s="55"/>
      <c r="Z103">
        <v>0</v>
      </c>
    </row>
    <row r="104" spans="1:26" ht="25.05" customHeight="1" x14ac:dyDescent="0.3">
      <c r="A104" s="185"/>
      <c r="B104" s="215">
        <v>8</v>
      </c>
      <c r="C104" s="186" t="s">
        <v>526</v>
      </c>
      <c r="D104" s="342" t="s">
        <v>527</v>
      </c>
      <c r="E104" s="342"/>
      <c r="F104" s="180" t="s">
        <v>528</v>
      </c>
      <c r="G104" s="181">
        <v>1.3</v>
      </c>
      <c r="H104" s="182"/>
      <c r="I104" s="180">
        <f t="shared" si="0"/>
        <v>0</v>
      </c>
      <c r="J104" s="182">
        <f t="shared" si="1"/>
        <v>9.44</v>
      </c>
      <c r="K104" s="183">
        <f t="shared" si="2"/>
        <v>0</v>
      </c>
      <c r="L104" s="183">
        <f>ROUND(G104*(H104),2)</f>
        <v>0</v>
      </c>
      <c r="M104" s="183"/>
      <c r="N104" s="183">
        <v>7.26</v>
      </c>
      <c r="O104" s="183"/>
      <c r="P104" s="187"/>
      <c r="Q104" s="187"/>
      <c r="R104" s="187"/>
      <c r="S104" s="184">
        <f t="shared" si="3"/>
        <v>0</v>
      </c>
      <c r="T104" s="184"/>
      <c r="U104" s="184"/>
      <c r="V104" s="202"/>
      <c r="W104" s="55"/>
      <c r="Z104">
        <v>0</v>
      </c>
    </row>
    <row r="105" spans="1:26" ht="25.05" customHeight="1" x14ac:dyDescent="0.3">
      <c r="A105" s="185"/>
      <c r="B105" s="215">
        <v>9</v>
      </c>
      <c r="C105" s="186" t="s">
        <v>529</v>
      </c>
      <c r="D105" s="342" t="s">
        <v>530</v>
      </c>
      <c r="E105" s="342"/>
      <c r="F105" s="180" t="s">
        <v>528</v>
      </c>
      <c r="G105" s="181">
        <v>0.4</v>
      </c>
      <c r="H105" s="182"/>
      <c r="I105" s="180">
        <f t="shared" si="0"/>
        <v>0</v>
      </c>
      <c r="J105" s="182">
        <f t="shared" si="1"/>
        <v>2.9</v>
      </c>
      <c r="K105" s="183">
        <f t="shared" si="2"/>
        <v>0</v>
      </c>
      <c r="L105" s="183">
        <f>ROUND(G105*(H105),2)</f>
        <v>0</v>
      </c>
      <c r="M105" s="183"/>
      <c r="N105" s="183">
        <v>7.26</v>
      </c>
      <c r="O105" s="183"/>
      <c r="P105" s="187"/>
      <c r="Q105" s="187"/>
      <c r="R105" s="187"/>
      <c r="S105" s="184">
        <f t="shared" si="3"/>
        <v>0</v>
      </c>
      <c r="T105" s="184"/>
      <c r="U105" s="184"/>
      <c r="V105" s="202"/>
      <c r="W105" s="55"/>
      <c r="Z105">
        <v>0</v>
      </c>
    </row>
    <row r="106" spans="1:26" ht="42" customHeight="1" x14ac:dyDescent="0.3">
      <c r="A106" s="185"/>
      <c r="B106" s="216">
        <v>10</v>
      </c>
      <c r="C106" s="194" t="s">
        <v>531</v>
      </c>
      <c r="D106" s="347" t="s">
        <v>903</v>
      </c>
      <c r="E106" s="347"/>
      <c r="F106" s="189" t="s">
        <v>222</v>
      </c>
      <c r="G106" s="190">
        <v>25.5</v>
      </c>
      <c r="H106" s="189"/>
      <c r="I106" s="189">
        <f t="shared" si="0"/>
        <v>0</v>
      </c>
      <c r="J106" s="191">
        <f t="shared" si="1"/>
        <v>23.21</v>
      </c>
      <c r="K106" s="192">
        <f t="shared" si="2"/>
        <v>0</v>
      </c>
      <c r="L106" s="192"/>
      <c r="M106" s="192">
        <f t="shared" ref="M106:M111" si="4">ROUND(G106*(H106),2)</f>
        <v>0</v>
      </c>
      <c r="N106" s="192">
        <v>0.91</v>
      </c>
      <c r="O106" s="192"/>
      <c r="P106" s="195"/>
      <c r="Q106" s="195"/>
      <c r="R106" s="195"/>
      <c r="S106" s="193">
        <f t="shared" si="3"/>
        <v>0</v>
      </c>
      <c r="T106" s="193"/>
      <c r="U106" s="193"/>
      <c r="V106" s="203"/>
      <c r="W106" s="55"/>
      <c r="Z106">
        <v>0</v>
      </c>
    </row>
    <row r="107" spans="1:26" ht="48.6" customHeight="1" x14ac:dyDescent="0.3">
      <c r="A107" s="185"/>
      <c r="B107" s="216">
        <v>11</v>
      </c>
      <c r="C107" s="194" t="s">
        <v>532</v>
      </c>
      <c r="D107" s="347" t="s">
        <v>904</v>
      </c>
      <c r="E107" s="347"/>
      <c r="F107" s="189" t="s">
        <v>222</v>
      </c>
      <c r="G107" s="190">
        <v>40</v>
      </c>
      <c r="H107" s="189"/>
      <c r="I107" s="189">
        <f t="shared" si="0"/>
        <v>0</v>
      </c>
      <c r="J107" s="191">
        <f t="shared" si="1"/>
        <v>38.4</v>
      </c>
      <c r="K107" s="192">
        <f t="shared" si="2"/>
        <v>0</v>
      </c>
      <c r="L107" s="192"/>
      <c r="M107" s="192">
        <f t="shared" si="4"/>
        <v>0</v>
      </c>
      <c r="N107" s="192">
        <v>0.96</v>
      </c>
      <c r="O107" s="192"/>
      <c r="P107" s="195"/>
      <c r="Q107" s="195"/>
      <c r="R107" s="195"/>
      <c r="S107" s="193">
        <f t="shared" si="3"/>
        <v>0</v>
      </c>
      <c r="T107" s="193"/>
      <c r="U107" s="193"/>
      <c r="V107" s="203"/>
      <c r="W107" s="55"/>
      <c r="Z107">
        <v>0</v>
      </c>
    </row>
    <row r="108" spans="1:26" ht="36" customHeight="1" x14ac:dyDescent="0.3">
      <c r="A108" s="185"/>
      <c r="B108" s="216">
        <v>12</v>
      </c>
      <c r="C108" s="194" t="s">
        <v>533</v>
      </c>
      <c r="D108" s="347" t="s">
        <v>905</v>
      </c>
      <c r="E108" s="347"/>
      <c r="F108" s="189" t="s">
        <v>222</v>
      </c>
      <c r="G108" s="190">
        <v>70</v>
      </c>
      <c r="H108" s="189"/>
      <c r="I108" s="189">
        <f t="shared" si="0"/>
        <v>0</v>
      </c>
      <c r="J108" s="191">
        <f t="shared" si="1"/>
        <v>77.7</v>
      </c>
      <c r="K108" s="192">
        <f t="shared" si="2"/>
        <v>0</v>
      </c>
      <c r="L108" s="192"/>
      <c r="M108" s="192">
        <f t="shared" si="4"/>
        <v>0</v>
      </c>
      <c r="N108" s="192">
        <v>1.1100000000000001</v>
      </c>
      <c r="O108" s="192"/>
      <c r="P108" s="195"/>
      <c r="Q108" s="195"/>
      <c r="R108" s="195"/>
      <c r="S108" s="193">
        <f t="shared" si="3"/>
        <v>0</v>
      </c>
      <c r="T108" s="193"/>
      <c r="U108" s="193"/>
      <c r="V108" s="203"/>
      <c r="W108" s="55"/>
      <c r="Z108">
        <v>0</v>
      </c>
    </row>
    <row r="109" spans="1:26" ht="41.4" customHeight="1" x14ac:dyDescent="0.3">
      <c r="A109" s="185"/>
      <c r="B109" s="216">
        <v>13</v>
      </c>
      <c r="C109" s="194" t="s">
        <v>534</v>
      </c>
      <c r="D109" s="347" t="s">
        <v>906</v>
      </c>
      <c r="E109" s="347"/>
      <c r="F109" s="189" t="s">
        <v>222</v>
      </c>
      <c r="G109" s="190">
        <v>20</v>
      </c>
      <c r="H109" s="189"/>
      <c r="I109" s="189">
        <f t="shared" si="0"/>
        <v>0</v>
      </c>
      <c r="J109" s="191">
        <f t="shared" si="1"/>
        <v>30</v>
      </c>
      <c r="K109" s="192">
        <f t="shared" si="2"/>
        <v>0</v>
      </c>
      <c r="L109" s="192"/>
      <c r="M109" s="192">
        <f t="shared" si="4"/>
        <v>0</v>
      </c>
      <c r="N109" s="192">
        <v>1.5</v>
      </c>
      <c r="O109" s="192"/>
      <c r="P109" s="195"/>
      <c r="Q109" s="195"/>
      <c r="R109" s="195"/>
      <c r="S109" s="193">
        <f t="shared" si="3"/>
        <v>0</v>
      </c>
      <c r="T109" s="193"/>
      <c r="U109" s="193"/>
      <c r="V109" s="203"/>
      <c r="W109" s="55"/>
      <c r="Z109">
        <v>0</v>
      </c>
    </row>
    <row r="110" spans="1:26" ht="36.6" customHeight="1" x14ac:dyDescent="0.3">
      <c r="A110" s="185"/>
      <c r="B110" s="216">
        <v>14</v>
      </c>
      <c r="C110" s="194" t="s">
        <v>535</v>
      </c>
      <c r="D110" s="347" t="s">
        <v>907</v>
      </c>
      <c r="E110" s="347"/>
      <c r="F110" s="189" t="s">
        <v>222</v>
      </c>
      <c r="G110" s="190">
        <v>6</v>
      </c>
      <c r="H110" s="189"/>
      <c r="I110" s="189">
        <f t="shared" si="0"/>
        <v>0</v>
      </c>
      <c r="J110" s="191">
        <f t="shared" si="1"/>
        <v>10.8</v>
      </c>
      <c r="K110" s="192">
        <f t="shared" si="2"/>
        <v>0</v>
      </c>
      <c r="L110" s="192"/>
      <c r="M110" s="192">
        <f t="shared" si="4"/>
        <v>0</v>
      </c>
      <c r="N110" s="192">
        <v>1.8</v>
      </c>
      <c r="O110" s="192"/>
      <c r="P110" s="195"/>
      <c r="Q110" s="195"/>
      <c r="R110" s="195"/>
      <c r="S110" s="193">
        <f t="shared" si="3"/>
        <v>0</v>
      </c>
      <c r="T110" s="193"/>
      <c r="U110" s="193"/>
      <c r="V110" s="203"/>
      <c r="W110" s="55"/>
      <c r="Z110">
        <v>0</v>
      </c>
    </row>
    <row r="111" spans="1:26" ht="43.2" customHeight="1" x14ac:dyDescent="0.3">
      <c r="A111" s="185"/>
      <c r="B111" s="216">
        <v>15</v>
      </c>
      <c r="C111" s="194" t="s">
        <v>536</v>
      </c>
      <c r="D111" s="347" t="s">
        <v>908</v>
      </c>
      <c r="E111" s="347"/>
      <c r="F111" s="189" t="s">
        <v>222</v>
      </c>
      <c r="G111" s="190">
        <v>10</v>
      </c>
      <c r="H111" s="189"/>
      <c r="I111" s="189">
        <f t="shared" si="0"/>
        <v>0</v>
      </c>
      <c r="J111" s="191">
        <f t="shared" si="1"/>
        <v>19.600000000000001</v>
      </c>
      <c r="K111" s="192">
        <f t="shared" si="2"/>
        <v>0</v>
      </c>
      <c r="L111" s="192"/>
      <c r="M111" s="192">
        <f t="shared" si="4"/>
        <v>0</v>
      </c>
      <c r="N111" s="192">
        <v>1.96</v>
      </c>
      <c r="O111" s="192"/>
      <c r="P111" s="195"/>
      <c r="Q111" s="195"/>
      <c r="R111" s="195"/>
      <c r="S111" s="193">
        <f t="shared" si="3"/>
        <v>0</v>
      </c>
      <c r="T111" s="193"/>
      <c r="U111" s="193"/>
      <c r="V111" s="203"/>
      <c r="W111" s="55"/>
      <c r="Z111">
        <v>0</v>
      </c>
    </row>
    <row r="112" spans="1:26" x14ac:dyDescent="0.3">
      <c r="A112" s="10"/>
      <c r="B112" s="57"/>
      <c r="C112" s="178">
        <v>713</v>
      </c>
      <c r="D112" s="346" t="s">
        <v>344</v>
      </c>
      <c r="E112" s="346"/>
      <c r="F112" s="69"/>
      <c r="G112" s="177"/>
      <c r="H112" s="69"/>
      <c r="I112" s="146">
        <f>ROUND((SUM(I101:I111))/1,2)</f>
        <v>0</v>
      </c>
      <c r="J112" s="145"/>
      <c r="K112" s="145"/>
      <c r="L112" s="145">
        <f>ROUND((SUM(L101:L111))/1,2)</f>
        <v>0</v>
      </c>
      <c r="M112" s="145">
        <f>ROUND((SUM(M101:M111))/1,2)</f>
        <v>0</v>
      </c>
      <c r="N112" s="145"/>
      <c r="O112" s="145"/>
      <c r="P112" s="145"/>
      <c r="Q112" s="10"/>
      <c r="R112" s="10"/>
      <c r="S112" s="10">
        <f>ROUND((SUM(S101:S111))/1,2)</f>
        <v>0</v>
      </c>
      <c r="T112" s="10"/>
      <c r="U112" s="10"/>
      <c r="V112" s="204">
        <f>ROUND((SUM(V101:V111))/1,2)</f>
        <v>0</v>
      </c>
      <c r="W112" s="219"/>
      <c r="X112" s="144"/>
      <c r="Y112" s="144"/>
      <c r="Z112" s="144"/>
    </row>
    <row r="113" spans="1:26" x14ac:dyDescent="0.3">
      <c r="A113" s="1"/>
      <c r="B113" s="212"/>
      <c r="C113" s="1"/>
      <c r="D113" s="1"/>
      <c r="E113" s="139"/>
      <c r="F113" s="139"/>
      <c r="G113" s="171"/>
      <c r="H113" s="139"/>
      <c r="I113" s="139"/>
      <c r="J113" s="140"/>
      <c r="K113" s="140"/>
      <c r="L113" s="140"/>
      <c r="M113" s="140"/>
      <c r="N113" s="140"/>
      <c r="O113" s="140"/>
      <c r="P113" s="140"/>
      <c r="Q113" s="1"/>
      <c r="R113" s="1"/>
      <c r="S113" s="1"/>
      <c r="T113" s="1"/>
      <c r="U113" s="1"/>
      <c r="V113" s="205"/>
      <c r="W113" s="55"/>
    </row>
    <row r="114" spans="1:26" x14ac:dyDescent="0.3">
      <c r="A114" s="10"/>
      <c r="B114" s="57"/>
      <c r="C114" s="178">
        <v>733</v>
      </c>
      <c r="D114" s="346" t="s">
        <v>537</v>
      </c>
      <c r="E114" s="346"/>
      <c r="F114" s="69"/>
      <c r="G114" s="177"/>
      <c r="H114" s="69"/>
      <c r="I114" s="69"/>
      <c r="J114" s="145"/>
      <c r="K114" s="145"/>
      <c r="L114" s="145"/>
      <c r="M114" s="145"/>
      <c r="N114" s="145"/>
      <c r="O114" s="145"/>
      <c r="P114" s="145"/>
      <c r="Q114" s="10"/>
      <c r="R114" s="10"/>
      <c r="S114" s="10"/>
      <c r="T114" s="10"/>
      <c r="U114" s="10"/>
      <c r="V114" s="201"/>
      <c r="W114" s="219"/>
      <c r="X114" s="144"/>
      <c r="Y114" s="144"/>
      <c r="Z114" s="144"/>
    </row>
    <row r="115" spans="1:26" ht="25.05" customHeight="1" x14ac:dyDescent="0.3">
      <c r="A115" s="185"/>
      <c r="B115" s="215">
        <v>16</v>
      </c>
      <c r="C115" s="186" t="s">
        <v>538</v>
      </c>
      <c r="D115" s="342" t="s">
        <v>539</v>
      </c>
      <c r="E115" s="342"/>
      <c r="F115" s="179" t="s">
        <v>222</v>
      </c>
      <c r="G115" s="181">
        <v>36</v>
      </c>
      <c r="H115" s="180"/>
      <c r="I115" s="180">
        <f t="shared" ref="I115:I156" si="5">ROUND(G115*(H115),2)</f>
        <v>0</v>
      </c>
      <c r="J115" s="179">
        <f t="shared" ref="J115:J156" si="6">ROUND(G115*(N115),2)</f>
        <v>16.559999999999999</v>
      </c>
      <c r="K115" s="184">
        <f t="shared" ref="K115:K156" si="7">ROUND(G115*(O115),2)</f>
        <v>0</v>
      </c>
      <c r="L115" s="184">
        <f t="shared" ref="L115:L134" si="8">ROUND(G115*(H115),2)</f>
        <v>0</v>
      </c>
      <c r="M115" s="184"/>
      <c r="N115" s="184">
        <v>0.46</v>
      </c>
      <c r="O115" s="184"/>
      <c r="P115" s="187"/>
      <c r="Q115" s="187"/>
      <c r="R115" s="187"/>
      <c r="S115" s="184">
        <f t="shared" ref="S115:S156" si="9">ROUND(G115*(P115),3)</f>
        <v>0</v>
      </c>
      <c r="T115" s="184"/>
      <c r="U115" s="184"/>
      <c r="V115" s="202"/>
      <c r="W115" s="55"/>
      <c r="Z115">
        <v>0</v>
      </c>
    </row>
    <row r="116" spans="1:26" ht="25.05" customHeight="1" x14ac:dyDescent="0.3">
      <c r="A116" s="185"/>
      <c r="B116" s="215">
        <v>17</v>
      </c>
      <c r="C116" s="186" t="s">
        <v>540</v>
      </c>
      <c r="D116" s="342" t="s">
        <v>541</v>
      </c>
      <c r="E116" s="342"/>
      <c r="F116" s="179" t="s">
        <v>528</v>
      </c>
      <c r="G116" s="181">
        <v>1.4</v>
      </c>
      <c r="H116" s="182"/>
      <c r="I116" s="180">
        <f t="shared" si="5"/>
        <v>0</v>
      </c>
      <c r="J116" s="179">
        <f t="shared" si="6"/>
        <v>40.729999999999997</v>
      </c>
      <c r="K116" s="184">
        <f t="shared" si="7"/>
        <v>0</v>
      </c>
      <c r="L116" s="184">
        <f t="shared" si="8"/>
        <v>0</v>
      </c>
      <c r="M116" s="184"/>
      <c r="N116" s="184">
        <v>29.09</v>
      </c>
      <c r="O116" s="184"/>
      <c r="P116" s="187"/>
      <c r="Q116" s="187"/>
      <c r="R116" s="187"/>
      <c r="S116" s="184">
        <f t="shared" si="9"/>
        <v>0</v>
      </c>
      <c r="T116" s="184"/>
      <c r="U116" s="184"/>
      <c r="V116" s="202"/>
      <c r="W116" s="55"/>
      <c r="Z116">
        <v>0</v>
      </c>
    </row>
    <row r="117" spans="1:26" ht="25.05" customHeight="1" x14ac:dyDescent="0.3">
      <c r="A117" s="185"/>
      <c r="B117" s="215">
        <v>18</v>
      </c>
      <c r="C117" s="186" t="s">
        <v>542</v>
      </c>
      <c r="D117" s="342" t="s">
        <v>543</v>
      </c>
      <c r="E117" s="342"/>
      <c r="F117" s="179" t="s">
        <v>528</v>
      </c>
      <c r="G117" s="181">
        <v>0.6</v>
      </c>
      <c r="H117" s="182"/>
      <c r="I117" s="180">
        <f t="shared" si="5"/>
        <v>0</v>
      </c>
      <c r="J117" s="179">
        <f t="shared" si="6"/>
        <v>17.45</v>
      </c>
      <c r="K117" s="184">
        <f t="shared" si="7"/>
        <v>0</v>
      </c>
      <c r="L117" s="184">
        <f t="shared" si="8"/>
        <v>0</v>
      </c>
      <c r="M117" s="184"/>
      <c r="N117" s="184">
        <v>29.09</v>
      </c>
      <c r="O117" s="184"/>
      <c r="P117" s="187"/>
      <c r="Q117" s="187"/>
      <c r="R117" s="187"/>
      <c r="S117" s="184">
        <f t="shared" si="9"/>
        <v>0</v>
      </c>
      <c r="T117" s="184"/>
      <c r="U117" s="184"/>
      <c r="V117" s="202"/>
      <c r="W117" s="55"/>
      <c r="Z117">
        <v>0</v>
      </c>
    </row>
    <row r="118" spans="1:26" ht="25.05" customHeight="1" x14ac:dyDescent="0.3">
      <c r="A118" s="185"/>
      <c r="B118" s="215">
        <v>19</v>
      </c>
      <c r="C118" s="186" t="s">
        <v>544</v>
      </c>
      <c r="D118" s="342" t="s">
        <v>545</v>
      </c>
      <c r="E118" s="342"/>
      <c r="F118" s="179" t="s">
        <v>222</v>
      </c>
      <c r="G118" s="181">
        <v>32</v>
      </c>
      <c r="H118" s="180"/>
      <c r="I118" s="180">
        <f t="shared" si="5"/>
        <v>0</v>
      </c>
      <c r="J118" s="179">
        <f t="shared" si="6"/>
        <v>140.80000000000001</v>
      </c>
      <c r="K118" s="184">
        <f t="shared" si="7"/>
        <v>0</v>
      </c>
      <c r="L118" s="184">
        <f t="shared" si="8"/>
        <v>0</v>
      </c>
      <c r="M118" s="184"/>
      <c r="N118" s="184">
        <v>4.4000000000000004</v>
      </c>
      <c r="O118" s="184"/>
      <c r="P118" s="187"/>
      <c r="Q118" s="187"/>
      <c r="R118" s="187"/>
      <c r="S118" s="184">
        <f t="shared" si="9"/>
        <v>0</v>
      </c>
      <c r="T118" s="184"/>
      <c r="U118" s="184"/>
      <c r="V118" s="202"/>
      <c r="W118" s="55"/>
      <c r="Z118">
        <v>0</v>
      </c>
    </row>
    <row r="119" spans="1:26" ht="25.05" customHeight="1" x14ac:dyDescent="0.3">
      <c r="A119" s="185"/>
      <c r="B119" s="215">
        <v>20</v>
      </c>
      <c r="C119" s="186" t="s">
        <v>546</v>
      </c>
      <c r="D119" s="342" t="s">
        <v>547</v>
      </c>
      <c r="E119" s="342"/>
      <c r="F119" s="179" t="s">
        <v>222</v>
      </c>
      <c r="G119" s="181">
        <v>40</v>
      </c>
      <c r="H119" s="180"/>
      <c r="I119" s="180">
        <f t="shared" si="5"/>
        <v>0</v>
      </c>
      <c r="J119" s="179">
        <f t="shared" si="6"/>
        <v>221.6</v>
      </c>
      <c r="K119" s="184">
        <f t="shared" si="7"/>
        <v>0</v>
      </c>
      <c r="L119" s="184">
        <f t="shared" si="8"/>
        <v>0</v>
      </c>
      <c r="M119" s="184"/>
      <c r="N119" s="184">
        <v>5.54</v>
      </c>
      <c r="O119" s="184"/>
      <c r="P119" s="187"/>
      <c r="Q119" s="187"/>
      <c r="R119" s="187"/>
      <c r="S119" s="184">
        <f t="shared" si="9"/>
        <v>0</v>
      </c>
      <c r="T119" s="184"/>
      <c r="U119" s="184"/>
      <c r="V119" s="202"/>
      <c r="W119" s="55"/>
      <c r="Z119">
        <v>0</v>
      </c>
    </row>
    <row r="120" spans="1:26" ht="25.05" customHeight="1" x14ac:dyDescent="0.3">
      <c r="A120" s="185"/>
      <c r="B120" s="215">
        <v>21</v>
      </c>
      <c r="C120" s="186" t="s">
        <v>548</v>
      </c>
      <c r="D120" s="342" t="s">
        <v>549</v>
      </c>
      <c r="E120" s="342"/>
      <c r="F120" s="179" t="s">
        <v>222</v>
      </c>
      <c r="G120" s="181">
        <v>68</v>
      </c>
      <c r="H120" s="180"/>
      <c r="I120" s="180">
        <f t="shared" si="5"/>
        <v>0</v>
      </c>
      <c r="J120" s="179">
        <f t="shared" si="6"/>
        <v>429.08</v>
      </c>
      <c r="K120" s="184">
        <f t="shared" si="7"/>
        <v>0</v>
      </c>
      <c r="L120" s="184">
        <f t="shared" si="8"/>
        <v>0</v>
      </c>
      <c r="M120" s="184"/>
      <c r="N120" s="184">
        <v>6.31</v>
      </c>
      <c r="O120" s="184"/>
      <c r="P120" s="187"/>
      <c r="Q120" s="187"/>
      <c r="R120" s="187"/>
      <c r="S120" s="184">
        <f t="shared" si="9"/>
        <v>0</v>
      </c>
      <c r="T120" s="184"/>
      <c r="U120" s="184"/>
      <c r="V120" s="202"/>
      <c r="W120" s="55"/>
      <c r="Z120">
        <v>0</v>
      </c>
    </row>
    <row r="121" spans="1:26" ht="25.05" customHeight="1" x14ac:dyDescent="0.3">
      <c r="A121" s="185"/>
      <c r="B121" s="215">
        <v>22</v>
      </c>
      <c r="C121" s="186" t="s">
        <v>550</v>
      </c>
      <c r="D121" s="342" t="s">
        <v>551</v>
      </c>
      <c r="E121" s="342"/>
      <c r="F121" s="179" t="s">
        <v>222</v>
      </c>
      <c r="G121" s="181">
        <v>20</v>
      </c>
      <c r="H121" s="180"/>
      <c r="I121" s="180">
        <f t="shared" si="5"/>
        <v>0</v>
      </c>
      <c r="J121" s="179">
        <f t="shared" si="6"/>
        <v>163.4</v>
      </c>
      <c r="K121" s="184">
        <f t="shared" si="7"/>
        <v>0</v>
      </c>
      <c r="L121" s="184">
        <f t="shared" si="8"/>
        <v>0</v>
      </c>
      <c r="M121" s="184"/>
      <c r="N121" s="184">
        <v>8.17</v>
      </c>
      <c r="O121" s="184"/>
      <c r="P121" s="187"/>
      <c r="Q121" s="187"/>
      <c r="R121" s="187"/>
      <c r="S121" s="184">
        <f t="shared" si="9"/>
        <v>0</v>
      </c>
      <c r="T121" s="184"/>
      <c r="U121" s="184"/>
      <c r="V121" s="202"/>
      <c r="W121" s="55"/>
      <c r="Z121">
        <v>0</v>
      </c>
    </row>
    <row r="122" spans="1:26" ht="25.05" customHeight="1" x14ac:dyDescent="0.3">
      <c r="A122" s="185"/>
      <c r="B122" s="215">
        <v>23</v>
      </c>
      <c r="C122" s="186" t="s">
        <v>552</v>
      </c>
      <c r="D122" s="342" t="s">
        <v>553</v>
      </c>
      <c r="E122" s="342"/>
      <c r="F122" s="179" t="s">
        <v>222</v>
      </c>
      <c r="G122" s="181">
        <v>4</v>
      </c>
      <c r="H122" s="180"/>
      <c r="I122" s="180">
        <f t="shared" si="5"/>
        <v>0</v>
      </c>
      <c r="J122" s="179">
        <f t="shared" si="6"/>
        <v>35.56</v>
      </c>
      <c r="K122" s="184">
        <f t="shared" si="7"/>
        <v>0</v>
      </c>
      <c r="L122" s="184">
        <f t="shared" si="8"/>
        <v>0</v>
      </c>
      <c r="M122" s="184"/>
      <c r="N122" s="184">
        <v>8.89</v>
      </c>
      <c r="O122" s="184"/>
      <c r="P122" s="187"/>
      <c r="Q122" s="187"/>
      <c r="R122" s="187"/>
      <c r="S122" s="184">
        <f t="shared" si="9"/>
        <v>0</v>
      </c>
      <c r="T122" s="184"/>
      <c r="U122" s="184"/>
      <c r="V122" s="202"/>
      <c r="W122" s="55"/>
      <c r="Z122">
        <v>0</v>
      </c>
    </row>
    <row r="123" spans="1:26" ht="25.05" customHeight="1" x14ac:dyDescent="0.3">
      <c r="A123" s="185"/>
      <c r="B123" s="215">
        <v>24</v>
      </c>
      <c r="C123" s="186" t="s">
        <v>554</v>
      </c>
      <c r="D123" s="342" t="s">
        <v>555</v>
      </c>
      <c r="E123" s="342"/>
      <c r="F123" s="179" t="s">
        <v>474</v>
      </c>
      <c r="G123" s="181">
        <v>18</v>
      </c>
      <c r="H123" s="180"/>
      <c r="I123" s="180">
        <f t="shared" si="5"/>
        <v>0</v>
      </c>
      <c r="J123" s="179">
        <f t="shared" si="6"/>
        <v>59.58</v>
      </c>
      <c r="K123" s="184">
        <f t="shared" si="7"/>
        <v>0</v>
      </c>
      <c r="L123" s="184">
        <f t="shared" si="8"/>
        <v>0</v>
      </c>
      <c r="M123" s="184"/>
      <c r="N123" s="184">
        <v>3.31</v>
      </c>
      <c r="O123" s="184"/>
      <c r="P123" s="187"/>
      <c r="Q123" s="187"/>
      <c r="R123" s="187"/>
      <c r="S123" s="184">
        <f t="shared" si="9"/>
        <v>0</v>
      </c>
      <c r="T123" s="184"/>
      <c r="U123" s="184"/>
      <c r="V123" s="202"/>
      <c r="W123" s="55"/>
      <c r="Z123">
        <v>0</v>
      </c>
    </row>
    <row r="124" spans="1:26" ht="25.05" customHeight="1" x14ac:dyDescent="0.3">
      <c r="A124" s="185"/>
      <c r="B124" s="215">
        <v>25</v>
      </c>
      <c r="C124" s="186" t="s">
        <v>556</v>
      </c>
      <c r="D124" s="342" t="s">
        <v>557</v>
      </c>
      <c r="E124" s="342"/>
      <c r="F124" s="179" t="s">
        <v>474</v>
      </c>
      <c r="G124" s="181">
        <v>4</v>
      </c>
      <c r="H124" s="180"/>
      <c r="I124" s="180">
        <f t="shared" si="5"/>
        <v>0</v>
      </c>
      <c r="J124" s="179">
        <f t="shared" si="6"/>
        <v>30</v>
      </c>
      <c r="K124" s="184">
        <f t="shared" si="7"/>
        <v>0</v>
      </c>
      <c r="L124" s="184">
        <f t="shared" si="8"/>
        <v>0</v>
      </c>
      <c r="M124" s="184"/>
      <c r="N124" s="184">
        <v>7.5</v>
      </c>
      <c r="O124" s="184"/>
      <c r="P124" s="187"/>
      <c r="Q124" s="187"/>
      <c r="R124" s="187"/>
      <c r="S124" s="184">
        <f t="shared" si="9"/>
        <v>0</v>
      </c>
      <c r="T124" s="184"/>
      <c r="U124" s="184"/>
      <c r="V124" s="202"/>
      <c r="W124" s="55"/>
      <c r="Z124">
        <v>0</v>
      </c>
    </row>
    <row r="125" spans="1:26" ht="25.05" customHeight="1" x14ac:dyDescent="0.3">
      <c r="A125" s="185"/>
      <c r="B125" s="215">
        <v>26</v>
      </c>
      <c r="C125" s="186" t="s">
        <v>558</v>
      </c>
      <c r="D125" s="342" t="s">
        <v>559</v>
      </c>
      <c r="E125" s="342"/>
      <c r="F125" s="179" t="s">
        <v>474</v>
      </c>
      <c r="G125" s="181">
        <v>30</v>
      </c>
      <c r="H125" s="180"/>
      <c r="I125" s="180">
        <f t="shared" si="5"/>
        <v>0</v>
      </c>
      <c r="J125" s="179">
        <f t="shared" si="6"/>
        <v>99.3</v>
      </c>
      <c r="K125" s="184">
        <f t="shared" si="7"/>
        <v>0</v>
      </c>
      <c r="L125" s="184">
        <f t="shared" si="8"/>
        <v>0</v>
      </c>
      <c r="M125" s="184"/>
      <c r="N125" s="184">
        <v>3.31</v>
      </c>
      <c r="O125" s="184"/>
      <c r="P125" s="187"/>
      <c r="Q125" s="187"/>
      <c r="R125" s="187"/>
      <c r="S125" s="184">
        <f t="shared" si="9"/>
        <v>0</v>
      </c>
      <c r="T125" s="184"/>
      <c r="U125" s="184"/>
      <c r="V125" s="202"/>
      <c r="W125" s="55"/>
      <c r="Z125">
        <v>0</v>
      </c>
    </row>
    <row r="126" spans="1:26" ht="25.05" customHeight="1" x14ac:dyDescent="0.3">
      <c r="A126" s="185"/>
      <c r="B126" s="215">
        <v>27</v>
      </c>
      <c r="C126" s="186" t="s">
        <v>560</v>
      </c>
      <c r="D126" s="342" t="s">
        <v>561</v>
      </c>
      <c r="E126" s="342"/>
      <c r="F126" s="179" t="s">
        <v>474</v>
      </c>
      <c r="G126" s="181">
        <v>4</v>
      </c>
      <c r="H126" s="180"/>
      <c r="I126" s="180">
        <f t="shared" si="5"/>
        <v>0</v>
      </c>
      <c r="J126" s="179">
        <f t="shared" si="6"/>
        <v>17.239999999999998</v>
      </c>
      <c r="K126" s="184">
        <f t="shared" si="7"/>
        <v>0</v>
      </c>
      <c r="L126" s="184">
        <f t="shared" si="8"/>
        <v>0</v>
      </c>
      <c r="M126" s="184"/>
      <c r="N126" s="184">
        <v>4.3099999999999996</v>
      </c>
      <c r="O126" s="184"/>
      <c r="P126" s="187"/>
      <c r="Q126" s="187"/>
      <c r="R126" s="187"/>
      <c r="S126" s="184">
        <f t="shared" si="9"/>
        <v>0</v>
      </c>
      <c r="T126" s="184"/>
      <c r="U126" s="184"/>
      <c r="V126" s="202"/>
      <c r="W126" s="55"/>
      <c r="Z126">
        <v>0</v>
      </c>
    </row>
    <row r="127" spans="1:26" ht="25.05" customHeight="1" x14ac:dyDescent="0.3">
      <c r="A127" s="185"/>
      <c r="B127" s="215">
        <v>28</v>
      </c>
      <c r="C127" s="186" t="s">
        <v>562</v>
      </c>
      <c r="D127" s="342" t="s">
        <v>563</v>
      </c>
      <c r="E127" s="342"/>
      <c r="F127" s="179" t="s">
        <v>474</v>
      </c>
      <c r="G127" s="181">
        <v>2</v>
      </c>
      <c r="H127" s="180"/>
      <c r="I127" s="180">
        <f t="shared" si="5"/>
        <v>0</v>
      </c>
      <c r="J127" s="179">
        <f t="shared" si="6"/>
        <v>13.64</v>
      </c>
      <c r="K127" s="184">
        <f t="shared" si="7"/>
        <v>0</v>
      </c>
      <c r="L127" s="184">
        <f t="shared" si="8"/>
        <v>0</v>
      </c>
      <c r="M127" s="184"/>
      <c r="N127" s="184">
        <v>6.82</v>
      </c>
      <c r="O127" s="184"/>
      <c r="P127" s="187"/>
      <c r="Q127" s="187"/>
      <c r="R127" s="187"/>
      <c r="S127" s="184">
        <f t="shared" si="9"/>
        <v>0</v>
      </c>
      <c r="T127" s="184"/>
      <c r="U127" s="184"/>
      <c r="V127" s="202"/>
      <c r="W127" s="55"/>
      <c r="Z127">
        <v>0</v>
      </c>
    </row>
    <row r="128" spans="1:26" ht="25.05" customHeight="1" x14ac:dyDescent="0.3">
      <c r="A128" s="185"/>
      <c r="B128" s="215">
        <v>29</v>
      </c>
      <c r="C128" s="186" t="s">
        <v>564</v>
      </c>
      <c r="D128" s="342" t="s">
        <v>565</v>
      </c>
      <c r="E128" s="342"/>
      <c r="F128" s="179" t="s">
        <v>474</v>
      </c>
      <c r="G128" s="181">
        <v>4</v>
      </c>
      <c r="H128" s="180"/>
      <c r="I128" s="180">
        <f t="shared" si="5"/>
        <v>0</v>
      </c>
      <c r="J128" s="179">
        <f t="shared" si="6"/>
        <v>30</v>
      </c>
      <c r="K128" s="184">
        <f t="shared" si="7"/>
        <v>0</v>
      </c>
      <c r="L128" s="184">
        <f t="shared" si="8"/>
        <v>0</v>
      </c>
      <c r="M128" s="184"/>
      <c r="N128" s="184">
        <v>7.5</v>
      </c>
      <c r="O128" s="184"/>
      <c r="P128" s="187"/>
      <c r="Q128" s="187"/>
      <c r="R128" s="187"/>
      <c r="S128" s="184">
        <f t="shared" si="9"/>
        <v>0</v>
      </c>
      <c r="T128" s="184"/>
      <c r="U128" s="184"/>
      <c r="V128" s="202"/>
      <c r="W128" s="55"/>
      <c r="Z128">
        <v>0</v>
      </c>
    </row>
    <row r="129" spans="1:26" ht="25.05" customHeight="1" x14ac:dyDescent="0.3">
      <c r="A129" s="185"/>
      <c r="B129" s="215">
        <v>30</v>
      </c>
      <c r="C129" s="186" t="s">
        <v>566</v>
      </c>
      <c r="D129" s="342" t="s">
        <v>567</v>
      </c>
      <c r="E129" s="342"/>
      <c r="F129" s="179" t="s">
        <v>474</v>
      </c>
      <c r="G129" s="181">
        <v>6</v>
      </c>
      <c r="H129" s="180"/>
      <c r="I129" s="180">
        <f t="shared" si="5"/>
        <v>0</v>
      </c>
      <c r="J129" s="179">
        <f t="shared" si="6"/>
        <v>26.28</v>
      </c>
      <c r="K129" s="184">
        <f t="shared" si="7"/>
        <v>0</v>
      </c>
      <c r="L129" s="184">
        <f t="shared" si="8"/>
        <v>0</v>
      </c>
      <c r="M129" s="184"/>
      <c r="N129" s="184">
        <v>4.38</v>
      </c>
      <c r="O129" s="184"/>
      <c r="P129" s="187"/>
      <c r="Q129" s="187"/>
      <c r="R129" s="187"/>
      <c r="S129" s="184">
        <f t="shared" si="9"/>
        <v>0</v>
      </c>
      <c r="T129" s="184"/>
      <c r="U129" s="184"/>
      <c r="V129" s="202"/>
      <c r="W129" s="55"/>
      <c r="Z129">
        <v>0</v>
      </c>
    </row>
    <row r="130" spans="1:26" ht="25.05" customHeight="1" x14ac:dyDescent="0.3">
      <c r="A130" s="185"/>
      <c r="B130" s="215">
        <v>31</v>
      </c>
      <c r="C130" s="186" t="s">
        <v>568</v>
      </c>
      <c r="D130" s="342" t="s">
        <v>569</v>
      </c>
      <c r="E130" s="342"/>
      <c r="F130" s="179" t="s">
        <v>474</v>
      </c>
      <c r="G130" s="181">
        <v>10</v>
      </c>
      <c r="H130" s="180"/>
      <c r="I130" s="180">
        <f t="shared" si="5"/>
        <v>0</v>
      </c>
      <c r="J130" s="179">
        <f t="shared" si="6"/>
        <v>49.8</v>
      </c>
      <c r="K130" s="184">
        <f t="shared" si="7"/>
        <v>0</v>
      </c>
      <c r="L130" s="184">
        <f t="shared" si="8"/>
        <v>0</v>
      </c>
      <c r="M130" s="184"/>
      <c r="N130" s="184">
        <v>4.9800000000000004</v>
      </c>
      <c r="O130" s="184"/>
      <c r="P130" s="187"/>
      <c r="Q130" s="187"/>
      <c r="R130" s="187"/>
      <c r="S130" s="184">
        <f t="shared" si="9"/>
        <v>0</v>
      </c>
      <c r="T130" s="184"/>
      <c r="U130" s="184"/>
      <c r="V130" s="202"/>
      <c r="W130" s="55"/>
      <c r="Z130">
        <v>0</v>
      </c>
    </row>
    <row r="131" spans="1:26" ht="25.05" customHeight="1" x14ac:dyDescent="0.3">
      <c r="A131" s="185"/>
      <c r="B131" s="215">
        <v>32</v>
      </c>
      <c r="C131" s="186" t="s">
        <v>568</v>
      </c>
      <c r="D131" s="342" t="s">
        <v>569</v>
      </c>
      <c r="E131" s="342"/>
      <c r="F131" s="179" t="s">
        <v>474</v>
      </c>
      <c r="G131" s="181">
        <v>6</v>
      </c>
      <c r="H131" s="180"/>
      <c r="I131" s="180">
        <f t="shared" si="5"/>
        <v>0</v>
      </c>
      <c r="J131" s="179">
        <f t="shared" si="6"/>
        <v>29.88</v>
      </c>
      <c r="K131" s="184">
        <f t="shared" si="7"/>
        <v>0</v>
      </c>
      <c r="L131" s="184">
        <f t="shared" si="8"/>
        <v>0</v>
      </c>
      <c r="M131" s="184"/>
      <c r="N131" s="184">
        <v>4.9800000000000004</v>
      </c>
      <c r="O131" s="184"/>
      <c r="P131" s="187"/>
      <c r="Q131" s="187"/>
      <c r="R131" s="187"/>
      <c r="S131" s="184">
        <f t="shared" si="9"/>
        <v>0</v>
      </c>
      <c r="T131" s="184"/>
      <c r="U131" s="184"/>
      <c r="V131" s="202"/>
      <c r="W131" s="55"/>
      <c r="Z131">
        <v>0</v>
      </c>
    </row>
    <row r="132" spans="1:26" ht="25.05" customHeight="1" x14ac:dyDescent="0.3">
      <c r="A132" s="185"/>
      <c r="B132" s="215">
        <v>33</v>
      </c>
      <c r="C132" s="186" t="s">
        <v>570</v>
      </c>
      <c r="D132" s="342" t="s">
        <v>571</v>
      </c>
      <c r="E132" s="342"/>
      <c r="F132" s="179" t="s">
        <v>474</v>
      </c>
      <c r="G132" s="181">
        <v>4</v>
      </c>
      <c r="H132" s="180"/>
      <c r="I132" s="180">
        <f t="shared" si="5"/>
        <v>0</v>
      </c>
      <c r="J132" s="179">
        <f t="shared" si="6"/>
        <v>27.28</v>
      </c>
      <c r="K132" s="184">
        <f t="shared" si="7"/>
        <v>0</v>
      </c>
      <c r="L132" s="184">
        <f t="shared" si="8"/>
        <v>0</v>
      </c>
      <c r="M132" s="184"/>
      <c r="N132" s="184">
        <v>6.82</v>
      </c>
      <c r="O132" s="184"/>
      <c r="P132" s="187"/>
      <c r="Q132" s="187"/>
      <c r="R132" s="187"/>
      <c r="S132" s="184">
        <f t="shared" si="9"/>
        <v>0</v>
      </c>
      <c r="T132" s="184"/>
      <c r="U132" s="184"/>
      <c r="V132" s="202"/>
      <c r="W132" s="55"/>
      <c r="Z132">
        <v>0</v>
      </c>
    </row>
    <row r="133" spans="1:26" ht="25.05" customHeight="1" x14ac:dyDescent="0.3">
      <c r="A133" s="185"/>
      <c r="B133" s="215">
        <v>34</v>
      </c>
      <c r="C133" s="186" t="s">
        <v>572</v>
      </c>
      <c r="D133" s="342" t="s">
        <v>573</v>
      </c>
      <c r="E133" s="342"/>
      <c r="F133" s="179" t="s">
        <v>528</v>
      </c>
      <c r="G133" s="181">
        <v>1</v>
      </c>
      <c r="H133" s="182"/>
      <c r="I133" s="180">
        <f t="shared" si="5"/>
        <v>0</v>
      </c>
      <c r="J133" s="179">
        <f t="shared" si="6"/>
        <v>290.89</v>
      </c>
      <c r="K133" s="184">
        <f t="shared" si="7"/>
        <v>0</v>
      </c>
      <c r="L133" s="184">
        <f t="shared" si="8"/>
        <v>0</v>
      </c>
      <c r="M133" s="184"/>
      <c r="N133" s="184">
        <v>290.89</v>
      </c>
      <c r="O133" s="184"/>
      <c r="P133" s="187"/>
      <c r="Q133" s="187"/>
      <c r="R133" s="187"/>
      <c r="S133" s="184">
        <f t="shared" si="9"/>
        <v>0</v>
      </c>
      <c r="T133" s="184"/>
      <c r="U133" s="184"/>
      <c r="V133" s="202"/>
      <c r="W133" s="55"/>
      <c r="Z133">
        <v>0</v>
      </c>
    </row>
    <row r="134" spans="1:26" ht="25.05" customHeight="1" x14ac:dyDescent="0.3">
      <c r="A134" s="185"/>
      <c r="B134" s="215">
        <v>35</v>
      </c>
      <c r="C134" s="186" t="s">
        <v>574</v>
      </c>
      <c r="D134" s="342" t="s">
        <v>575</v>
      </c>
      <c r="E134" s="342"/>
      <c r="F134" s="179" t="s">
        <v>474</v>
      </c>
      <c r="G134" s="181">
        <v>2</v>
      </c>
      <c r="H134" s="180"/>
      <c r="I134" s="180">
        <f t="shared" si="5"/>
        <v>0</v>
      </c>
      <c r="J134" s="179">
        <f t="shared" si="6"/>
        <v>7.82</v>
      </c>
      <c r="K134" s="184">
        <f t="shared" si="7"/>
        <v>0</v>
      </c>
      <c r="L134" s="184">
        <f t="shared" si="8"/>
        <v>0</v>
      </c>
      <c r="M134" s="184"/>
      <c r="N134" s="184">
        <v>3.91</v>
      </c>
      <c r="O134" s="184"/>
      <c r="P134" s="187"/>
      <c r="Q134" s="187"/>
      <c r="R134" s="187"/>
      <c r="S134" s="184">
        <f t="shared" si="9"/>
        <v>0</v>
      </c>
      <c r="T134" s="184"/>
      <c r="U134" s="184"/>
      <c r="V134" s="202"/>
      <c r="W134" s="55"/>
      <c r="Z134">
        <v>0</v>
      </c>
    </row>
    <row r="135" spans="1:26" ht="25.05" customHeight="1" x14ac:dyDescent="0.3">
      <c r="A135" s="185"/>
      <c r="B135" s="216">
        <v>36</v>
      </c>
      <c r="C135" s="194" t="s">
        <v>576</v>
      </c>
      <c r="D135" s="347" t="s">
        <v>577</v>
      </c>
      <c r="E135" s="347"/>
      <c r="F135" s="188" t="s">
        <v>474</v>
      </c>
      <c r="G135" s="190">
        <v>18</v>
      </c>
      <c r="H135" s="189"/>
      <c r="I135" s="189">
        <f t="shared" si="5"/>
        <v>0</v>
      </c>
      <c r="J135" s="188">
        <f t="shared" si="6"/>
        <v>48.06</v>
      </c>
      <c r="K135" s="193">
        <f t="shared" si="7"/>
        <v>0</v>
      </c>
      <c r="L135" s="193"/>
      <c r="M135" s="193">
        <f t="shared" ref="M135:M156" si="10">ROUND(G135*(H135),2)</f>
        <v>0</v>
      </c>
      <c r="N135" s="193">
        <v>2.67</v>
      </c>
      <c r="O135" s="193"/>
      <c r="P135" s="195"/>
      <c r="Q135" s="195"/>
      <c r="R135" s="195"/>
      <c r="S135" s="193">
        <f t="shared" si="9"/>
        <v>0</v>
      </c>
      <c r="T135" s="193"/>
      <c r="U135" s="193"/>
      <c r="V135" s="203"/>
      <c r="W135" s="55"/>
      <c r="Z135">
        <v>0</v>
      </c>
    </row>
    <row r="136" spans="1:26" ht="25.05" customHeight="1" x14ac:dyDescent="0.3">
      <c r="A136" s="185"/>
      <c r="B136" s="216">
        <v>37</v>
      </c>
      <c r="C136" s="194" t="s">
        <v>578</v>
      </c>
      <c r="D136" s="347" t="s">
        <v>910</v>
      </c>
      <c r="E136" s="347"/>
      <c r="F136" s="188" t="s">
        <v>474</v>
      </c>
      <c r="G136" s="190">
        <v>2</v>
      </c>
      <c r="H136" s="189"/>
      <c r="I136" s="189">
        <f t="shared" si="5"/>
        <v>0</v>
      </c>
      <c r="J136" s="188">
        <f t="shared" si="6"/>
        <v>16.72</v>
      </c>
      <c r="K136" s="193">
        <f t="shared" si="7"/>
        <v>0</v>
      </c>
      <c r="L136" s="193"/>
      <c r="M136" s="193">
        <f t="shared" si="10"/>
        <v>0</v>
      </c>
      <c r="N136" s="193">
        <v>8.36</v>
      </c>
      <c r="O136" s="193"/>
      <c r="P136" s="195"/>
      <c r="Q136" s="195"/>
      <c r="R136" s="195"/>
      <c r="S136" s="193">
        <f t="shared" si="9"/>
        <v>0</v>
      </c>
      <c r="T136" s="193"/>
      <c r="U136" s="193"/>
      <c r="V136" s="203"/>
      <c r="W136" s="55"/>
      <c r="Z136">
        <v>0</v>
      </c>
    </row>
    <row r="137" spans="1:26" ht="53.4" customHeight="1" x14ac:dyDescent="0.3">
      <c r="A137" s="185"/>
      <c r="B137" s="216">
        <v>38</v>
      </c>
      <c r="C137" s="194" t="s">
        <v>579</v>
      </c>
      <c r="D137" s="347" t="s">
        <v>909</v>
      </c>
      <c r="E137" s="347"/>
      <c r="F137" s="188" t="s">
        <v>474</v>
      </c>
      <c r="G137" s="190">
        <v>30</v>
      </c>
      <c r="H137" s="189"/>
      <c r="I137" s="189">
        <f t="shared" si="5"/>
        <v>0</v>
      </c>
      <c r="J137" s="188">
        <f t="shared" si="6"/>
        <v>147.9</v>
      </c>
      <c r="K137" s="193">
        <f t="shared" si="7"/>
        <v>0</v>
      </c>
      <c r="L137" s="193"/>
      <c r="M137" s="193">
        <f t="shared" si="10"/>
        <v>0</v>
      </c>
      <c r="N137" s="193">
        <v>4.93</v>
      </c>
      <c r="O137" s="193"/>
      <c r="P137" s="195"/>
      <c r="Q137" s="195"/>
      <c r="R137" s="195"/>
      <c r="S137" s="193">
        <f t="shared" si="9"/>
        <v>0</v>
      </c>
      <c r="T137" s="193"/>
      <c r="U137" s="193"/>
      <c r="V137" s="203"/>
      <c r="W137" s="55"/>
      <c r="Z137">
        <v>0</v>
      </c>
    </row>
    <row r="138" spans="1:26" ht="33" customHeight="1" x14ac:dyDescent="0.3">
      <c r="A138" s="185"/>
      <c r="B138" s="216">
        <v>39</v>
      </c>
      <c r="C138" s="194" t="s">
        <v>580</v>
      </c>
      <c r="D138" s="347" t="s">
        <v>911</v>
      </c>
      <c r="E138" s="347"/>
      <c r="F138" s="188" t="s">
        <v>474</v>
      </c>
      <c r="G138" s="190">
        <v>4</v>
      </c>
      <c r="H138" s="189"/>
      <c r="I138" s="189">
        <f t="shared" si="5"/>
        <v>0</v>
      </c>
      <c r="J138" s="188">
        <f t="shared" si="6"/>
        <v>24.72</v>
      </c>
      <c r="K138" s="193">
        <f t="shared" si="7"/>
        <v>0</v>
      </c>
      <c r="L138" s="193"/>
      <c r="M138" s="193">
        <f t="shared" si="10"/>
        <v>0</v>
      </c>
      <c r="N138" s="193">
        <v>6.18</v>
      </c>
      <c r="O138" s="193"/>
      <c r="P138" s="195"/>
      <c r="Q138" s="195"/>
      <c r="R138" s="195"/>
      <c r="S138" s="193">
        <f t="shared" si="9"/>
        <v>0</v>
      </c>
      <c r="T138" s="193"/>
      <c r="U138" s="193"/>
      <c r="V138" s="203"/>
      <c r="W138" s="55"/>
      <c r="Z138">
        <v>0</v>
      </c>
    </row>
    <row r="139" spans="1:26" ht="35.4" customHeight="1" x14ac:dyDescent="0.3">
      <c r="A139" s="185"/>
      <c r="B139" s="216">
        <v>40</v>
      </c>
      <c r="C139" s="194" t="s">
        <v>581</v>
      </c>
      <c r="D139" s="347" t="s">
        <v>912</v>
      </c>
      <c r="E139" s="347"/>
      <c r="F139" s="188" t="s">
        <v>474</v>
      </c>
      <c r="G139" s="190">
        <v>2</v>
      </c>
      <c r="H139" s="189"/>
      <c r="I139" s="189">
        <f t="shared" si="5"/>
        <v>0</v>
      </c>
      <c r="J139" s="188">
        <f t="shared" si="6"/>
        <v>30.04</v>
      </c>
      <c r="K139" s="193">
        <f t="shared" si="7"/>
        <v>0</v>
      </c>
      <c r="L139" s="193"/>
      <c r="M139" s="193">
        <f t="shared" si="10"/>
        <v>0</v>
      </c>
      <c r="N139" s="193">
        <v>15.02</v>
      </c>
      <c r="O139" s="193"/>
      <c r="P139" s="195"/>
      <c r="Q139" s="195"/>
      <c r="R139" s="195"/>
      <c r="S139" s="193">
        <f t="shared" si="9"/>
        <v>0</v>
      </c>
      <c r="T139" s="193"/>
      <c r="U139" s="193"/>
      <c r="V139" s="203"/>
      <c r="W139" s="55"/>
      <c r="Z139">
        <v>0</v>
      </c>
    </row>
    <row r="140" spans="1:26" ht="45.6" customHeight="1" x14ac:dyDescent="0.3">
      <c r="A140" s="185"/>
      <c r="B140" s="216">
        <v>41</v>
      </c>
      <c r="C140" s="194" t="s">
        <v>582</v>
      </c>
      <c r="D140" s="347" t="s">
        <v>913</v>
      </c>
      <c r="E140" s="347"/>
      <c r="F140" s="188" t="s">
        <v>474</v>
      </c>
      <c r="G140" s="190">
        <v>4</v>
      </c>
      <c r="H140" s="189"/>
      <c r="I140" s="189">
        <f t="shared" si="5"/>
        <v>0</v>
      </c>
      <c r="J140" s="188">
        <f t="shared" si="6"/>
        <v>100.48</v>
      </c>
      <c r="K140" s="193">
        <f t="shared" si="7"/>
        <v>0</v>
      </c>
      <c r="L140" s="193"/>
      <c r="M140" s="193">
        <f t="shared" si="10"/>
        <v>0</v>
      </c>
      <c r="N140" s="193">
        <v>25.12</v>
      </c>
      <c r="O140" s="193"/>
      <c r="P140" s="195"/>
      <c r="Q140" s="195"/>
      <c r="R140" s="195"/>
      <c r="S140" s="193">
        <f t="shared" si="9"/>
        <v>0</v>
      </c>
      <c r="T140" s="193"/>
      <c r="U140" s="193"/>
      <c r="V140" s="203"/>
      <c r="W140" s="55"/>
      <c r="Z140">
        <v>0</v>
      </c>
    </row>
    <row r="141" spans="1:26" ht="25.05" customHeight="1" x14ac:dyDescent="0.3">
      <c r="A141" s="185"/>
      <c r="B141" s="216">
        <v>42</v>
      </c>
      <c r="C141" s="194" t="s">
        <v>583</v>
      </c>
      <c r="D141" s="347" t="s">
        <v>584</v>
      </c>
      <c r="E141" s="347"/>
      <c r="F141" s="188" t="s">
        <v>474</v>
      </c>
      <c r="G141" s="190">
        <v>4</v>
      </c>
      <c r="H141" s="189"/>
      <c r="I141" s="189">
        <f t="shared" si="5"/>
        <v>0</v>
      </c>
      <c r="J141" s="188">
        <f t="shared" si="6"/>
        <v>28.04</v>
      </c>
      <c r="K141" s="193">
        <f t="shared" si="7"/>
        <v>0</v>
      </c>
      <c r="L141" s="193"/>
      <c r="M141" s="193">
        <f t="shared" si="10"/>
        <v>0</v>
      </c>
      <c r="N141" s="193">
        <v>7.01</v>
      </c>
      <c r="O141" s="193"/>
      <c r="P141" s="195"/>
      <c r="Q141" s="195"/>
      <c r="R141" s="195"/>
      <c r="S141" s="193">
        <f t="shared" si="9"/>
        <v>0</v>
      </c>
      <c r="T141" s="193"/>
      <c r="U141" s="193"/>
      <c r="V141" s="203"/>
      <c r="W141" s="55"/>
      <c r="Z141">
        <v>0</v>
      </c>
    </row>
    <row r="142" spans="1:26" ht="25.05" customHeight="1" x14ac:dyDescent="0.3">
      <c r="A142" s="185"/>
      <c r="B142" s="216">
        <v>43</v>
      </c>
      <c r="C142" s="194" t="s">
        <v>585</v>
      </c>
      <c r="D142" s="347" t="s">
        <v>586</v>
      </c>
      <c r="E142" s="347"/>
      <c r="F142" s="188" t="s">
        <v>474</v>
      </c>
      <c r="G142" s="190">
        <v>2</v>
      </c>
      <c r="H142" s="189"/>
      <c r="I142" s="189">
        <f t="shared" si="5"/>
        <v>0</v>
      </c>
      <c r="J142" s="188">
        <f t="shared" si="6"/>
        <v>14.82</v>
      </c>
      <c r="K142" s="193">
        <f t="shared" si="7"/>
        <v>0</v>
      </c>
      <c r="L142" s="193"/>
      <c r="M142" s="193">
        <f t="shared" si="10"/>
        <v>0</v>
      </c>
      <c r="N142" s="193">
        <v>7.41</v>
      </c>
      <c r="O142" s="193"/>
      <c r="P142" s="195"/>
      <c r="Q142" s="195"/>
      <c r="R142" s="195"/>
      <c r="S142" s="193">
        <f t="shared" si="9"/>
        <v>0</v>
      </c>
      <c r="T142" s="193"/>
      <c r="U142" s="193"/>
      <c r="V142" s="203"/>
      <c r="W142" s="55"/>
      <c r="Z142">
        <v>0</v>
      </c>
    </row>
    <row r="143" spans="1:26" ht="25.05" customHeight="1" x14ac:dyDescent="0.3">
      <c r="A143" s="185"/>
      <c r="B143" s="216">
        <v>44</v>
      </c>
      <c r="C143" s="194" t="s">
        <v>587</v>
      </c>
      <c r="D143" s="347" t="s">
        <v>588</v>
      </c>
      <c r="E143" s="347"/>
      <c r="F143" s="188" t="s">
        <v>474</v>
      </c>
      <c r="G143" s="190">
        <v>4</v>
      </c>
      <c r="H143" s="189"/>
      <c r="I143" s="189">
        <f t="shared" si="5"/>
        <v>0</v>
      </c>
      <c r="J143" s="188">
        <f t="shared" si="6"/>
        <v>30.84</v>
      </c>
      <c r="K143" s="193">
        <f t="shared" si="7"/>
        <v>0</v>
      </c>
      <c r="L143" s="193"/>
      <c r="M143" s="193">
        <f t="shared" si="10"/>
        <v>0</v>
      </c>
      <c r="N143" s="193">
        <v>7.71</v>
      </c>
      <c r="O143" s="193"/>
      <c r="P143" s="195"/>
      <c r="Q143" s="195"/>
      <c r="R143" s="195"/>
      <c r="S143" s="193">
        <f t="shared" si="9"/>
        <v>0</v>
      </c>
      <c r="T143" s="193"/>
      <c r="U143" s="193"/>
      <c r="V143" s="203"/>
      <c r="W143" s="55"/>
      <c r="Z143">
        <v>0</v>
      </c>
    </row>
    <row r="144" spans="1:26" ht="25.05" customHeight="1" x14ac:dyDescent="0.3">
      <c r="A144" s="185"/>
      <c r="B144" s="216">
        <v>45</v>
      </c>
      <c r="C144" s="194" t="s">
        <v>589</v>
      </c>
      <c r="D144" s="347" t="s">
        <v>590</v>
      </c>
      <c r="E144" s="347"/>
      <c r="F144" s="188" t="s">
        <v>474</v>
      </c>
      <c r="G144" s="190">
        <v>4</v>
      </c>
      <c r="H144" s="189"/>
      <c r="I144" s="189">
        <f t="shared" si="5"/>
        <v>0</v>
      </c>
      <c r="J144" s="188">
        <f t="shared" si="6"/>
        <v>33.64</v>
      </c>
      <c r="K144" s="193">
        <f t="shared" si="7"/>
        <v>0</v>
      </c>
      <c r="L144" s="193"/>
      <c r="M144" s="193">
        <f t="shared" si="10"/>
        <v>0</v>
      </c>
      <c r="N144" s="193">
        <v>8.41</v>
      </c>
      <c r="O144" s="193"/>
      <c r="P144" s="195"/>
      <c r="Q144" s="195"/>
      <c r="R144" s="195"/>
      <c r="S144" s="193">
        <f t="shared" si="9"/>
        <v>0</v>
      </c>
      <c r="T144" s="193"/>
      <c r="U144" s="193"/>
      <c r="V144" s="203"/>
      <c r="W144" s="55"/>
      <c r="Z144">
        <v>0</v>
      </c>
    </row>
    <row r="145" spans="1:26" ht="25.05" customHeight="1" x14ac:dyDescent="0.3">
      <c r="A145" s="185"/>
      <c r="B145" s="216">
        <v>46</v>
      </c>
      <c r="C145" s="194" t="s">
        <v>589</v>
      </c>
      <c r="D145" s="347" t="s">
        <v>590</v>
      </c>
      <c r="E145" s="347"/>
      <c r="F145" s="188" t="s">
        <v>474</v>
      </c>
      <c r="G145" s="190">
        <v>2</v>
      </c>
      <c r="H145" s="189"/>
      <c r="I145" s="189">
        <f t="shared" si="5"/>
        <v>0</v>
      </c>
      <c r="J145" s="188">
        <f t="shared" si="6"/>
        <v>16.82</v>
      </c>
      <c r="K145" s="193">
        <f t="shared" si="7"/>
        <v>0</v>
      </c>
      <c r="L145" s="193"/>
      <c r="M145" s="193">
        <f t="shared" si="10"/>
        <v>0</v>
      </c>
      <c r="N145" s="193">
        <v>8.41</v>
      </c>
      <c r="O145" s="193"/>
      <c r="P145" s="195"/>
      <c r="Q145" s="195"/>
      <c r="R145" s="195"/>
      <c r="S145" s="193">
        <f t="shared" si="9"/>
        <v>0</v>
      </c>
      <c r="T145" s="193"/>
      <c r="U145" s="193"/>
      <c r="V145" s="203"/>
      <c r="W145" s="55"/>
      <c r="Z145">
        <v>0</v>
      </c>
    </row>
    <row r="146" spans="1:26" ht="25.05" customHeight="1" x14ac:dyDescent="0.3">
      <c r="A146" s="185"/>
      <c r="B146" s="216">
        <v>47</v>
      </c>
      <c r="C146" s="194" t="s">
        <v>591</v>
      </c>
      <c r="D146" s="347" t="s">
        <v>592</v>
      </c>
      <c r="E146" s="347"/>
      <c r="F146" s="188" t="s">
        <v>474</v>
      </c>
      <c r="G146" s="190">
        <v>2</v>
      </c>
      <c r="H146" s="189"/>
      <c r="I146" s="189">
        <f t="shared" si="5"/>
        <v>0</v>
      </c>
      <c r="J146" s="188">
        <f t="shared" si="6"/>
        <v>16.82</v>
      </c>
      <c r="K146" s="193">
        <f t="shared" si="7"/>
        <v>0</v>
      </c>
      <c r="L146" s="193"/>
      <c r="M146" s="193">
        <f t="shared" si="10"/>
        <v>0</v>
      </c>
      <c r="N146" s="193">
        <v>8.41</v>
      </c>
      <c r="O146" s="193"/>
      <c r="P146" s="195"/>
      <c r="Q146" s="195"/>
      <c r="R146" s="195"/>
      <c r="S146" s="193">
        <f t="shared" si="9"/>
        <v>0</v>
      </c>
      <c r="T146" s="193"/>
      <c r="U146" s="193"/>
      <c r="V146" s="203"/>
      <c r="W146" s="55"/>
      <c r="Z146">
        <v>0</v>
      </c>
    </row>
    <row r="147" spans="1:26" ht="25.05" customHeight="1" x14ac:dyDescent="0.3">
      <c r="A147" s="185"/>
      <c r="B147" s="216">
        <v>48</v>
      </c>
      <c r="C147" s="194" t="s">
        <v>593</v>
      </c>
      <c r="D147" s="347" t="s">
        <v>594</v>
      </c>
      <c r="E147" s="347"/>
      <c r="F147" s="188" t="s">
        <v>474</v>
      </c>
      <c r="G147" s="190">
        <v>2</v>
      </c>
      <c r="H147" s="189"/>
      <c r="I147" s="189">
        <f t="shared" si="5"/>
        <v>0</v>
      </c>
      <c r="J147" s="188">
        <f t="shared" si="6"/>
        <v>16.82</v>
      </c>
      <c r="K147" s="193">
        <f t="shared" si="7"/>
        <v>0</v>
      </c>
      <c r="L147" s="193"/>
      <c r="M147" s="193">
        <f t="shared" si="10"/>
        <v>0</v>
      </c>
      <c r="N147" s="193">
        <v>8.41</v>
      </c>
      <c r="O147" s="193"/>
      <c r="P147" s="195"/>
      <c r="Q147" s="195"/>
      <c r="R147" s="195"/>
      <c r="S147" s="193">
        <f t="shared" si="9"/>
        <v>0</v>
      </c>
      <c r="T147" s="193"/>
      <c r="U147" s="193"/>
      <c r="V147" s="203"/>
      <c r="W147" s="55"/>
      <c r="Z147">
        <v>0</v>
      </c>
    </row>
    <row r="148" spans="1:26" ht="25.05" customHeight="1" x14ac:dyDescent="0.3">
      <c r="A148" s="185"/>
      <c r="B148" s="216">
        <v>49</v>
      </c>
      <c r="C148" s="194" t="s">
        <v>595</v>
      </c>
      <c r="D148" s="347" t="s">
        <v>596</v>
      </c>
      <c r="E148" s="347"/>
      <c r="F148" s="188" t="s">
        <v>474</v>
      </c>
      <c r="G148" s="190">
        <v>2</v>
      </c>
      <c r="H148" s="189"/>
      <c r="I148" s="189">
        <f t="shared" si="5"/>
        <v>0</v>
      </c>
      <c r="J148" s="188">
        <f t="shared" si="6"/>
        <v>17.64</v>
      </c>
      <c r="K148" s="193">
        <f t="shared" si="7"/>
        <v>0</v>
      </c>
      <c r="L148" s="193"/>
      <c r="M148" s="193">
        <f t="shared" si="10"/>
        <v>0</v>
      </c>
      <c r="N148" s="193">
        <v>8.82</v>
      </c>
      <c r="O148" s="193"/>
      <c r="P148" s="195"/>
      <c r="Q148" s="195"/>
      <c r="R148" s="195"/>
      <c r="S148" s="193">
        <f t="shared" si="9"/>
        <v>0</v>
      </c>
      <c r="T148" s="193"/>
      <c r="U148" s="193"/>
      <c r="V148" s="203"/>
      <c r="W148" s="55"/>
      <c r="Z148">
        <v>0</v>
      </c>
    </row>
    <row r="149" spans="1:26" ht="25.05" customHeight="1" x14ac:dyDescent="0.3">
      <c r="A149" s="185"/>
      <c r="B149" s="216">
        <v>50</v>
      </c>
      <c r="C149" s="194" t="s">
        <v>597</v>
      </c>
      <c r="D149" s="347" t="s">
        <v>598</v>
      </c>
      <c r="E149" s="347"/>
      <c r="F149" s="188" t="s">
        <v>474</v>
      </c>
      <c r="G149" s="190">
        <v>2</v>
      </c>
      <c r="H149" s="189"/>
      <c r="I149" s="189">
        <f t="shared" si="5"/>
        <v>0</v>
      </c>
      <c r="J149" s="188">
        <f t="shared" si="6"/>
        <v>38.06</v>
      </c>
      <c r="K149" s="193">
        <f t="shared" si="7"/>
        <v>0</v>
      </c>
      <c r="L149" s="193"/>
      <c r="M149" s="193">
        <f t="shared" si="10"/>
        <v>0</v>
      </c>
      <c r="N149" s="193">
        <v>19.03</v>
      </c>
      <c r="O149" s="193"/>
      <c r="P149" s="195"/>
      <c r="Q149" s="195"/>
      <c r="R149" s="195"/>
      <c r="S149" s="193">
        <f t="shared" si="9"/>
        <v>0</v>
      </c>
      <c r="T149" s="193"/>
      <c r="U149" s="193"/>
      <c r="V149" s="203"/>
      <c r="W149" s="55"/>
      <c r="Z149">
        <v>0</v>
      </c>
    </row>
    <row r="150" spans="1:26" ht="25.05" customHeight="1" x14ac:dyDescent="0.3">
      <c r="A150" s="185"/>
      <c r="B150" s="216">
        <v>51</v>
      </c>
      <c r="C150" s="194" t="s">
        <v>599</v>
      </c>
      <c r="D150" s="347" t="s">
        <v>600</v>
      </c>
      <c r="E150" s="347"/>
      <c r="F150" s="188" t="s">
        <v>474</v>
      </c>
      <c r="G150" s="190">
        <v>2</v>
      </c>
      <c r="H150" s="189"/>
      <c r="I150" s="189">
        <f t="shared" si="5"/>
        <v>0</v>
      </c>
      <c r="J150" s="188">
        <f t="shared" si="6"/>
        <v>38.06</v>
      </c>
      <c r="K150" s="193">
        <f t="shared" si="7"/>
        <v>0</v>
      </c>
      <c r="L150" s="193"/>
      <c r="M150" s="193">
        <f t="shared" si="10"/>
        <v>0</v>
      </c>
      <c r="N150" s="193">
        <v>19.03</v>
      </c>
      <c r="O150" s="193"/>
      <c r="P150" s="195"/>
      <c r="Q150" s="195"/>
      <c r="R150" s="195"/>
      <c r="S150" s="193">
        <f t="shared" si="9"/>
        <v>0</v>
      </c>
      <c r="T150" s="193"/>
      <c r="U150" s="193"/>
      <c r="V150" s="203"/>
      <c r="W150" s="55"/>
      <c r="Z150">
        <v>0</v>
      </c>
    </row>
    <row r="151" spans="1:26" ht="25.05" customHeight="1" x14ac:dyDescent="0.3">
      <c r="A151" s="185"/>
      <c r="B151" s="216">
        <v>52</v>
      </c>
      <c r="C151" s="194" t="s">
        <v>601</v>
      </c>
      <c r="D151" s="347" t="s">
        <v>914</v>
      </c>
      <c r="E151" s="347"/>
      <c r="F151" s="188" t="s">
        <v>222</v>
      </c>
      <c r="G151" s="190">
        <v>20</v>
      </c>
      <c r="H151" s="189"/>
      <c r="I151" s="189">
        <f t="shared" si="5"/>
        <v>0</v>
      </c>
      <c r="J151" s="188">
        <f t="shared" si="6"/>
        <v>180.4</v>
      </c>
      <c r="K151" s="193">
        <f t="shared" si="7"/>
        <v>0</v>
      </c>
      <c r="L151" s="193"/>
      <c r="M151" s="193">
        <f t="shared" si="10"/>
        <v>0</v>
      </c>
      <c r="N151" s="193">
        <v>9.02</v>
      </c>
      <c r="O151" s="193"/>
      <c r="P151" s="195"/>
      <c r="Q151" s="195"/>
      <c r="R151" s="195"/>
      <c r="S151" s="193">
        <f t="shared" si="9"/>
        <v>0</v>
      </c>
      <c r="T151" s="193"/>
      <c r="U151" s="193"/>
      <c r="V151" s="203"/>
      <c r="W151" s="55"/>
      <c r="Z151">
        <v>0</v>
      </c>
    </row>
    <row r="152" spans="1:26" ht="25.05" customHeight="1" x14ac:dyDescent="0.3">
      <c r="A152" s="185"/>
      <c r="B152" s="216">
        <v>53</v>
      </c>
      <c r="C152" s="194" t="s">
        <v>602</v>
      </c>
      <c r="D152" s="347" t="s">
        <v>915</v>
      </c>
      <c r="E152" s="347"/>
      <c r="F152" s="188" t="s">
        <v>222</v>
      </c>
      <c r="G152" s="190">
        <v>4</v>
      </c>
      <c r="H152" s="189"/>
      <c r="I152" s="189">
        <f t="shared" si="5"/>
        <v>0</v>
      </c>
      <c r="J152" s="188">
        <f t="shared" si="6"/>
        <v>38.44</v>
      </c>
      <c r="K152" s="193">
        <f t="shared" si="7"/>
        <v>0</v>
      </c>
      <c r="L152" s="193"/>
      <c r="M152" s="193">
        <f t="shared" si="10"/>
        <v>0</v>
      </c>
      <c r="N152" s="193">
        <v>9.61</v>
      </c>
      <c r="O152" s="193"/>
      <c r="P152" s="195"/>
      <c r="Q152" s="195"/>
      <c r="R152" s="195"/>
      <c r="S152" s="193">
        <f t="shared" si="9"/>
        <v>0</v>
      </c>
      <c r="T152" s="193"/>
      <c r="U152" s="193"/>
      <c r="V152" s="203"/>
      <c r="W152" s="55"/>
      <c r="Z152">
        <v>0</v>
      </c>
    </row>
    <row r="153" spans="1:26" ht="34.950000000000003" customHeight="1" x14ac:dyDescent="0.3">
      <c r="A153" s="185"/>
      <c r="B153" s="216">
        <v>54</v>
      </c>
      <c r="C153" s="194" t="s">
        <v>603</v>
      </c>
      <c r="D153" s="347" t="s">
        <v>916</v>
      </c>
      <c r="E153" s="347"/>
      <c r="F153" s="188" t="s">
        <v>222</v>
      </c>
      <c r="G153" s="190">
        <v>40</v>
      </c>
      <c r="H153" s="189"/>
      <c r="I153" s="189">
        <f t="shared" si="5"/>
        <v>0</v>
      </c>
      <c r="J153" s="188">
        <f t="shared" si="6"/>
        <v>150.80000000000001</v>
      </c>
      <c r="K153" s="193">
        <f t="shared" si="7"/>
        <v>0</v>
      </c>
      <c r="L153" s="193"/>
      <c r="M153" s="193">
        <f t="shared" si="10"/>
        <v>0</v>
      </c>
      <c r="N153" s="193">
        <v>3.77</v>
      </c>
      <c r="O153" s="193"/>
      <c r="P153" s="195"/>
      <c r="Q153" s="195"/>
      <c r="R153" s="195"/>
      <c r="S153" s="193">
        <f t="shared" si="9"/>
        <v>0</v>
      </c>
      <c r="T153" s="193"/>
      <c r="U153" s="193"/>
      <c r="V153" s="203"/>
      <c r="W153" s="55"/>
      <c r="Z153">
        <v>0</v>
      </c>
    </row>
    <row r="154" spans="1:26" ht="34.950000000000003" customHeight="1" x14ac:dyDescent="0.3">
      <c r="A154" s="185"/>
      <c r="B154" s="216">
        <v>55</v>
      </c>
      <c r="C154" s="194" t="s">
        <v>604</v>
      </c>
      <c r="D154" s="347" t="s">
        <v>917</v>
      </c>
      <c r="E154" s="347"/>
      <c r="F154" s="188" t="s">
        <v>222</v>
      </c>
      <c r="G154" s="190">
        <v>68</v>
      </c>
      <c r="H154" s="189"/>
      <c r="I154" s="189">
        <f t="shared" si="5"/>
        <v>0</v>
      </c>
      <c r="J154" s="188">
        <f t="shared" si="6"/>
        <v>445.4</v>
      </c>
      <c r="K154" s="193">
        <f t="shared" si="7"/>
        <v>0</v>
      </c>
      <c r="L154" s="193"/>
      <c r="M154" s="193">
        <f t="shared" si="10"/>
        <v>0</v>
      </c>
      <c r="N154" s="193">
        <v>6.55</v>
      </c>
      <c r="O154" s="193"/>
      <c r="P154" s="195"/>
      <c r="Q154" s="195"/>
      <c r="R154" s="195"/>
      <c r="S154" s="193">
        <f t="shared" si="9"/>
        <v>0</v>
      </c>
      <c r="T154" s="193"/>
      <c r="U154" s="193"/>
      <c r="V154" s="203"/>
      <c r="W154" s="55"/>
      <c r="Z154">
        <v>0</v>
      </c>
    </row>
    <row r="155" spans="1:26" ht="25.05" customHeight="1" x14ac:dyDescent="0.3">
      <c r="A155" s="185"/>
      <c r="B155" s="216">
        <v>56</v>
      </c>
      <c r="C155" s="194" t="s">
        <v>605</v>
      </c>
      <c r="D155" s="347" t="s">
        <v>606</v>
      </c>
      <c r="E155" s="347"/>
      <c r="F155" s="188" t="s">
        <v>474</v>
      </c>
      <c r="G155" s="190">
        <v>4</v>
      </c>
      <c r="H155" s="189"/>
      <c r="I155" s="189">
        <f t="shared" si="5"/>
        <v>0</v>
      </c>
      <c r="J155" s="188">
        <f t="shared" si="6"/>
        <v>50.36</v>
      </c>
      <c r="K155" s="193">
        <f t="shared" si="7"/>
        <v>0</v>
      </c>
      <c r="L155" s="193"/>
      <c r="M155" s="193">
        <f t="shared" si="10"/>
        <v>0</v>
      </c>
      <c r="N155" s="193">
        <v>12.59</v>
      </c>
      <c r="O155" s="193"/>
      <c r="P155" s="195"/>
      <c r="Q155" s="195"/>
      <c r="R155" s="195"/>
      <c r="S155" s="193">
        <f t="shared" si="9"/>
        <v>0</v>
      </c>
      <c r="T155" s="193"/>
      <c r="U155" s="193"/>
      <c r="V155" s="203"/>
      <c r="W155" s="55"/>
      <c r="Z155">
        <v>0</v>
      </c>
    </row>
    <row r="156" spans="1:26" ht="51.6" customHeight="1" x14ac:dyDescent="0.3">
      <c r="A156" s="185"/>
      <c r="B156" s="216">
        <v>57</v>
      </c>
      <c r="C156" s="194" t="s">
        <v>607</v>
      </c>
      <c r="D156" s="347" t="s">
        <v>918</v>
      </c>
      <c r="E156" s="347"/>
      <c r="F156" s="188" t="s">
        <v>222</v>
      </c>
      <c r="G156" s="190">
        <v>32</v>
      </c>
      <c r="H156" s="189"/>
      <c r="I156" s="189">
        <f t="shared" si="5"/>
        <v>0</v>
      </c>
      <c r="J156" s="188">
        <f t="shared" si="6"/>
        <v>26.24</v>
      </c>
      <c r="K156" s="193">
        <f t="shared" si="7"/>
        <v>0</v>
      </c>
      <c r="L156" s="193"/>
      <c r="M156" s="193">
        <f t="shared" si="10"/>
        <v>0</v>
      </c>
      <c r="N156" s="193">
        <v>0.82</v>
      </c>
      <c r="O156" s="193"/>
      <c r="P156" s="195"/>
      <c r="Q156" s="195"/>
      <c r="R156" s="195"/>
      <c r="S156" s="193">
        <f t="shared" si="9"/>
        <v>0</v>
      </c>
      <c r="T156" s="193"/>
      <c r="U156" s="193"/>
      <c r="V156" s="203"/>
      <c r="W156" s="55"/>
      <c r="Z156">
        <v>0</v>
      </c>
    </row>
    <row r="157" spans="1:26" x14ac:dyDescent="0.3">
      <c r="A157" s="10"/>
      <c r="B157" s="57"/>
      <c r="C157" s="178">
        <v>733</v>
      </c>
      <c r="D157" s="346" t="s">
        <v>537</v>
      </c>
      <c r="E157" s="346"/>
      <c r="F157" s="10"/>
      <c r="G157" s="177"/>
      <c r="H157" s="69"/>
      <c r="I157" s="146">
        <f>ROUND((SUM(I114:I156))/1,2)</f>
        <v>0</v>
      </c>
      <c r="J157" s="10"/>
      <c r="K157" s="10"/>
      <c r="L157" s="10">
        <f>ROUND((SUM(L114:L156))/1,2)</f>
        <v>0</v>
      </c>
      <c r="M157" s="10">
        <f>ROUND((SUM(M114:M156))/1,2)</f>
        <v>0</v>
      </c>
      <c r="N157" s="10"/>
      <c r="O157" s="10"/>
      <c r="P157" s="10"/>
      <c r="Q157" s="10"/>
      <c r="R157" s="10"/>
      <c r="S157" s="10">
        <f>ROUND((SUM(S114:S156))/1,2)</f>
        <v>0</v>
      </c>
      <c r="T157" s="10"/>
      <c r="U157" s="10"/>
      <c r="V157" s="204">
        <f>ROUND((SUM(V114:V156))/1,2)</f>
        <v>0</v>
      </c>
      <c r="W157" s="219"/>
      <c r="X157" s="144"/>
      <c r="Y157" s="144"/>
      <c r="Z157" s="144"/>
    </row>
    <row r="158" spans="1:26" x14ac:dyDescent="0.3">
      <c r="A158" s="1"/>
      <c r="B158" s="212"/>
      <c r="C158" s="1"/>
      <c r="D158" s="1"/>
      <c r="E158" s="1"/>
      <c r="F158" s="1"/>
      <c r="G158" s="171"/>
      <c r="H158" s="139"/>
      <c r="I158" s="13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05"/>
      <c r="W158" s="55"/>
    </row>
    <row r="159" spans="1:26" x14ac:dyDescent="0.3">
      <c r="A159" s="10"/>
      <c r="B159" s="57"/>
      <c r="C159" s="178">
        <v>734</v>
      </c>
      <c r="D159" s="346" t="s">
        <v>608</v>
      </c>
      <c r="E159" s="346"/>
      <c r="F159" s="10"/>
      <c r="G159" s="177"/>
      <c r="H159" s="69"/>
      <c r="I159" s="69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201"/>
      <c r="W159" s="219"/>
      <c r="X159" s="144"/>
      <c r="Y159" s="144"/>
      <c r="Z159" s="144"/>
    </row>
    <row r="160" spans="1:26" ht="25.05" customHeight="1" x14ac:dyDescent="0.3">
      <c r="A160" s="185"/>
      <c r="B160" s="215">
        <v>58</v>
      </c>
      <c r="C160" s="186" t="s">
        <v>609</v>
      </c>
      <c r="D160" s="342" t="s">
        <v>610</v>
      </c>
      <c r="E160" s="342"/>
      <c r="F160" s="179" t="s">
        <v>474</v>
      </c>
      <c r="G160" s="181">
        <v>1</v>
      </c>
      <c r="H160" s="180"/>
      <c r="I160" s="180">
        <f t="shared" ref="I160:I174" si="11">ROUND(G160*(H160),2)</f>
        <v>0</v>
      </c>
      <c r="J160" s="179">
        <f t="shared" ref="J160:J174" si="12">ROUND(G160*(N160),2)</f>
        <v>1.31</v>
      </c>
      <c r="K160" s="184">
        <f t="shared" ref="K160:K174" si="13">ROUND(G160*(O160),2)</f>
        <v>0</v>
      </c>
      <c r="L160" s="184">
        <f t="shared" ref="L160:L167" si="14">ROUND(G160*(H160),2)</f>
        <v>0</v>
      </c>
      <c r="M160" s="184"/>
      <c r="N160" s="184">
        <v>1.31</v>
      </c>
      <c r="O160" s="184"/>
      <c r="P160" s="187">
        <v>3.0000000000000004E-5</v>
      </c>
      <c r="Q160" s="187"/>
      <c r="R160" s="187">
        <v>3.0000000000000004E-5</v>
      </c>
      <c r="S160" s="184">
        <f t="shared" ref="S160:S174" si="15">ROUND(G160*(P160),3)</f>
        <v>0</v>
      </c>
      <c r="T160" s="184"/>
      <c r="U160" s="184"/>
      <c r="V160" s="202"/>
      <c r="W160" s="55"/>
      <c r="Z160">
        <v>0</v>
      </c>
    </row>
    <row r="161" spans="1:26" ht="25.05" customHeight="1" x14ac:dyDescent="0.3">
      <c r="A161" s="185"/>
      <c r="B161" s="215">
        <v>59</v>
      </c>
      <c r="C161" s="186" t="s">
        <v>611</v>
      </c>
      <c r="D161" s="342" t="s">
        <v>612</v>
      </c>
      <c r="E161" s="342"/>
      <c r="F161" s="179" t="s">
        <v>474</v>
      </c>
      <c r="G161" s="181">
        <v>12</v>
      </c>
      <c r="H161" s="180"/>
      <c r="I161" s="180">
        <f t="shared" si="11"/>
        <v>0</v>
      </c>
      <c r="J161" s="179">
        <f t="shared" si="12"/>
        <v>34.44</v>
      </c>
      <c r="K161" s="184">
        <f t="shared" si="13"/>
        <v>0</v>
      </c>
      <c r="L161" s="184">
        <f t="shared" si="14"/>
        <v>0</v>
      </c>
      <c r="M161" s="184"/>
      <c r="N161" s="184">
        <v>2.87</v>
      </c>
      <c r="O161" s="184"/>
      <c r="P161" s="187">
        <v>2.0000000000000002E-5</v>
      </c>
      <c r="Q161" s="187"/>
      <c r="R161" s="187">
        <v>2.0000000000000002E-5</v>
      </c>
      <c r="S161" s="184">
        <f t="shared" si="15"/>
        <v>0</v>
      </c>
      <c r="T161" s="184"/>
      <c r="U161" s="184"/>
      <c r="V161" s="202"/>
      <c r="W161" s="55"/>
      <c r="Z161">
        <v>0</v>
      </c>
    </row>
    <row r="162" spans="1:26" ht="25.05" customHeight="1" x14ac:dyDescent="0.3">
      <c r="A162" s="185"/>
      <c r="B162" s="215">
        <v>60</v>
      </c>
      <c r="C162" s="186" t="s">
        <v>613</v>
      </c>
      <c r="D162" s="342" t="s">
        <v>614</v>
      </c>
      <c r="E162" s="342"/>
      <c r="F162" s="179" t="s">
        <v>615</v>
      </c>
      <c r="G162" s="181">
        <v>12</v>
      </c>
      <c r="H162" s="180"/>
      <c r="I162" s="180">
        <f t="shared" si="11"/>
        <v>0</v>
      </c>
      <c r="J162" s="179">
        <f t="shared" si="12"/>
        <v>18.96</v>
      </c>
      <c r="K162" s="184">
        <f t="shared" si="13"/>
        <v>0</v>
      </c>
      <c r="L162" s="184">
        <f t="shared" si="14"/>
        <v>0</v>
      </c>
      <c r="M162" s="184"/>
      <c r="N162" s="184">
        <v>1.58</v>
      </c>
      <c r="O162" s="184"/>
      <c r="P162" s="187"/>
      <c r="Q162" s="187"/>
      <c r="R162" s="187"/>
      <c r="S162" s="184">
        <f t="shared" si="15"/>
        <v>0</v>
      </c>
      <c r="T162" s="184"/>
      <c r="U162" s="184"/>
      <c r="V162" s="202"/>
      <c r="W162" s="55"/>
      <c r="Z162">
        <v>0</v>
      </c>
    </row>
    <row r="163" spans="1:26" ht="25.05" customHeight="1" x14ac:dyDescent="0.3">
      <c r="A163" s="185"/>
      <c r="B163" s="215">
        <v>61</v>
      </c>
      <c r="C163" s="186" t="s">
        <v>616</v>
      </c>
      <c r="D163" s="342" t="s">
        <v>617</v>
      </c>
      <c r="E163" s="342"/>
      <c r="F163" s="179" t="s">
        <v>528</v>
      </c>
      <c r="G163" s="181">
        <v>0.25</v>
      </c>
      <c r="H163" s="182"/>
      <c r="I163" s="180">
        <f t="shared" si="11"/>
        <v>0</v>
      </c>
      <c r="J163" s="179">
        <f t="shared" si="12"/>
        <v>3.37</v>
      </c>
      <c r="K163" s="184">
        <f t="shared" si="13"/>
        <v>0</v>
      </c>
      <c r="L163" s="184">
        <f t="shared" si="14"/>
        <v>0</v>
      </c>
      <c r="M163" s="184"/>
      <c r="N163" s="184">
        <v>13.48</v>
      </c>
      <c r="O163" s="184"/>
      <c r="P163" s="187"/>
      <c r="Q163" s="187"/>
      <c r="R163" s="187"/>
      <c r="S163" s="184">
        <f t="shared" si="15"/>
        <v>0</v>
      </c>
      <c r="T163" s="184"/>
      <c r="U163" s="184"/>
      <c r="V163" s="202"/>
      <c r="W163" s="55"/>
      <c r="Z163">
        <v>0</v>
      </c>
    </row>
    <row r="164" spans="1:26" ht="25.05" customHeight="1" x14ac:dyDescent="0.3">
      <c r="A164" s="185"/>
      <c r="B164" s="215">
        <v>62</v>
      </c>
      <c r="C164" s="186" t="s">
        <v>618</v>
      </c>
      <c r="D164" s="342" t="s">
        <v>619</v>
      </c>
      <c r="E164" s="342"/>
      <c r="F164" s="179" t="s">
        <v>528</v>
      </c>
      <c r="G164" s="181">
        <v>0.45</v>
      </c>
      <c r="H164" s="182"/>
      <c r="I164" s="180">
        <f t="shared" si="11"/>
        <v>0</v>
      </c>
      <c r="J164" s="179">
        <f t="shared" si="12"/>
        <v>6.07</v>
      </c>
      <c r="K164" s="184">
        <f t="shared" si="13"/>
        <v>0</v>
      </c>
      <c r="L164" s="184">
        <f t="shared" si="14"/>
        <v>0</v>
      </c>
      <c r="M164" s="184"/>
      <c r="N164" s="184">
        <v>13.48</v>
      </c>
      <c r="O164" s="184"/>
      <c r="P164" s="187"/>
      <c r="Q164" s="187"/>
      <c r="R164" s="187"/>
      <c r="S164" s="184">
        <f t="shared" si="15"/>
        <v>0</v>
      </c>
      <c r="T164" s="184"/>
      <c r="U164" s="184"/>
      <c r="V164" s="202"/>
      <c r="W164" s="55"/>
      <c r="Z164">
        <v>0</v>
      </c>
    </row>
    <row r="165" spans="1:26" ht="25.05" customHeight="1" x14ac:dyDescent="0.3">
      <c r="A165" s="185"/>
      <c r="B165" s="215">
        <v>63</v>
      </c>
      <c r="C165" s="186" t="s">
        <v>620</v>
      </c>
      <c r="D165" s="342" t="s">
        <v>621</v>
      </c>
      <c r="E165" s="342"/>
      <c r="F165" s="179" t="s">
        <v>474</v>
      </c>
      <c r="G165" s="181">
        <v>2</v>
      </c>
      <c r="H165" s="180"/>
      <c r="I165" s="180">
        <f t="shared" si="11"/>
        <v>0</v>
      </c>
      <c r="J165" s="179">
        <f t="shared" si="12"/>
        <v>9.3000000000000007</v>
      </c>
      <c r="K165" s="184">
        <f t="shared" si="13"/>
        <v>0</v>
      </c>
      <c r="L165" s="184">
        <f t="shared" si="14"/>
        <v>0</v>
      </c>
      <c r="M165" s="184"/>
      <c r="N165" s="184">
        <v>4.6500000000000004</v>
      </c>
      <c r="O165" s="184"/>
      <c r="P165" s="187"/>
      <c r="Q165" s="187"/>
      <c r="R165" s="187"/>
      <c r="S165" s="184">
        <f t="shared" si="15"/>
        <v>0</v>
      </c>
      <c r="T165" s="184"/>
      <c r="U165" s="184"/>
      <c r="V165" s="202"/>
      <c r="W165" s="55"/>
      <c r="Z165">
        <v>0</v>
      </c>
    </row>
    <row r="166" spans="1:26" ht="25.05" customHeight="1" x14ac:dyDescent="0.3">
      <c r="A166" s="185"/>
      <c r="B166" s="215">
        <v>64</v>
      </c>
      <c r="C166" s="186" t="s">
        <v>622</v>
      </c>
      <c r="D166" s="342" t="s">
        <v>623</v>
      </c>
      <c r="E166" s="342"/>
      <c r="F166" s="179" t="s">
        <v>474</v>
      </c>
      <c r="G166" s="181">
        <v>2</v>
      </c>
      <c r="H166" s="180"/>
      <c r="I166" s="180">
        <f t="shared" si="11"/>
        <v>0</v>
      </c>
      <c r="J166" s="179">
        <f t="shared" si="12"/>
        <v>10.92</v>
      </c>
      <c r="K166" s="184">
        <f t="shared" si="13"/>
        <v>0</v>
      </c>
      <c r="L166" s="184">
        <f t="shared" si="14"/>
        <v>0</v>
      </c>
      <c r="M166" s="184"/>
      <c r="N166" s="184">
        <v>5.46</v>
      </c>
      <c r="O166" s="184"/>
      <c r="P166" s="187"/>
      <c r="Q166" s="187"/>
      <c r="R166" s="187"/>
      <c r="S166" s="184">
        <f t="shared" si="15"/>
        <v>0</v>
      </c>
      <c r="T166" s="184"/>
      <c r="U166" s="184"/>
      <c r="V166" s="202"/>
      <c r="W166" s="55"/>
      <c r="Z166">
        <v>0</v>
      </c>
    </row>
    <row r="167" spans="1:26" ht="34.950000000000003" customHeight="1" x14ac:dyDescent="0.3">
      <c r="A167" s="185"/>
      <c r="B167" s="215">
        <v>65</v>
      </c>
      <c r="C167" s="186" t="s">
        <v>624</v>
      </c>
      <c r="D167" s="342" t="s">
        <v>625</v>
      </c>
      <c r="E167" s="342"/>
      <c r="F167" s="179" t="s">
        <v>518</v>
      </c>
      <c r="G167" s="181">
        <v>1</v>
      </c>
      <c r="H167" s="180"/>
      <c r="I167" s="180">
        <f t="shared" si="11"/>
        <v>0</v>
      </c>
      <c r="J167" s="179">
        <f t="shared" si="12"/>
        <v>134.75</v>
      </c>
      <c r="K167" s="184">
        <f t="shared" si="13"/>
        <v>0</v>
      </c>
      <c r="L167" s="184">
        <f t="shared" si="14"/>
        <v>0</v>
      </c>
      <c r="M167" s="184"/>
      <c r="N167" s="184">
        <v>134.75</v>
      </c>
      <c r="O167" s="184"/>
      <c r="P167" s="187"/>
      <c r="Q167" s="187"/>
      <c r="R167" s="187"/>
      <c r="S167" s="184">
        <f t="shared" si="15"/>
        <v>0</v>
      </c>
      <c r="T167" s="184"/>
      <c r="U167" s="184"/>
      <c r="V167" s="202"/>
      <c r="W167" s="55"/>
      <c r="Z167">
        <v>0</v>
      </c>
    </row>
    <row r="168" spans="1:26" ht="34.950000000000003" customHeight="1" x14ac:dyDescent="0.3">
      <c r="A168" s="185"/>
      <c r="B168" s="216">
        <v>66</v>
      </c>
      <c r="C168" s="194" t="s">
        <v>626</v>
      </c>
      <c r="D168" s="347" t="s">
        <v>627</v>
      </c>
      <c r="E168" s="347"/>
      <c r="F168" s="188" t="s">
        <v>474</v>
      </c>
      <c r="G168" s="190">
        <v>12</v>
      </c>
      <c r="H168" s="189"/>
      <c r="I168" s="189">
        <f t="shared" si="11"/>
        <v>0</v>
      </c>
      <c r="J168" s="188">
        <f t="shared" si="12"/>
        <v>152.16</v>
      </c>
      <c r="K168" s="193">
        <f t="shared" si="13"/>
        <v>0</v>
      </c>
      <c r="L168" s="193"/>
      <c r="M168" s="193">
        <f t="shared" ref="M168:M174" si="16">ROUND(G168*(H168),2)</f>
        <v>0</v>
      </c>
      <c r="N168" s="193">
        <v>12.68</v>
      </c>
      <c r="O168" s="193"/>
      <c r="P168" s="195"/>
      <c r="Q168" s="195"/>
      <c r="R168" s="195"/>
      <c r="S168" s="193">
        <f t="shared" si="15"/>
        <v>0</v>
      </c>
      <c r="T168" s="193"/>
      <c r="U168" s="193"/>
      <c r="V168" s="203"/>
      <c r="W168" s="55"/>
      <c r="Z168">
        <v>0</v>
      </c>
    </row>
    <row r="169" spans="1:26" ht="49.95" customHeight="1" x14ac:dyDescent="0.3">
      <c r="A169" s="185"/>
      <c r="B169" s="216">
        <v>67</v>
      </c>
      <c r="C169" s="194" t="s">
        <v>628</v>
      </c>
      <c r="D169" s="347" t="s">
        <v>919</v>
      </c>
      <c r="E169" s="347"/>
      <c r="F169" s="188" t="s">
        <v>474</v>
      </c>
      <c r="G169" s="190">
        <v>1</v>
      </c>
      <c r="H169" s="189"/>
      <c r="I169" s="189">
        <f t="shared" si="11"/>
        <v>0</v>
      </c>
      <c r="J169" s="188">
        <f t="shared" si="12"/>
        <v>252.88</v>
      </c>
      <c r="K169" s="193">
        <f t="shared" si="13"/>
        <v>0</v>
      </c>
      <c r="L169" s="193"/>
      <c r="M169" s="193">
        <f t="shared" si="16"/>
        <v>0</v>
      </c>
      <c r="N169" s="193">
        <v>252.88</v>
      </c>
      <c r="O169" s="193"/>
      <c r="P169" s="195"/>
      <c r="Q169" s="195"/>
      <c r="R169" s="195"/>
      <c r="S169" s="193">
        <f t="shared" si="15"/>
        <v>0</v>
      </c>
      <c r="T169" s="193"/>
      <c r="U169" s="193"/>
      <c r="V169" s="203"/>
      <c r="W169" s="55"/>
      <c r="Z169">
        <v>0</v>
      </c>
    </row>
    <row r="170" spans="1:26" ht="49.95" customHeight="1" x14ac:dyDescent="0.3">
      <c r="A170" s="185"/>
      <c r="B170" s="216">
        <v>68</v>
      </c>
      <c r="C170" s="194" t="s">
        <v>629</v>
      </c>
      <c r="D170" s="347" t="s">
        <v>920</v>
      </c>
      <c r="E170" s="347"/>
      <c r="F170" s="188" t="s">
        <v>474</v>
      </c>
      <c r="G170" s="190">
        <v>1</v>
      </c>
      <c r="H170" s="189"/>
      <c r="I170" s="189">
        <f t="shared" si="11"/>
        <v>0</v>
      </c>
      <c r="J170" s="188">
        <f t="shared" si="12"/>
        <v>294.83999999999997</v>
      </c>
      <c r="K170" s="193">
        <f t="shared" si="13"/>
        <v>0</v>
      </c>
      <c r="L170" s="193"/>
      <c r="M170" s="193">
        <f t="shared" si="16"/>
        <v>0</v>
      </c>
      <c r="N170" s="193">
        <v>294.83999999999997</v>
      </c>
      <c r="O170" s="193"/>
      <c r="P170" s="195"/>
      <c r="Q170" s="195"/>
      <c r="R170" s="195"/>
      <c r="S170" s="193">
        <f t="shared" si="15"/>
        <v>0</v>
      </c>
      <c r="T170" s="193"/>
      <c r="U170" s="193"/>
      <c r="V170" s="203"/>
      <c r="W170" s="55"/>
      <c r="Z170">
        <v>0</v>
      </c>
    </row>
    <row r="171" spans="1:26" ht="34.950000000000003" customHeight="1" x14ac:dyDescent="0.3">
      <c r="A171" s="185"/>
      <c r="B171" s="216">
        <v>69</v>
      </c>
      <c r="C171" s="194" t="s">
        <v>630</v>
      </c>
      <c r="D171" s="347" t="s">
        <v>921</v>
      </c>
      <c r="E171" s="347"/>
      <c r="F171" s="188" t="s">
        <v>474</v>
      </c>
      <c r="G171" s="190">
        <v>12</v>
      </c>
      <c r="H171" s="189"/>
      <c r="I171" s="189">
        <f t="shared" si="11"/>
        <v>0</v>
      </c>
      <c r="J171" s="188">
        <f t="shared" si="12"/>
        <v>155.76</v>
      </c>
      <c r="K171" s="193">
        <f t="shared" si="13"/>
        <v>0</v>
      </c>
      <c r="L171" s="193"/>
      <c r="M171" s="193">
        <f t="shared" si="16"/>
        <v>0</v>
      </c>
      <c r="N171" s="193">
        <v>12.98</v>
      </c>
      <c r="O171" s="193"/>
      <c r="P171" s="195"/>
      <c r="Q171" s="195"/>
      <c r="R171" s="195"/>
      <c r="S171" s="193">
        <f t="shared" si="15"/>
        <v>0</v>
      </c>
      <c r="T171" s="193"/>
      <c r="U171" s="193"/>
      <c r="V171" s="203"/>
      <c r="W171" s="55"/>
      <c r="Z171">
        <v>0</v>
      </c>
    </row>
    <row r="172" spans="1:26" ht="25.05" customHeight="1" x14ac:dyDescent="0.3">
      <c r="A172" s="185"/>
      <c r="B172" s="216">
        <v>70</v>
      </c>
      <c r="C172" s="194" t="s">
        <v>631</v>
      </c>
      <c r="D172" s="347" t="s">
        <v>632</v>
      </c>
      <c r="E172" s="347"/>
      <c r="F172" s="188" t="s">
        <v>474</v>
      </c>
      <c r="G172" s="190">
        <v>1</v>
      </c>
      <c r="H172" s="189"/>
      <c r="I172" s="189">
        <f t="shared" si="11"/>
        <v>0</v>
      </c>
      <c r="J172" s="188">
        <f t="shared" si="12"/>
        <v>149</v>
      </c>
      <c r="K172" s="193">
        <f t="shared" si="13"/>
        <v>0</v>
      </c>
      <c r="L172" s="193"/>
      <c r="M172" s="193">
        <f t="shared" si="16"/>
        <v>0</v>
      </c>
      <c r="N172" s="193">
        <v>149</v>
      </c>
      <c r="O172" s="193"/>
      <c r="P172" s="195"/>
      <c r="Q172" s="195"/>
      <c r="R172" s="195"/>
      <c r="S172" s="193">
        <f t="shared" si="15"/>
        <v>0</v>
      </c>
      <c r="T172" s="193"/>
      <c r="U172" s="193"/>
      <c r="V172" s="203"/>
      <c r="W172" s="55"/>
      <c r="Z172">
        <v>0</v>
      </c>
    </row>
    <row r="173" spans="1:26" ht="36.6" customHeight="1" x14ac:dyDescent="0.3">
      <c r="A173" s="185"/>
      <c r="B173" s="216">
        <v>71</v>
      </c>
      <c r="C173" s="194" t="s">
        <v>633</v>
      </c>
      <c r="D173" s="347" t="s">
        <v>922</v>
      </c>
      <c r="E173" s="347"/>
      <c r="F173" s="188" t="s">
        <v>474</v>
      </c>
      <c r="G173" s="190">
        <v>1</v>
      </c>
      <c r="H173" s="189"/>
      <c r="I173" s="189">
        <f t="shared" si="11"/>
        <v>0</v>
      </c>
      <c r="J173" s="188">
        <f t="shared" si="12"/>
        <v>100.28</v>
      </c>
      <c r="K173" s="193">
        <f t="shared" si="13"/>
        <v>0</v>
      </c>
      <c r="L173" s="193"/>
      <c r="M173" s="193">
        <f t="shared" si="16"/>
        <v>0</v>
      </c>
      <c r="N173" s="193">
        <v>100.28</v>
      </c>
      <c r="O173" s="193"/>
      <c r="P173" s="195"/>
      <c r="Q173" s="195"/>
      <c r="R173" s="195"/>
      <c r="S173" s="193">
        <f t="shared" si="15"/>
        <v>0</v>
      </c>
      <c r="T173" s="193"/>
      <c r="U173" s="193"/>
      <c r="V173" s="203"/>
      <c r="W173" s="55"/>
      <c r="Z173">
        <v>0</v>
      </c>
    </row>
    <row r="174" spans="1:26" ht="34.950000000000003" customHeight="1" x14ac:dyDescent="0.3">
      <c r="A174" s="185"/>
      <c r="B174" s="216">
        <v>72</v>
      </c>
      <c r="C174" s="194" t="s">
        <v>634</v>
      </c>
      <c r="D174" s="347" t="s">
        <v>923</v>
      </c>
      <c r="E174" s="347"/>
      <c r="F174" s="188" t="s">
        <v>474</v>
      </c>
      <c r="G174" s="190">
        <v>1</v>
      </c>
      <c r="H174" s="189"/>
      <c r="I174" s="189">
        <f t="shared" si="11"/>
        <v>0</v>
      </c>
      <c r="J174" s="188">
        <f t="shared" si="12"/>
        <v>167.68</v>
      </c>
      <c r="K174" s="193">
        <f t="shared" si="13"/>
        <v>0</v>
      </c>
      <c r="L174" s="193"/>
      <c r="M174" s="193">
        <f t="shared" si="16"/>
        <v>0</v>
      </c>
      <c r="N174" s="193">
        <v>167.68</v>
      </c>
      <c r="O174" s="193"/>
      <c r="P174" s="195"/>
      <c r="Q174" s="195"/>
      <c r="R174" s="195"/>
      <c r="S174" s="193">
        <f t="shared" si="15"/>
        <v>0</v>
      </c>
      <c r="T174" s="193"/>
      <c r="U174" s="193"/>
      <c r="V174" s="203"/>
      <c r="W174" s="55"/>
      <c r="Z174">
        <v>0</v>
      </c>
    </row>
    <row r="175" spans="1:26" x14ac:dyDescent="0.3">
      <c r="A175" s="10"/>
      <c r="B175" s="57"/>
      <c r="C175" s="178">
        <v>734</v>
      </c>
      <c r="D175" s="346" t="s">
        <v>608</v>
      </c>
      <c r="E175" s="346"/>
      <c r="F175" s="10"/>
      <c r="G175" s="177"/>
      <c r="H175" s="69"/>
      <c r="I175" s="146">
        <f>ROUND((SUM(I159:I174))/1,2)</f>
        <v>0</v>
      </c>
      <c r="J175" s="10"/>
      <c r="K175" s="10"/>
      <c r="L175" s="10">
        <f>ROUND((SUM(L159:L174))/1,2)</f>
        <v>0</v>
      </c>
      <c r="M175" s="10">
        <f>ROUND((SUM(M159:M174))/1,2)</f>
        <v>0</v>
      </c>
      <c r="N175" s="10"/>
      <c r="O175" s="10"/>
      <c r="P175" s="10"/>
      <c r="Q175" s="10"/>
      <c r="R175" s="10"/>
      <c r="S175" s="10">
        <f>ROUND((SUM(S159:S174))/1,2)</f>
        <v>0</v>
      </c>
      <c r="T175" s="10"/>
      <c r="U175" s="10"/>
      <c r="V175" s="204">
        <f>ROUND((SUM(V159:V174))/1,2)</f>
        <v>0</v>
      </c>
      <c r="W175" s="219"/>
      <c r="X175" s="144"/>
      <c r="Y175" s="144"/>
      <c r="Z175" s="144"/>
    </row>
    <row r="176" spans="1:26" x14ac:dyDescent="0.3">
      <c r="A176" s="1"/>
      <c r="B176" s="212"/>
      <c r="C176" s="1"/>
      <c r="D176" s="1"/>
      <c r="E176" s="1"/>
      <c r="F176" s="1"/>
      <c r="G176" s="171"/>
      <c r="H176" s="139"/>
      <c r="I176" s="13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05"/>
      <c r="W176" s="55"/>
    </row>
    <row r="177" spans="1:26" x14ac:dyDescent="0.3">
      <c r="A177" s="10"/>
      <c r="B177" s="57"/>
      <c r="C177" s="178">
        <v>735</v>
      </c>
      <c r="D177" s="346" t="s">
        <v>635</v>
      </c>
      <c r="E177" s="346"/>
      <c r="F177" s="10"/>
      <c r="G177" s="177"/>
      <c r="H177" s="69"/>
      <c r="I177" s="69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201"/>
      <c r="W177" s="219"/>
      <c r="X177" s="144"/>
      <c r="Y177" s="144"/>
      <c r="Z177" s="144"/>
    </row>
    <row r="178" spans="1:26" ht="25.05" customHeight="1" x14ac:dyDescent="0.3">
      <c r="A178" s="185"/>
      <c r="B178" s="215">
        <v>73</v>
      </c>
      <c r="C178" s="186" t="s">
        <v>636</v>
      </c>
      <c r="D178" s="342" t="s">
        <v>924</v>
      </c>
      <c r="E178" s="342"/>
      <c r="F178" s="179" t="s">
        <v>474</v>
      </c>
      <c r="G178" s="181">
        <v>12</v>
      </c>
      <c r="H178" s="180"/>
      <c r="I178" s="180">
        <f t="shared" ref="I178:I191" si="17">ROUND(G178*(H178),2)</f>
        <v>0</v>
      </c>
      <c r="J178" s="179">
        <f t="shared" ref="J178:J191" si="18">ROUND(G178*(N178),2)</f>
        <v>22.56</v>
      </c>
      <c r="K178" s="184">
        <f t="shared" ref="K178:K191" si="19">ROUND(G178*(O178),2)</f>
        <v>0</v>
      </c>
      <c r="L178" s="184">
        <f t="shared" ref="L178:L187" si="20">ROUND(G178*(H178),2)</f>
        <v>0</v>
      </c>
      <c r="M178" s="184"/>
      <c r="N178" s="184">
        <v>1.88</v>
      </c>
      <c r="O178" s="184"/>
      <c r="P178" s="187">
        <v>5.0000000000000002E-5</v>
      </c>
      <c r="Q178" s="187"/>
      <c r="R178" s="187">
        <v>5.0000000000000002E-5</v>
      </c>
      <c r="S178" s="184">
        <f t="shared" ref="S178:S191" si="21">ROUND(G178*(P178),3)</f>
        <v>1E-3</v>
      </c>
      <c r="T178" s="184"/>
      <c r="U178" s="184"/>
      <c r="V178" s="202"/>
      <c r="W178" s="55"/>
      <c r="Z178">
        <v>0</v>
      </c>
    </row>
    <row r="179" spans="1:26" ht="25.05" customHeight="1" x14ac:dyDescent="0.3">
      <c r="A179" s="185"/>
      <c r="B179" s="215">
        <v>74</v>
      </c>
      <c r="C179" s="186" t="s">
        <v>637</v>
      </c>
      <c r="D179" s="342" t="s">
        <v>638</v>
      </c>
      <c r="E179" s="342"/>
      <c r="F179" s="179" t="s">
        <v>474</v>
      </c>
      <c r="G179" s="181">
        <v>4</v>
      </c>
      <c r="H179" s="180"/>
      <c r="I179" s="180">
        <f t="shared" si="17"/>
        <v>0</v>
      </c>
      <c r="J179" s="179">
        <f t="shared" si="18"/>
        <v>52.04</v>
      </c>
      <c r="K179" s="184">
        <f t="shared" si="19"/>
        <v>0</v>
      </c>
      <c r="L179" s="184">
        <f t="shared" si="20"/>
        <v>0</v>
      </c>
      <c r="M179" s="184"/>
      <c r="N179" s="184">
        <v>13.01</v>
      </c>
      <c r="O179" s="184"/>
      <c r="P179" s="187">
        <v>2.0000000000000002E-5</v>
      </c>
      <c r="Q179" s="187"/>
      <c r="R179" s="187">
        <v>2.0000000000000002E-5</v>
      </c>
      <c r="S179" s="184">
        <f t="shared" si="21"/>
        <v>0</v>
      </c>
      <c r="T179" s="184"/>
      <c r="U179" s="184"/>
      <c r="V179" s="202"/>
      <c r="W179" s="55"/>
      <c r="Z179">
        <v>0</v>
      </c>
    </row>
    <row r="180" spans="1:26" ht="25.05" customHeight="1" x14ac:dyDescent="0.3">
      <c r="A180" s="185"/>
      <c r="B180" s="215">
        <v>75</v>
      </c>
      <c r="C180" s="186" t="s">
        <v>639</v>
      </c>
      <c r="D180" s="342" t="s">
        <v>640</v>
      </c>
      <c r="E180" s="342"/>
      <c r="F180" s="179" t="s">
        <v>474</v>
      </c>
      <c r="G180" s="181">
        <v>1</v>
      </c>
      <c r="H180" s="180"/>
      <c r="I180" s="180">
        <f t="shared" si="17"/>
        <v>0</v>
      </c>
      <c r="J180" s="179">
        <f t="shared" si="18"/>
        <v>9.93</v>
      </c>
      <c r="K180" s="184">
        <f t="shared" si="19"/>
        <v>0</v>
      </c>
      <c r="L180" s="184">
        <f t="shared" si="20"/>
        <v>0</v>
      </c>
      <c r="M180" s="184"/>
      <c r="N180" s="184">
        <v>9.93</v>
      </c>
      <c r="O180" s="184"/>
      <c r="P180" s="187">
        <v>2.0000000000000002E-5</v>
      </c>
      <c r="Q180" s="187"/>
      <c r="R180" s="187">
        <v>2.0000000000000002E-5</v>
      </c>
      <c r="S180" s="184">
        <f t="shared" si="21"/>
        <v>0</v>
      </c>
      <c r="T180" s="184"/>
      <c r="U180" s="184"/>
      <c r="V180" s="202"/>
      <c r="W180" s="55"/>
      <c r="Z180">
        <v>0</v>
      </c>
    </row>
    <row r="181" spans="1:26" ht="25.05" customHeight="1" x14ac:dyDescent="0.3">
      <c r="A181" s="185"/>
      <c r="B181" s="215">
        <v>76</v>
      </c>
      <c r="C181" s="186" t="s">
        <v>641</v>
      </c>
      <c r="D181" s="342" t="s">
        <v>642</v>
      </c>
      <c r="E181" s="342"/>
      <c r="F181" s="179" t="s">
        <v>474</v>
      </c>
      <c r="G181" s="181">
        <v>4</v>
      </c>
      <c r="H181" s="180"/>
      <c r="I181" s="180">
        <f t="shared" si="17"/>
        <v>0</v>
      </c>
      <c r="J181" s="179">
        <f t="shared" si="18"/>
        <v>56.52</v>
      </c>
      <c r="K181" s="184">
        <f t="shared" si="19"/>
        <v>0</v>
      </c>
      <c r="L181" s="184">
        <f t="shared" si="20"/>
        <v>0</v>
      </c>
      <c r="M181" s="184"/>
      <c r="N181" s="184">
        <v>14.13</v>
      </c>
      <c r="O181" s="184"/>
      <c r="P181" s="187">
        <v>2.0000000000000002E-5</v>
      </c>
      <c r="Q181" s="187"/>
      <c r="R181" s="187">
        <v>2.0000000000000002E-5</v>
      </c>
      <c r="S181" s="184">
        <f t="shared" si="21"/>
        <v>0</v>
      </c>
      <c r="T181" s="184"/>
      <c r="U181" s="184"/>
      <c r="V181" s="202"/>
      <c r="W181" s="55"/>
      <c r="Z181">
        <v>0</v>
      </c>
    </row>
    <row r="182" spans="1:26" ht="25.05" customHeight="1" x14ac:dyDescent="0.3">
      <c r="A182" s="185"/>
      <c r="B182" s="215">
        <v>77</v>
      </c>
      <c r="C182" s="186" t="s">
        <v>643</v>
      </c>
      <c r="D182" s="342" t="s">
        <v>644</v>
      </c>
      <c r="E182" s="342"/>
      <c r="F182" s="179" t="s">
        <v>474</v>
      </c>
      <c r="G182" s="181">
        <v>3</v>
      </c>
      <c r="H182" s="180"/>
      <c r="I182" s="180">
        <f t="shared" si="17"/>
        <v>0</v>
      </c>
      <c r="J182" s="179">
        <f t="shared" si="18"/>
        <v>48.81</v>
      </c>
      <c r="K182" s="184">
        <f t="shared" si="19"/>
        <v>0</v>
      </c>
      <c r="L182" s="184">
        <f t="shared" si="20"/>
        <v>0</v>
      </c>
      <c r="M182" s="184"/>
      <c r="N182" s="184">
        <v>16.27</v>
      </c>
      <c r="O182" s="184"/>
      <c r="P182" s="187">
        <v>2.0000000000000002E-5</v>
      </c>
      <c r="Q182" s="187"/>
      <c r="R182" s="187">
        <v>2.0000000000000002E-5</v>
      </c>
      <c r="S182" s="184">
        <f t="shared" si="21"/>
        <v>0</v>
      </c>
      <c r="T182" s="184"/>
      <c r="U182" s="184"/>
      <c r="V182" s="202"/>
      <c r="W182" s="55"/>
      <c r="Z182">
        <v>0</v>
      </c>
    </row>
    <row r="183" spans="1:26" ht="25.05" customHeight="1" x14ac:dyDescent="0.3">
      <c r="A183" s="185"/>
      <c r="B183" s="215">
        <v>78</v>
      </c>
      <c r="C183" s="186" t="s">
        <v>645</v>
      </c>
      <c r="D183" s="342" t="s">
        <v>925</v>
      </c>
      <c r="E183" s="342"/>
      <c r="F183" s="179" t="s">
        <v>474</v>
      </c>
      <c r="G183" s="181">
        <v>12</v>
      </c>
      <c r="H183" s="180"/>
      <c r="I183" s="180">
        <f t="shared" si="17"/>
        <v>0</v>
      </c>
      <c r="J183" s="179">
        <f t="shared" si="18"/>
        <v>103.56</v>
      </c>
      <c r="K183" s="184">
        <f t="shared" si="19"/>
        <v>0</v>
      </c>
      <c r="L183" s="184">
        <f t="shared" si="20"/>
        <v>0</v>
      </c>
      <c r="M183" s="184"/>
      <c r="N183" s="184">
        <v>8.6300000000000008</v>
      </c>
      <c r="O183" s="184"/>
      <c r="P183" s="187"/>
      <c r="Q183" s="187"/>
      <c r="R183" s="187"/>
      <c r="S183" s="184">
        <f t="shared" si="21"/>
        <v>0</v>
      </c>
      <c r="T183" s="184"/>
      <c r="U183" s="184"/>
      <c r="V183" s="202"/>
      <c r="W183" s="55"/>
      <c r="Z183">
        <v>0</v>
      </c>
    </row>
    <row r="184" spans="1:26" ht="25.05" customHeight="1" x14ac:dyDescent="0.3">
      <c r="A184" s="185"/>
      <c r="B184" s="215">
        <v>79</v>
      </c>
      <c r="C184" s="186" t="s">
        <v>646</v>
      </c>
      <c r="D184" s="342" t="s">
        <v>647</v>
      </c>
      <c r="E184" s="342"/>
      <c r="F184" s="179" t="s">
        <v>117</v>
      </c>
      <c r="G184" s="181">
        <v>0.41699999999999998</v>
      </c>
      <c r="H184" s="180"/>
      <c r="I184" s="180">
        <f t="shared" si="17"/>
        <v>0</v>
      </c>
      <c r="J184" s="179">
        <f t="shared" si="18"/>
        <v>17.43</v>
      </c>
      <c r="K184" s="184">
        <f t="shared" si="19"/>
        <v>0</v>
      </c>
      <c r="L184" s="184">
        <f t="shared" si="20"/>
        <v>0</v>
      </c>
      <c r="M184" s="184"/>
      <c r="N184" s="184">
        <v>41.8</v>
      </c>
      <c r="O184" s="184"/>
      <c r="P184" s="187"/>
      <c r="Q184" s="187"/>
      <c r="R184" s="187"/>
      <c r="S184" s="184">
        <f t="shared" si="21"/>
        <v>0</v>
      </c>
      <c r="T184" s="184"/>
      <c r="U184" s="184"/>
      <c r="V184" s="202"/>
      <c r="W184" s="55"/>
      <c r="Z184">
        <v>0</v>
      </c>
    </row>
    <row r="185" spans="1:26" ht="25.05" customHeight="1" x14ac:dyDescent="0.3">
      <c r="A185" s="185"/>
      <c r="B185" s="215">
        <v>80</v>
      </c>
      <c r="C185" s="186" t="s">
        <v>648</v>
      </c>
      <c r="D185" s="342" t="s">
        <v>649</v>
      </c>
      <c r="E185" s="342"/>
      <c r="F185" s="179" t="s">
        <v>117</v>
      </c>
      <c r="G185" s="181">
        <v>0.41699999999999998</v>
      </c>
      <c r="H185" s="180"/>
      <c r="I185" s="180">
        <f t="shared" si="17"/>
        <v>0</v>
      </c>
      <c r="J185" s="179">
        <f t="shared" si="18"/>
        <v>7.27</v>
      </c>
      <c r="K185" s="184">
        <f t="shared" si="19"/>
        <v>0</v>
      </c>
      <c r="L185" s="184">
        <f t="shared" si="20"/>
        <v>0</v>
      </c>
      <c r="M185" s="184"/>
      <c r="N185" s="184">
        <v>17.43</v>
      </c>
      <c r="O185" s="184"/>
      <c r="P185" s="187"/>
      <c r="Q185" s="187"/>
      <c r="R185" s="187"/>
      <c r="S185" s="184">
        <f t="shared" si="21"/>
        <v>0</v>
      </c>
      <c r="T185" s="184"/>
      <c r="U185" s="184"/>
      <c r="V185" s="202"/>
      <c r="W185" s="55"/>
      <c r="Z185">
        <v>0</v>
      </c>
    </row>
    <row r="186" spans="1:26" ht="25.05" customHeight="1" x14ac:dyDescent="0.3">
      <c r="A186" s="185"/>
      <c r="B186" s="215">
        <v>81</v>
      </c>
      <c r="C186" s="186" t="s">
        <v>650</v>
      </c>
      <c r="D186" s="342" t="s">
        <v>651</v>
      </c>
      <c r="E186" s="342"/>
      <c r="F186" s="179" t="s">
        <v>474</v>
      </c>
      <c r="G186" s="181">
        <v>12</v>
      </c>
      <c r="H186" s="180"/>
      <c r="I186" s="180">
        <f t="shared" si="17"/>
        <v>0</v>
      </c>
      <c r="J186" s="179">
        <f t="shared" si="18"/>
        <v>53.4</v>
      </c>
      <c r="K186" s="184">
        <f t="shared" si="19"/>
        <v>0</v>
      </c>
      <c r="L186" s="184">
        <f t="shared" si="20"/>
        <v>0</v>
      </c>
      <c r="M186" s="184"/>
      <c r="N186" s="184">
        <v>4.45</v>
      </c>
      <c r="O186" s="184"/>
      <c r="P186" s="187"/>
      <c r="Q186" s="187"/>
      <c r="R186" s="187"/>
      <c r="S186" s="184">
        <f t="shared" si="21"/>
        <v>0</v>
      </c>
      <c r="T186" s="184"/>
      <c r="U186" s="184"/>
      <c r="V186" s="202"/>
      <c r="W186" s="55"/>
      <c r="Z186">
        <v>0</v>
      </c>
    </row>
    <row r="187" spans="1:26" ht="25.05" customHeight="1" x14ac:dyDescent="0.3">
      <c r="A187" s="185"/>
      <c r="B187" s="215">
        <v>82</v>
      </c>
      <c r="C187" s="186" t="s">
        <v>652</v>
      </c>
      <c r="D187" s="342" t="s">
        <v>653</v>
      </c>
      <c r="E187" s="342"/>
      <c r="F187" s="179" t="s">
        <v>122</v>
      </c>
      <c r="G187" s="181">
        <v>1500</v>
      </c>
      <c r="H187" s="180"/>
      <c r="I187" s="180">
        <f t="shared" si="17"/>
        <v>0</v>
      </c>
      <c r="J187" s="179">
        <f t="shared" si="18"/>
        <v>660</v>
      </c>
      <c r="K187" s="184">
        <f t="shared" si="19"/>
        <v>0</v>
      </c>
      <c r="L187" s="184">
        <f t="shared" si="20"/>
        <v>0</v>
      </c>
      <c r="M187" s="184"/>
      <c r="N187" s="184">
        <v>0.44</v>
      </c>
      <c r="O187" s="184"/>
      <c r="P187" s="187"/>
      <c r="Q187" s="187"/>
      <c r="R187" s="187"/>
      <c r="S187" s="184">
        <f t="shared" si="21"/>
        <v>0</v>
      </c>
      <c r="T187" s="184"/>
      <c r="U187" s="184"/>
      <c r="V187" s="202"/>
      <c r="W187" s="55"/>
      <c r="Z187">
        <v>0</v>
      </c>
    </row>
    <row r="188" spans="1:26" ht="56.4" customHeight="1" x14ac:dyDescent="0.3">
      <c r="A188" s="185"/>
      <c r="B188" s="216">
        <v>83</v>
      </c>
      <c r="C188" s="194" t="s">
        <v>654</v>
      </c>
      <c r="D188" s="347" t="s">
        <v>926</v>
      </c>
      <c r="E188" s="347"/>
      <c r="F188" s="188" t="s">
        <v>474</v>
      </c>
      <c r="G188" s="190">
        <v>4</v>
      </c>
      <c r="H188" s="189"/>
      <c r="I188" s="189">
        <f t="shared" si="17"/>
        <v>0</v>
      </c>
      <c r="J188" s="188">
        <f t="shared" si="18"/>
        <v>956.72</v>
      </c>
      <c r="K188" s="193">
        <f t="shared" si="19"/>
        <v>0</v>
      </c>
      <c r="L188" s="193"/>
      <c r="M188" s="193">
        <f>ROUND(G188*(H188),2)</f>
        <v>0</v>
      </c>
      <c r="N188" s="193">
        <v>239.18</v>
      </c>
      <c r="O188" s="193"/>
      <c r="P188" s="195"/>
      <c r="Q188" s="195"/>
      <c r="R188" s="195"/>
      <c r="S188" s="193">
        <f t="shared" si="21"/>
        <v>0</v>
      </c>
      <c r="T188" s="193"/>
      <c r="U188" s="193"/>
      <c r="V188" s="203"/>
      <c r="W188" s="55"/>
      <c r="Z188">
        <v>0</v>
      </c>
    </row>
    <row r="189" spans="1:26" ht="45" customHeight="1" x14ac:dyDescent="0.3">
      <c r="A189" s="185"/>
      <c r="B189" s="216">
        <v>84</v>
      </c>
      <c r="C189" s="194" t="s">
        <v>655</v>
      </c>
      <c r="D189" s="347" t="s">
        <v>927</v>
      </c>
      <c r="E189" s="347"/>
      <c r="F189" s="188" t="s">
        <v>474</v>
      </c>
      <c r="G189" s="190">
        <v>1</v>
      </c>
      <c r="H189" s="189"/>
      <c r="I189" s="189">
        <f t="shared" si="17"/>
        <v>0</v>
      </c>
      <c r="J189" s="188">
        <f t="shared" si="18"/>
        <v>157.37</v>
      </c>
      <c r="K189" s="193">
        <f t="shared" si="19"/>
        <v>0</v>
      </c>
      <c r="L189" s="193"/>
      <c r="M189" s="193">
        <f>ROUND(G189*(H189),2)</f>
        <v>0</v>
      </c>
      <c r="N189" s="193">
        <v>157.37</v>
      </c>
      <c r="O189" s="193"/>
      <c r="P189" s="195"/>
      <c r="Q189" s="195"/>
      <c r="R189" s="195"/>
      <c r="S189" s="193">
        <f t="shared" si="21"/>
        <v>0</v>
      </c>
      <c r="T189" s="193"/>
      <c r="U189" s="193"/>
      <c r="V189" s="203"/>
      <c r="W189" s="55"/>
      <c r="Z189">
        <v>0</v>
      </c>
    </row>
    <row r="190" spans="1:26" ht="42" customHeight="1" x14ac:dyDescent="0.3">
      <c r="A190" s="185"/>
      <c r="B190" s="216">
        <v>85</v>
      </c>
      <c r="C190" s="194" t="s">
        <v>656</v>
      </c>
      <c r="D190" s="347" t="s">
        <v>928</v>
      </c>
      <c r="E190" s="347"/>
      <c r="F190" s="188" t="s">
        <v>474</v>
      </c>
      <c r="G190" s="190">
        <v>4</v>
      </c>
      <c r="H190" s="189"/>
      <c r="I190" s="189">
        <f t="shared" si="17"/>
        <v>0</v>
      </c>
      <c r="J190" s="188">
        <f t="shared" si="18"/>
        <v>1109.5999999999999</v>
      </c>
      <c r="K190" s="193">
        <f t="shared" si="19"/>
        <v>0</v>
      </c>
      <c r="L190" s="193"/>
      <c r="M190" s="193">
        <f>ROUND(G190*(H190),2)</f>
        <v>0</v>
      </c>
      <c r="N190" s="193">
        <v>277.39999999999998</v>
      </c>
      <c r="O190" s="193"/>
      <c r="P190" s="195"/>
      <c r="Q190" s="195"/>
      <c r="R190" s="195"/>
      <c r="S190" s="193">
        <f t="shared" si="21"/>
        <v>0</v>
      </c>
      <c r="T190" s="193"/>
      <c r="U190" s="193"/>
      <c r="V190" s="203"/>
      <c r="W190" s="55"/>
      <c r="Z190">
        <v>0</v>
      </c>
    </row>
    <row r="191" spans="1:26" ht="43.2" customHeight="1" x14ac:dyDescent="0.3">
      <c r="A191" s="185"/>
      <c r="B191" s="216">
        <v>86</v>
      </c>
      <c r="C191" s="194" t="s">
        <v>657</v>
      </c>
      <c r="D191" s="347" t="s">
        <v>929</v>
      </c>
      <c r="E191" s="347"/>
      <c r="F191" s="188" t="s">
        <v>474</v>
      </c>
      <c r="G191" s="190">
        <v>3</v>
      </c>
      <c r="H191" s="189"/>
      <c r="I191" s="189">
        <f t="shared" si="17"/>
        <v>0</v>
      </c>
      <c r="J191" s="188">
        <f t="shared" si="18"/>
        <v>978.72</v>
      </c>
      <c r="K191" s="193">
        <f t="shared" si="19"/>
        <v>0</v>
      </c>
      <c r="L191" s="193"/>
      <c r="M191" s="193">
        <f>ROUND(G191*(H191),2)</f>
        <v>0</v>
      </c>
      <c r="N191" s="193">
        <v>326.24</v>
      </c>
      <c r="O191" s="193"/>
      <c r="P191" s="195"/>
      <c r="Q191" s="195"/>
      <c r="R191" s="195"/>
      <c r="S191" s="193">
        <f t="shared" si="21"/>
        <v>0</v>
      </c>
      <c r="T191" s="193"/>
      <c r="U191" s="193"/>
      <c r="V191" s="203"/>
      <c r="W191" s="55"/>
      <c r="Z191">
        <v>0</v>
      </c>
    </row>
    <row r="192" spans="1:26" x14ac:dyDescent="0.3">
      <c r="A192" s="10"/>
      <c r="B192" s="57"/>
      <c r="C192" s="178">
        <v>735</v>
      </c>
      <c r="D192" s="346" t="s">
        <v>635</v>
      </c>
      <c r="E192" s="346"/>
      <c r="F192" s="10"/>
      <c r="G192" s="177"/>
      <c r="H192" s="69"/>
      <c r="I192" s="146">
        <f>ROUND((SUM(I177:I191))/1,2)</f>
        <v>0</v>
      </c>
      <c r="J192" s="10"/>
      <c r="K192" s="10"/>
      <c r="L192" s="10">
        <f>ROUND((SUM(L177:L191))/1,2)</f>
        <v>0</v>
      </c>
      <c r="M192" s="10">
        <f>ROUND((SUM(M177:M191))/1,2)</f>
        <v>0</v>
      </c>
      <c r="N192" s="10"/>
      <c r="O192" s="10"/>
      <c r="P192" s="10"/>
      <c r="Q192" s="10"/>
      <c r="R192" s="10"/>
      <c r="S192" s="10">
        <f>ROUND((SUM(S177:S191))/1,2)</f>
        <v>0</v>
      </c>
      <c r="T192" s="10"/>
      <c r="U192" s="10"/>
      <c r="V192" s="204">
        <f>ROUND((SUM(V177:V191))/1,2)</f>
        <v>0</v>
      </c>
      <c r="W192" s="219"/>
      <c r="X192" s="144"/>
      <c r="Y192" s="144"/>
      <c r="Z192" s="144"/>
    </row>
    <row r="193" spans="1:26" x14ac:dyDescent="0.3">
      <c r="A193" s="1"/>
      <c r="B193" s="212"/>
      <c r="C193" s="1"/>
      <c r="D193" s="1"/>
      <c r="E193" s="1"/>
      <c r="F193" s="1"/>
      <c r="G193" s="171"/>
      <c r="H193" s="139"/>
      <c r="I193" s="13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05"/>
      <c r="W193" s="55"/>
    </row>
    <row r="194" spans="1:26" x14ac:dyDescent="0.3">
      <c r="A194" s="10"/>
      <c r="B194" s="57"/>
      <c r="C194" s="10"/>
      <c r="D194" s="333" t="s">
        <v>67</v>
      </c>
      <c r="E194" s="333"/>
      <c r="F194" s="10"/>
      <c r="G194" s="177"/>
      <c r="H194" s="69"/>
      <c r="I194" s="146">
        <f>ROUND((SUM(I100:I193))/2,2)</f>
        <v>0</v>
      </c>
      <c r="J194" s="10"/>
      <c r="K194" s="10"/>
      <c r="L194" s="69">
        <f>ROUND((SUM(L100:L193))/2,2)</f>
        <v>0</v>
      </c>
      <c r="M194" s="69">
        <f>ROUND((SUM(M100:M193))/2,2)</f>
        <v>0</v>
      </c>
      <c r="N194" s="10"/>
      <c r="O194" s="10"/>
      <c r="P194" s="196"/>
      <c r="Q194" s="10"/>
      <c r="R194" s="10"/>
      <c r="S194" s="196">
        <f>ROUND((SUM(S100:S193))/2,2)</f>
        <v>0</v>
      </c>
      <c r="T194" s="10"/>
      <c r="U194" s="10"/>
      <c r="V194" s="204">
        <f>ROUND((SUM(V100:V193))/2,2)</f>
        <v>0</v>
      </c>
      <c r="W194" s="55"/>
    </row>
    <row r="195" spans="1:26" x14ac:dyDescent="0.3">
      <c r="A195" s="1"/>
      <c r="B195" s="212"/>
      <c r="C195" s="1"/>
      <c r="D195" s="1"/>
      <c r="E195" s="1"/>
      <c r="F195" s="1"/>
      <c r="G195" s="171"/>
      <c r="H195" s="139"/>
      <c r="I195" s="13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05"/>
      <c r="W195" s="55"/>
    </row>
    <row r="196" spans="1:26" x14ac:dyDescent="0.3">
      <c r="A196" s="10"/>
      <c r="B196" s="57"/>
      <c r="C196" s="10"/>
      <c r="D196" s="333" t="s">
        <v>507</v>
      </c>
      <c r="E196" s="333"/>
      <c r="F196" s="10"/>
      <c r="G196" s="177"/>
      <c r="H196" s="69"/>
      <c r="I196" s="69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201"/>
      <c r="W196" s="219"/>
      <c r="X196" s="144"/>
      <c r="Y196" s="144"/>
      <c r="Z196" s="144"/>
    </row>
    <row r="197" spans="1:26" x14ac:dyDescent="0.3">
      <c r="A197" s="10"/>
      <c r="B197" s="57"/>
      <c r="C197" s="178">
        <v>923</v>
      </c>
      <c r="D197" s="346" t="s">
        <v>658</v>
      </c>
      <c r="E197" s="346"/>
      <c r="F197" s="10"/>
      <c r="G197" s="177"/>
      <c r="H197" s="69"/>
      <c r="I197" s="69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201"/>
      <c r="W197" s="219"/>
      <c r="X197" s="144"/>
      <c r="Y197" s="144"/>
      <c r="Z197" s="144"/>
    </row>
    <row r="198" spans="1:26" ht="25.05" customHeight="1" x14ac:dyDescent="0.3">
      <c r="A198" s="185"/>
      <c r="B198" s="215">
        <v>87</v>
      </c>
      <c r="C198" s="186" t="s">
        <v>659</v>
      </c>
      <c r="D198" s="342" t="s">
        <v>660</v>
      </c>
      <c r="E198" s="342"/>
      <c r="F198" s="179" t="s">
        <v>528</v>
      </c>
      <c r="G198" s="181">
        <v>1</v>
      </c>
      <c r="H198" s="182"/>
      <c r="I198" s="180">
        <f>ROUND(G198*(H198),2)</f>
        <v>0</v>
      </c>
      <c r="J198" s="179">
        <f>ROUND(G198*(N198),2)</f>
        <v>199.13</v>
      </c>
      <c r="K198" s="184">
        <f>ROUND(G198*(O198),2)</f>
        <v>0</v>
      </c>
      <c r="L198" s="184">
        <f>ROUND(G198*(H198),2)</f>
        <v>0</v>
      </c>
      <c r="M198" s="184"/>
      <c r="N198" s="184">
        <v>199.13</v>
      </c>
      <c r="O198" s="184"/>
      <c r="P198" s="187"/>
      <c r="Q198" s="187"/>
      <c r="R198" s="187"/>
      <c r="S198" s="184">
        <f>ROUND(G198*(P198),3)</f>
        <v>0</v>
      </c>
      <c r="T198" s="184"/>
      <c r="U198" s="184"/>
      <c r="V198" s="202"/>
      <c r="W198" s="55"/>
      <c r="Z198">
        <v>0</v>
      </c>
    </row>
    <row r="199" spans="1:26" ht="25.05" customHeight="1" x14ac:dyDescent="0.3">
      <c r="A199" s="185"/>
      <c r="B199" s="215">
        <v>88</v>
      </c>
      <c r="C199" s="186" t="s">
        <v>661</v>
      </c>
      <c r="D199" s="342" t="s">
        <v>662</v>
      </c>
      <c r="E199" s="342"/>
      <c r="F199" s="179" t="s">
        <v>528</v>
      </c>
      <c r="G199" s="181">
        <v>3</v>
      </c>
      <c r="H199" s="182"/>
      <c r="I199" s="180">
        <f>ROUND(G199*(H199),2)</f>
        <v>0</v>
      </c>
      <c r="J199" s="179">
        <f>ROUND(G199*(N199),2)</f>
        <v>298.70999999999998</v>
      </c>
      <c r="K199" s="184">
        <f>ROUND(G199*(O199),2)</f>
        <v>0</v>
      </c>
      <c r="L199" s="184">
        <f>ROUND(G199*(H199),2)</f>
        <v>0</v>
      </c>
      <c r="M199" s="184"/>
      <c r="N199" s="184">
        <v>99.57</v>
      </c>
      <c r="O199" s="184"/>
      <c r="P199" s="187"/>
      <c r="Q199" s="187"/>
      <c r="R199" s="187"/>
      <c r="S199" s="184">
        <f>ROUND(G199*(P199),3)</f>
        <v>0</v>
      </c>
      <c r="T199" s="184"/>
      <c r="U199" s="184"/>
      <c r="V199" s="202"/>
      <c r="W199" s="55"/>
      <c r="Z199">
        <v>0</v>
      </c>
    </row>
    <row r="200" spans="1:26" ht="25.05" customHeight="1" x14ac:dyDescent="0.3">
      <c r="A200" s="185"/>
      <c r="B200" s="215">
        <v>89</v>
      </c>
      <c r="C200" s="186" t="s">
        <v>663</v>
      </c>
      <c r="D200" s="342" t="s">
        <v>664</v>
      </c>
      <c r="E200" s="342"/>
      <c r="F200" s="179" t="s">
        <v>528</v>
      </c>
      <c r="G200" s="181">
        <v>1</v>
      </c>
      <c r="H200" s="182"/>
      <c r="I200" s="180">
        <f>ROUND(G200*(H200),2)</f>
        <v>0</v>
      </c>
      <c r="J200" s="179">
        <f>ROUND(G200*(N200),2)</f>
        <v>49.78</v>
      </c>
      <c r="K200" s="184">
        <f>ROUND(G200*(O200),2)</f>
        <v>0</v>
      </c>
      <c r="L200" s="184">
        <f>ROUND(G200*(H200),2)</f>
        <v>0</v>
      </c>
      <c r="M200" s="184"/>
      <c r="N200" s="184">
        <v>49.78</v>
      </c>
      <c r="O200" s="184"/>
      <c r="P200" s="187"/>
      <c r="Q200" s="187"/>
      <c r="R200" s="187"/>
      <c r="S200" s="184">
        <f>ROUND(G200*(P200),3)</f>
        <v>0</v>
      </c>
      <c r="T200" s="184"/>
      <c r="U200" s="184"/>
      <c r="V200" s="202"/>
      <c r="W200" s="55"/>
      <c r="Z200">
        <v>0</v>
      </c>
    </row>
    <row r="201" spans="1:26" x14ac:dyDescent="0.3">
      <c r="A201" s="10"/>
      <c r="B201" s="57"/>
      <c r="C201" s="178">
        <v>923</v>
      </c>
      <c r="D201" s="346" t="s">
        <v>658</v>
      </c>
      <c r="E201" s="346"/>
      <c r="F201" s="10"/>
      <c r="G201" s="177"/>
      <c r="H201" s="69"/>
      <c r="I201" s="146">
        <f>ROUND((SUM(I197:I200))/1,2)</f>
        <v>0</v>
      </c>
      <c r="J201" s="10"/>
      <c r="K201" s="10"/>
      <c r="L201" s="10">
        <f>ROUND((SUM(L197:L200))/1,2)</f>
        <v>0</v>
      </c>
      <c r="M201" s="10">
        <f>ROUND((SUM(M197:M200))/1,2)</f>
        <v>0</v>
      </c>
      <c r="N201" s="10"/>
      <c r="O201" s="10"/>
      <c r="P201" s="196"/>
      <c r="Q201" s="1"/>
      <c r="R201" s="1"/>
      <c r="S201" s="196">
        <f>ROUND((SUM(S197:S200))/1,2)</f>
        <v>0</v>
      </c>
      <c r="T201" s="2"/>
      <c r="U201" s="2"/>
      <c r="V201" s="204">
        <f>ROUND((SUM(V197:V200))/1,2)</f>
        <v>0</v>
      </c>
      <c r="W201" s="55"/>
    </row>
    <row r="202" spans="1:26" x14ac:dyDescent="0.3">
      <c r="A202" s="1"/>
      <c r="B202" s="212"/>
      <c r="C202" s="1"/>
      <c r="D202" s="1"/>
      <c r="E202" s="1"/>
      <c r="F202" s="1"/>
      <c r="G202" s="171"/>
      <c r="H202" s="139"/>
      <c r="I202" s="13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05"/>
      <c r="W202" s="55"/>
    </row>
    <row r="203" spans="1:26" x14ac:dyDescent="0.3">
      <c r="A203" s="10"/>
      <c r="B203" s="57"/>
      <c r="C203" s="10"/>
      <c r="D203" s="333" t="s">
        <v>507</v>
      </c>
      <c r="E203" s="333"/>
      <c r="F203" s="10"/>
      <c r="G203" s="177"/>
      <c r="H203" s="69"/>
      <c r="I203" s="146">
        <f>ROUND((SUM(I196:I202))/2,2)</f>
        <v>0</v>
      </c>
      <c r="J203" s="10"/>
      <c r="K203" s="10"/>
      <c r="L203" s="10">
        <f>ROUND((SUM(L196:L202))/2,2)</f>
        <v>0</v>
      </c>
      <c r="M203" s="10">
        <f>ROUND((SUM(M196:M202))/2,2)</f>
        <v>0</v>
      </c>
      <c r="N203" s="10"/>
      <c r="O203" s="10"/>
      <c r="P203" s="196"/>
      <c r="Q203" s="1"/>
      <c r="R203" s="1"/>
      <c r="S203" s="196">
        <f>ROUND((SUM(S196:S202))/2,2)</f>
        <v>0</v>
      </c>
      <c r="T203" s="1"/>
      <c r="U203" s="1"/>
      <c r="V203" s="204">
        <f>ROUND((SUM(V196:V202))/2,2)</f>
        <v>0</v>
      </c>
      <c r="W203" s="55"/>
    </row>
    <row r="204" spans="1:26" x14ac:dyDescent="0.3">
      <c r="A204" s="1"/>
      <c r="B204" s="217"/>
      <c r="C204" s="197"/>
      <c r="D204" s="348" t="s">
        <v>82</v>
      </c>
      <c r="E204" s="348"/>
      <c r="F204" s="197"/>
      <c r="G204" s="198"/>
      <c r="H204" s="199"/>
      <c r="I204" s="199">
        <f>ROUND((SUM(I86:I203))/3,2)</f>
        <v>0</v>
      </c>
      <c r="J204" s="197"/>
      <c r="K204" s="197">
        <f>ROUND((SUM(K86:K203))/3,2)</f>
        <v>0</v>
      </c>
      <c r="L204" s="197">
        <f>ROUND((SUM(L86:L203))/3,2)</f>
        <v>0</v>
      </c>
      <c r="M204" s="197">
        <f>ROUND((SUM(M86:M203))/3,2)</f>
        <v>0</v>
      </c>
      <c r="N204" s="197"/>
      <c r="O204" s="197"/>
      <c r="P204" s="198"/>
      <c r="Q204" s="197"/>
      <c r="R204" s="197"/>
      <c r="S204" s="198">
        <f>ROUND((SUM(S86:S203))/3,2)</f>
        <v>0</v>
      </c>
      <c r="T204" s="197"/>
      <c r="U204" s="197"/>
      <c r="V204" s="206">
        <f>ROUND((SUM(V86:V203))/3,2)</f>
        <v>0</v>
      </c>
      <c r="W204" s="55"/>
      <c r="Y204">
        <f>(SUM(Y86:Y203))</f>
        <v>0</v>
      </c>
      <c r="Z204">
        <f>(SUM(Z86:Z203))</f>
        <v>0</v>
      </c>
    </row>
  </sheetData>
  <mergeCells count="164">
    <mergeCell ref="D200:E200"/>
    <mergeCell ref="D201:E201"/>
    <mergeCell ref="D203:E203"/>
    <mergeCell ref="D204:E204"/>
    <mergeCell ref="D192:E192"/>
    <mergeCell ref="D194:E194"/>
    <mergeCell ref="D196:E196"/>
    <mergeCell ref="D197:E197"/>
    <mergeCell ref="D198:E198"/>
    <mergeCell ref="D199:E199"/>
    <mergeCell ref="D186:E186"/>
    <mergeCell ref="D187:E187"/>
    <mergeCell ref="D188:E188"/>
    <mergeCell ref="D189:E189"/>
    <mergeCell ref="D190:E190"/>
    <mergeCell ref="D191:E191"/>
    <mergeCell ref="D180:E180"/>
    <mergeCell ref="D181:E181"/>
    <mergeCell ref="D182:E182"/>
    <mergeCell ref="D183:E183"/>
    <mergeCell ref="D184:E184"/>
    <mergeCell ref="D185:E185"/>
    <mergeCell ref="D173:E173"/>
    <mergeCell ref="D174:E174"/>
    <mergeCell ref="D175:E175"/>
    <mergeCell ref="D177:E177"/>
    <mergeCell ref="D178:E178"/>
    <mergeCell ref="D179:E179"/>
    <mergeCell ref="D167:E167"/>
    <mergeCell ref="D168:E168"/>
    <mergeCell ref="D169:E169"/>
    <mergeCell ref="D170:E170"/>
    <mergeCell ref="D171:E171"/>
    <mergeCell ref="D172:E172"/>
    <mergeCell ref="D161:E161"/>
    <mergeCell ref="D162:E162"/>
    <mergeCell ref="D163:E163"/>
    <mergeCell ref="D164:E164"/>
    <mergeCell ref="D165:E165"/>
    <mergeCell ref="D166:E166"/>
    <mergeCell ref="D154:E154"/>
    <mergeCell ref="D155:E155"/>
    <mergeCell ref="D156:E156"/>
    <mergeCell ref="D157:E157"/>
    <mergeCell ref="D159:E159"/>
    <mergeCell ref="D160:E160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1:E111"/>
    <mergeCell ref="D112:E112"/>
    <mergeCell ref="D114:E114"/>
    <mergeCell ref="D115:E115"/>
    <mergeCell ref="D116:E116"/>
    <mergeCell ref="D117:E117"/>
    <mergeCell ref="D105:E105"/>
    <mergeCell ref="D106:E106"/>
    <mergeCell ref="D107:E107"/>
    <mergeCell ref="D108:E108"/>
    <mergeCell ref="D109:E109"/>
    <mergeCell ref="D110:E110"/>
    <mergeCell ref="D101:E101"/>
    <mergeCell ref="D102:E102"/>
    <mergeCell ref="D103:E103"/>
    <mergeCell ref="D104:E104"/>
    <mergeCell ref="D90:E90"/>
    <mergeCell ref="D91:E91"/>
    <mergeCell ref="D93:E93"/>
    <mergeCell ref="D94:E94"/>
    <mergeCell ref="D95:E95"/>
    <mergeCell ref="D96:E96"/>
    <mergeCell ref="D86:E86"/>
    <mergeCell ref="D87:E87"/>
    <mergeCell ref="D88:E88"/>
    <mergeCell ref="D89:E89"/>
    <mergeCell ref="B69:D69"/>
    <mergeCell ref="B71:D71"/>
    <mergeCell ref="B75:V75"/>
    <mergeCell ref="D98:E98"/>
    <mergeCell ref="D100:E100"/>
    <mergeCell ref="B54:C54"/>
    <mergeCell ref="B44:V44"/>
    <mergeCell ref="B46:E46"/>
    <mergeCell ref="B47:E47"/>
    <mergeCell ref="B48:E48"/>
    <mergeCell ref="F46:H46"/>
    <mergeCell ref="F47:H47"/>
    <mergeCell ref="F48:H48"/>
    <mergeCell ref="B79:E79"/>
    <mergeCell ref="I77:P77"/>
    <mergeCell ref="B77:E77"/>
    <mergeCell ref="B78:E78"/>
    <mergeCell ref="B62:D62"/>
    <mergeCell ref="B63:D63"/>
    <mergeCell ref="B64:D64"/>
    <mergeCell ref="B65:D65"/>
    <mergeCell ref="B67:D67"/>
    <mergeCell ref="B68:D68"/>
    <mergeCell ref="B55:D55"/>
    <mergeCell ref="B56:D56"/>
    <mergeCell ref="B57:D57"/>
    <mergeCell ref="B58:D58"/>
    <mergeCell ref="B60:D60"/>
    <mergeCell ref="B61:D61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</mergeCells>
  <hyperlinks>
    <hyperlink ref="B1:C1" location="A2:A2" tooltip="Klikni na prechod ku Kryciemu listu..." display="Krycí list rozpočtu" xr:uid="{F47286B1-1876-4B5D-BFF8-FB0FE6944E23}"/>
    <hyperlink ref="E1:F1" location="A54:A54" tooltip="Klikni na prechod ku rekapitulácii..." display="Rekapitulácia rozpočtu" xr:uid="{B0576BDB-E68A-4C31-AAE1-83CC6040973F}"/>
    <hyperlink ref="H1:I1" location="B85:B85" tooltip="Klikni na prechod ku Rozpočet..." display="Rozpočet" xr:uid="{0F641EAC-5249-44C1-BE09-358A500F4DD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Prístavba k ZŠ - knižnica s oddychovo-relaxačnou zónou a šatne / SO - 01 ÚK</oddHeader>
    <oddFooter>&amp;RStrana &amp;P z &amp;N    &amp;L&amp;7Spracované systémom Systematic® Kalkulus, tel.: 051 77 10 585</oddFooter>
  </headerFooter>
  <rowBreaks count="2" manualBreakCount="2">
    <brk id="40" max="16383" man="1"/>
    <brk id="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467E0-4EA9-4B7C-8734-71C24D596EFD}">
  <dimension ref="A1:AA179"/>
  <sheetViews>
    <sheetView workbookViewId="0">
      <pane ySplit="1" topLeftCell="A162" activePane="bottomLeft" state="frozen"/>
      <selection pane="bottomLeft" activeCell="D159" sqref="D159:E15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3.77734375" customWidth="1"/>
    <col min="4" max="5" width="22.77734375" customWidth="1"/>
    <col min="6" max="7" width="9.77734375" customWidth="1"/>
    <col min="8" max="8" width="10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291" t="s">
        <v>15</v>
      </c>
      <c r="C1" s="292"/>
      <c r="D1" s="12"/>
      <c r="E1" s="293" t="s">
        <v>0</v>
      </c>
      <c r="F1" s="294"/>
      <c r="G1" s="13"/>
      <c r="H1" s="338" t="s">
        <v>83</v>
      </c>
      <c r="I1" s="292"/>
      <c r="J1" s="165"/>
      <c r="K1" s="166"/>
      <c r="L1" s="166"/>
      <c r="M1" s="166"/>
      <c r="N1" s="166"/>
      <c r="O1" s="166"/>
      <c r="P1" s="167"/>
      <c r="Q1" s="118"/>
      <c r="R1" s="118"/>
      <c r="S1" s="118"/>
      <c r="T1" s="118"/>
      <c r="U1" s="118"/>
      <c r="V1" s="118"/>
      <c r="W1" s="55">
        <v>30.126000000000001</v>
      </c>
    </row>
    <row r="2" spans="1:23" ht="34.950000000000003" customHeight="1" x14ac:dyDescent="0.3">
      <c r="A2" s="15"/>
      <c r="B2" s="295" t="s">
        <v>15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7"/>
      <c r="R2" s="297"/>
      <c r="S2" s="297"/>
      <c r="T2" s="297"/>
      <c r="U2" s="297"/>
      <c r="V2" s="298"/>
      <c r="W2" s="55"/>
    </row>
    <row r="3" spans="1:23" ht="18" customHeight="1" x14ac:dyDescent="0.3">
      <c r="A3" s="15"/>
      <c r="B3" s="261" t="s">
        <v>1</v>
      </c>
      <c r="C3" s="262"/>
      <c r="D3" s="262"/>
      <c r="E3" s="262"/>
      <c r="F3" s="262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4"/>
      <c r="W3" s="55"/>
    </row>
    <row r="4" spans="1:23" ht="18" customHeight="1" x14ac:dyDescent="0.3">
      <c r="A4" s="15"/>
      <c r="B4" s="45" t="s">
        <v>665</v>
      </c>
      <c r="C4" s="32"/>
      <c r="D4" s="25"/>
      <c r="E4" s="25"/>
      <c r="F4" s="46" t="s">
        <v>17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20"/>
      <c r="W4" s="55"/>
    </row>
    <row r="5" spans="1:23" ht="18" customHeight="1" x14ac:dyDescent="0.3">
      <c r="A5" s="15"/>
      <c r="B5" s="40"/>
      <c r="C5" s="32"/>
      <c r="D5" s="25"/>
      <c r="E5" s="25"/>
      <c r="F5" s="46" t="s">
        <v>18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20"/>
      <c r="W5" s="55"/>
    </row>
    <row r="6" spans="1:23" ht="18" customHeight="1" x14ac:dyDescent="0.3">
      <c r="A6" s="15"/>
      <c r="B6" s="47" t="s">
        <v>19</v>
      </c>
      <c r="C6" s="32"/>
      <c r="D6" s="46" t="s">
        <v>20</v>
      </c>
      <c r="E6" s="25"/>
      <c r="F6" s="46" t="s">
        <v>21</v>
      </c>
      <c r="G6" s="46" t="s">
        <v>22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20"/>
      <c r="W6" s="55"/>
    </row>
    <row r="7" spans="1:23" ht="19.95" customHeight="1" x14ac:dyDescent="0.3">
      <c r="A7" s="15"/>
      <c r="B7" s="299" t="s">
        <v>23</v>
      </c>
      <c r="C7" s="300"/>
      <c r="D7" s="300"/>
      <c r="E7" s="300"/>
      <c r="F7" s="300"/>
      <c r="G7" s="300"/>
      <c r="H7" s="301"/>
      <c r="I7" s="49"/>
      <c r="J7" s="50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20"/>
      <c r="W7" s="55"/>
    </row>
    <row r="8" spans="1:23" ht="18" customHeight="1" x14ac:dyDescent="0.3">
      <c r="A8" s="15"/>
      <c r="B8" s="51" t="s">
        <v>26</v>
      </c>
      <c r="C8" s="48"/>
      <c r="D8" s="28"/>
      <c r="E8" s="28"/>
      <c r="F8" s="52" t="s">
        <v>27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20"/>
      <c r="W8" s="55"/>
    </row>
    <row r="9" spans="1:23" ht="19.95" customHeight="1" x14ac:dyDescent="0.3">
      <c r="A9" s="15"/>
      <c r="B9" s="265" t="s">
        <v>24</v>
      </c>
      <c r="C9" s="266"/>
      <c r="D9" s="266"/>
      <c r="E9" s="266"/>
      <c r="F9" s="266"/>
      <c r="G9" s="266"/>
      <c r="H9" s="287"/>
      <c r="I9" s="50"/>
      <c r="J9" s="5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20"/>
      <c r="W9" s="55"/>
    </row>
    <row r="10" spans="1:23" ht="18" customHeight="1" x14ac:dyDescent="0.3">
      <c r="A10" s="15"/>
      <c r="B10" s="47" t="s">
        <v>26</v>
      </c>
      <c r="C10" s="32"/>
      <c r="D10" s="25"/>
      <c r="E10" s="25"/>
      <c r="F10" s="46" t="s">
        <v>27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20"/>
      <c r="W10" s="55"/>
    </row>
    <row r="11" spans="1:23" ht="19.95" customHeight="1" x14ac:dyDescent="0.3">
      <c r="A11" s="15"/>
      <c r="B11" s="265" t="s">
        <v>25</v>
      </c>
      <c r="C11" s="266"/>
      <c r="D11" s="266"/>
      <c r="E11" s="266"/>
      <c r="F11" s="266"/>
      <c r="G11" s="266"/>
      <c r="H11" s="287"/>
      <c r="I11" s="50"/>
      <c r="J11" s="50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20"/>
      <c r="W11" s="55"/>
    </row>
    <row r="12" spans="1:23" ht="18" customHeight="1" x14ac:dyDescent="0.3">
      <c r="A12" s="15"/>
      <c r="B12" s="47" t="s">
        <v>26</v>
      </c>
      <c r="C12" s="32"/>
      <c r="D12" s="25"/>
      <c r="E12" s="25"/>
      <c r="F12" s="46" t="s">
        <v>27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20"/>
      <c r="W12" s="55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20"/>
      <c r="W13" s="55"/>
    </row>
    <row r="14" spans="1:23" ht="18" customHeight="1" x14ac:dyDescent="0.3">
      <c r="A14" s="15"/>
      <c r="B14" s="56" t="s">
        <v>6</v>
      </c>
      <c r="C14" s="64" t="s">
        <v>48</v>
      </c>
      <c r="D14" s="63" t="s">
        <v>49</v>
      </c>
      <c r="E14" s="68" t="s">
        <v>50</v>
      </c>
      <c r="F14" s="256" t="s">
        <v>34</v>
      </c>
      <c r="G14" s="257"/>
      <c r="H14" s="288"/>
      <c r="I14" s="32"/>
      <c r="J14" s="25"/>
      <c r="K14" s="26"/>
      <c r="L14" s="26"/>
      <c r="M14" s="26"/>
      <c r="N14" s="26"/>
      <c r="O14" s="76"/>
      <c r="P14" s="84">
        <v>0</v>
      </c>
      <c r="Q14" s="80"/>
      <c r="R14" s="26"/>
      <c r="S14" s="26"/>
      <c r="T14" s="26"/>
      <c r="U14" s="26"/>
      <c r="V14" s="120"/>
      <c r="W14" s="55"/>
    </row>
    <row r="15" spans="1:23" ht="18" customHeight="1" x14ac:dyDescent="0.3">
      <c r="A15" s="15"/>
      <c r="B15" s="57" t="s">
        <v>28</v>
      </c>
      <c r="C15" s="65"/>
      <c r="D15" s="60"/>
      <c r="E15" s="69"/>
      <c r="F15" s="289"/>
      <c r="G15" s="275"/>
      <c r="H15" s="290"/>
      <c r="I15" s="25"/>
      <c r="J15" s="25"/>
      <c r="K15" s="26"/>
      <c r="L15" s="26"/>
      <c r="M15" s="26"/>
      <c r="N15" s="26"/>
      <c r="O15" s="76"/>
      <c r="P15" s="85"/>
      <c r="Q15" s="80"/>
      <c r="R15" s="26"/>
      <c r="S15" s="26"/>
      <c r="T15" s="26"/>
      <c r="U15" s="26"/>
      <c r="V15" s="120"/>
      <c r="W15" s="55"/>
    </row>
    <row r="16" spans="1:23" ht="18" customHeight="1" x14ac:dyDescent="0.3">
      <c r="A16" s="15"/>
      <c r="B16" s="56" t="s">
        <v>29</v>
      </c>
      <c r="C16" s="94"/>
      <c r="D16" s="95"/>
      <c r="E16" s="96"/>
      <c r="F16" s="271" t="s">
        <v>35</v>
      </c>
      <c r="G16" s="275"/>
      <c r="H16" s="290"/>
      <c r="I16" s="25"/>
      <c r="J16" s="25"/>
      <c r="K16" s="26"/>
      <c r="L16" s="26"/>
      <c r="M16" s="26"/>
      <c r="N16" s="26"/>
      <c r="O16" s="76"/>
      <c r="P16" s="86">
        <f>(SUM(Z74:Z178))</f>
        <v>0</v>
      </c>
      <c r="Q16" s="80"/>
      <c r="R16" s="26"/>
      <c r="S16" s="26"/>
      <c r="T16" s="26"/>
      <c r="U16" s="26"/>
      <c r="V16" s="120"/>
      <c r="W16" s="55"/>
    </row>
    <row r="17" spans="1:26" ht="18" customHeight="1" x14ac:dyDescent="0.3">
      <c r="A17" s="15"/>
      <c r="B17" s="57" t="s">
        <v>30</v>
      </c>
      <c r="C17" s="65">
        <f>'SO 15812'!E57</f>
        <v>0</v>
      </c>
      <c r="D17" s="60">
        <f>'SO 15812'!F57</f>
        <v>0</v>
      </c>
      <c r="E17" s="69">
        <f>'SO 15812'!G57</f>
        <v>0</v>
      </c>
      <c r="F17" s="272" t="s">
        <v>36</v>
      </c>
      <c r="G17" s="275"/>
      <c r="H17" s="290"/>
      <c r="I17" s="25"/>
      <c r="J17" s="25"/>
      <c r="K17" s="26"/>
      <c r="L17" s="26"/>
      <c r="M17" s="26"/>
      <c r="N17" s="26"/>
      <c r="O17" s="76"/>
      <c r="P17" s="86">
        <f>(SUM(Y74:Y178))</f>
        <v>0</v>
      </c>
      <c r="Q17" s="80"/>
      <c r="R17" s="26"/>
      <c r="S17" s="26"/>
      <c r="T17" s="26"/>
      <c r="U17" s="26"/>
      <c r="V17" s="120"/>
      <c r="W17" s="55"/>
    </row>
    <row r="18" spans="1:26" ht="18" customHeight="1" x14ac:dyDescent="0.3">
      <c r="A18" s="15"/>
      <c r="B18" s="58" t="s">
        <v>31</v>
      </c>
      <c r="C18" s="66"/>
      <c r="D18" s="61"/>
      <c r="E18" s="70"/>
      <c r="F18" s="274"/>
      <c r="G18" s="280"/>
      <c r="H18" s="290"/>
      <c r="I18" s="25"/>
      <c r="J18" s="25"/>
      <c r="K18" s="26"/>
      <c r="L18" s="26"/>
      <c r="M18" s="26"/>
      <c r="N18" s="26"/>
      <c r="O18" s="76"/>
      <c r="P18" s="85"/>
      <c r="Q18" s="80"/>
      <c r="R18" s="26"/>
      <c r="S18" s="26"/>
      <c r="T18" s="26"/>
      <c r="U18" s="26"/>
      <c r="V18" s="120"/>
      <c r="W18" s="55"/>
    </row>
    <row r="19" spans="1:26" ht="18" customHeight="1" x14ac:dyDescent="0.3">
      <c r="A19" s="15"/>
      <c r="B19" s="58" t="s">
        <v>32</v>
      </c>
      <c r="C19" s="67"/>
      <c r="D19" s="62"/>
      <c r="E19" s="70"/>
      <c r="F19" s="314"/>
      <c r="G19" s="303"/>
      <c r="H19" s="315"/>
      <c r="I19" s="25"/>
      <c r="J19" s="25"/>
      <c r="K19" s="26"/>
      <c r="L19" s="26"/>
      <c r="M19" s="26"/>
      <c r="N19" s="26"/>
      <c r="O19" s="76"/>
      <c r="P19" s="85"/>
      <c r="Q19" s="80"/>
      <c r="R19" s="26"/>
      <c r="S19" s="26"/>
      <c r="T19" s="26"/>
      <c r="U19" s="26"/>
      <c r="V19" s="120"/>
      <c r="W19" s="55"/>
    </row>
    <row r="20" spans="1:26" ht="18" customHeight="1" x14ac:dyDescent="0.3">
      <c r="A20" s="15"/>
      <c r="B20" s="54" t="s">
        <v>33</v>
      </c>
      <c r="C20" s="59"/>
      <c r="D20" s="97"/>
      <c r="E20" s="98">
        <f>SUM(E15:E19)</f>
        <v>0</v>
      </c>
      <c r="F20" s="267" t="s">
        <v>33</v>
      </c>
      <c r="G20" s="273"/>
      <c r="H20" s="288"/>
      <c r="I20" s="32"/>
      <c r="J20" s="25"/>
      <c r="K20" s="26"/>
      <c r="L20" s="26"/>
      <c r="M20" s="26"/>
      <c r="N20" s="26"/>
      <c r="O20" s="76"/>
      <c r="P20" s="87">
        <f>SUM(P14:P19)</f>
        <v>0</v>
      </c>
      <c r="Q20" s="80"/>
      <c r="R20" s="26"/>
      <c r="S20" s="26"/>
      <c r="T20" s="26"/>
      <c r="U20" s="26"/>
      <c r="V20" s="120"/>
      <c r="W20" s="55"/>
    </row>
    <row r="21" spans="1:26" ht="18" customHeight="1" x14ac:dyDescent="0.3">
      <c r="A21" s="15"/>
      <c r="B21" s="51" t="s">
        <v>42</v>
      </c>
      <c r="C21" s="53"/>
      <c r="D21" s="93"/>
      <c r="E21" s="71">
        <f>((E15*U22*0)+(E16*V22*0)+(E17*W22*0))/100</f>
        <v>0</v>
      </c>
      <c r="F21" s="278" t="s">
        <v>45</v>
      </c>
      <c r="G21" s="275"/>
      <c r="H21" s="290"/>
      <c r="I21" s="25"/>
      <c r="J21" s="25"/>
      <c r="K21" s="26"/>
      <c r="L21" s="26"/>
      <c r="M21" s="26"/>
      <c r="N21" s="26"/>
      <c r="O21" s="76"/>
      <c r="P21" s="86">
        <f>((E15*X22*0)+(E16*Y22*0)+(E17*Z22*0))/100</f>
        <v>0</v>
      </c>
      <c r="Q21" s="80"/>
      <c r="R21" s="26"/>
      <c r="S21" s="26"/>
      <c r="T21" s="26"/>
      <c r="U21" s="26"/>
      <c r="V21" s="120"/>
      <c r="W21" s="55"/>
    </row>
    <row r="22" spans="1:26" ht="18" customHeight="1" x14ac:dyDescent="0.3">
      <c r="A22" s="15"/>
      <c r="B22" s="47" t="s">
        <v>43</v>
      </c>
      <c r="C22" s="34"/>
      <c r="D22" s="73"/>
      <c r="E22" s="72">
        <f>((E15*U23*0)+(E16*V23*0)+(E17*W23*0))/100</f>
        <v>0</v>
      </c>
      <c r="F22" s="278" t="s">
        <v>46</v>
      </c>
      <c r="G22" s="275"/>
      <c r="H22" s="290"/>
      <c r="I22" s="25"/>
      <c r="J22" s="25"/>
      <c r="K22" s="26"/>
      <c r="L22" s="26"/>
      <c r="M22" s="26"/>
      <c r="N22" s="26"/>
      <c r="O22" s="76"/>
      <c r="P22" s="86">
        <f>((E15*X23*0)+(E16*Y23*0)+(E17*Z23*0))/100</f>
        <v>0</v>
      </c>
      <c r="Q22" s="80"/>
      <c r="R22" s="26"/>
      <c r="S22" s="26"/>
      <c r="T22" s="26"/>
      <c r="U22" s="26">
        <v>1</v>
      </c>
      <c r="V22" s="121">
        <v>1</v>
      </c>
      <c r="W22" s="55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7" t="s">
        <v>44</v>
      </c>
      <c r="C23" s="34"/>
      <c r="D23" s="73"/>
      <c r="E23" s="72">
        <f>((E15*U24*0)+(E16*V24*0)+(E17*W24*0))/100</f>
        <v>0</v>
      </c>
      <c r="F23" s="278" t="s">
        <v>47</v>
      </c>
      <c r="G23" s="275"/>
      <c r="H23" s="290"/>
      <c r="I23" s="25"/>
      <c r="J23" s="25"/>
      <c r="K23" s="26"/>
      <c r="L23" s="26"/>
      <c r="M23" s="26"/>
      <c r="N23" s="26"/>
      <c r="O23" s="76"/>
      <c r="P23" s="86">
        <f>((E15*X24*0)+(E16*Y24*0)+(E17*Z24*0))/100</f>
        <v>0</v>
      </c>
      <c r="Q23" s="80"/>
      <c r="R23" s="26"/>
      <c r="S23" s="26"/>
      <c r="T23" s="26"/>
      <c r="U23" s="26">
        <v>1</v>
      </c>
      <c r="V23" s="121">
        <v>1</v>
      </c>
      <c r="W23" s="55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3"/>
      <c r="E24" s="73"/>
      <c r="F24" s="316"/>
      <c r="G24" s="280"/>
      <c r="H24" s="290"/>
      <c r="I24" s="25"/>
      <c r="J24" s="25"/>
      <c r="K24" s="26"/>
      <c r="L24" s="26"/>
      <c r="M24" s="26"/>
      <c r="N24" s="26"/>
      <c r="O24" s="76"/>
      <c r="P24" s="88"/>
      <c r="Q24" s="80"/>
      <c r="R24" s="26"/>
      <c r="S24" s="26"/>
      <c r="T24" s="26"/>
      <c r="U24" s="26">
        <v>1</v>
      </c>
      <c r="V24" s="121">
        <v>1</v>
      </c>
      <c r="W24" s="55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7"/>
      <c r="C25" s="34"/>
      <c r="D25" s="73"/>
      <c r="E25" s="73"/>
      <c r="F25" s="302" t="s">
        <v>33</v>
      </c>
      <c r="G25" s="303"/>
      <c r="H25" s="290"/>
      <c r="I25" s="25"/>
      <c r="J25" s="25"/>
      <c r="K25" s="26"/>
      <c r="L25" s="26"/>
      <c r="M25" s="26"/>
      <c r="N25" s="26"/>
      <c r="O25" s="76"/>
      <c r="P25" s="87">
        <f>SUM(E21:E24)+SUM(P21:P24)</f>
        <v>0</v>
      </c>
      <c r="Q25" s="80"/>
      <c r="R25" s="26"/>
      <c r="S25" s="26"/>
      <c r="T25" s="26"/>
      <c r="U25" s="26"/>
      <c r="V25" s="120"/>
      <c r="W25" s="55"/>
    </row>
    <row r="26" spans="1:26" ht="18" customHeight="1" x14ac:dyDescent="0.3">
      <c r="A26" s="15"/>
      <c r="B26" s="116" t="s">
        <v>53</v>
      </c>
      <c r="C26" s="100"/>
      <c r="D26" s="102"/>
      <c r="E26" s="112"/>
      <c r="F26" s="267" t="s">
        <v>37</v>
      </c>
      <c r="G26" s="304"/>
      <c r="H26" s="305"/>
      <c r="I26" s="23"/>
      <c r="J26" s="23"/>
      <c r="K26" s="24"/>
      <c r="L26" s="24"/>
      <c r="M26" s="24"/>
      <c r="N26" s="24"/>
      <c r="O26" s="77"/>
      <c r="P26" s="89"/>
      <c r="Q26" s="81"/>
      <c r="R26" s="24"/>
      <c r="S26" s="24"/>
      <c r="T26" s="24"/>
      <c r="U26" s="24"/>
      <c r="V26" s="122"/>
      <c r="W26" s="55"/>
    </row>
    <row r="27" spans="1:26" ht="18" customHeight="1" x14ac:dyDescent="0.3">
      <c r="A27" s="15"/>
      <c r="B27" s="41"/>
      <c r="C27" s="36"/>
      <c r="D27" s="74"/>
      <c r="E27" s="113"/>
      <c r="F27" s="306" t="s">
        <v>38</v>
      </c>
      <c r="G27" s="282"/>
      <c r="H27" s="307"/>
      <c r="I27" s="28"/>
      <c r="J27" s="28"/>
      <c r="K27" s="29"/>
      <c r="L27" s="29"/>
      <c r="M27" s="29"/>
      <c r="N27" s="29"/>
      <c r="O27" s="78"/>
      <c r="P27" s="90">
        <f>E20+P20+E25+P25</f>
        <v>0</v>
      </c>
      <c r="Q27" s="82"/>
      <c r="R27" s="29"/>
      <c r="S27" s="29"/>
      <c r="T27" s="29"/>
      <c r="U27" s="29"/>
      <c r="V27" s="123"/>
      <c r="W27" s="55"/>
    </row>
    <row r="28" spans="1:26" ht="18" customHeight="1" x14ac:dyDescent="0.3">
      <c r="A28" s="15"/>
      <c r="B28" s="42"/>
      <c r="C28" s="37"/>
      <c r="D28" s="15"/>
      <c r="E28" s="114"/>
      <c r="F28" s="308" t="s">
        <v>39</v>
      </c>
      <c r="G28" s="309"/>
      <c r="H28" s="220">
        <f>P27-SUM('SO 15812'!K74:'SO 15812'!K178)</f>
        <v>0</v>
      </c>
      <c r="I28" s="21"/>
      <c r="J28" s="21"/>
      <c r="K28" s="22"/>
      <c r="L28" s="22"/>
      <c r="M28" s="22"/>
      <c r="N28" s="22"/>
      <c r="O28" s="79"/>
      <c r="P28" s="91">
        <f>ROUND(((ROUND(H28,2)*20)*1/100),2)</f>
        <v>0</v>
      </c>
      <c r="Q28" s="83"/>
      <c r="R28" s="22"/>
      <c r="S28" s="22"/>
      <c r="T28" s="22"/>
      <c r="U28" s="22"/>
      <c r="V28" s="124"/>
      <c r="W28" s="55"/>
    </row>
    <row r="29" spans="1:26" ht="18" customHeight="1" x14ac:dyDescent="0.3">
      <c r="A29" s="15"/>
      <c r="B29" s="42"/>
      <c r="C29" s="37"/>
      <c r="D29" s="15"/>
      <c r="E29" s="114"/>
      <c r="F29" s="310" t="s">
        <v>40</v>
      </c>
      <c r="G29" s="311"/>
      <c r="H29" s="33">
        <f>SUM('SO 15812'!K74:'SO 15812'!K178)</f>
        <v>0</v>
      </c>
      <c r="I29" s="25"/>
      <c r="J29" s="25"/>
      <c r="K29" s="26"/>
      <c r="L29" s="26"/>
      <c r="M29" s="26"/>
      <c r="N29" s="26"/>
      <c r="O29" s="76"/>
      <c r="P29" s="84">
        <f>ROUND(((ROUND(H29,2)*0)/100),2)</f>
        <v>0</v>
      </c>
      <c r="Q29" s="80"/>
      <c r="R29" s="26"/>
      <c r="S29" s="26"/>
      <c r="T29" s="26"/>
      <c r="U29" s="26"/>
      <c r="V29" s="120"/>
      <c r="W29" s="55"/>
    </row>
    <row r="30" spans="1:26" ht="18" customHeight="1" x14ac:dyDescent="0.3">
      <c r="A30" s="15"/>
      <c r="B30" s="42"/>
      <c r="C30" s="37"/>
      <c r="D30" s="15"/>
      <c r="E30" s="114"/>
      <c r="F30" s="312" t="s">
        <v>41</v>
      </c>
      <c r="G30" s="313"/>
      <c r="H30" s="108"/>
      <c r="I30" s="109"/>
      <c r="J30" s="21"/>
      <c r="K30" s="22"/>
      <c r="L30" s="22"/>
      <c r="M30" s="22"/>
      <c r="N30" s="22"/>
      <c r="O30" s="79"/>
      <c r="P30" s="110">
        <f>SUM(P27:P29)</f>
        <v>0</v>
      </c>
      <c r="Q30" s="80"/>
      <c r="R30" s="26"/>
      <c r="S30" s="26"/>
      <c r="T30" s="26"/>
      <c r="U30" s="26"/>
      <c r="V30" s="120"/>
      <c r="W30" s="55"/>
    </row>
    <row r="31" spans="1:26" ht="18" customHeight="1" x14ac:dyDescent="0.3">
      <c r="A31" s="15"/>
      <c r="B31" s="38"/>
      <c r="C31" s="30"/>
      <c r="D31" s="105"/>
      <c r="E31" s="115"/>
      <c r="F31" s="282"/>
      <c r="G31" s="270"/>
      <c r="H31" s="34"/>
      <c r="I31" s="25"/>
      <c r="J31" s="25"/>
      <c r="K31" s="26"/>
      <c r="L31" s="26"/>
      <c r="M31" s="26"/>
      <c r="N31" s="26"/>
      <c r="O31" s="76"/>
      <c r="P31" s="92"/>
      <c r="Q31" s="80"/>
      <c r="R31" s="26"/>
      <c r="S31" s="26"/>
      <c r="T31" s="26"/>
      <c r="U31" s="26"/>
      <c r="V31" s="120"/>
      <c r="W31" s="55"/>
    </row>
    <row r="32" spans="1:26" ht="18" customHeight="1" x14ac:dyDescent="0.3">
      <c r="A32" s="15"/>
      <c r="B32" s="116" t="s">
        <v>51</v>
      </c>
      <c r="C32" s="107"/>
      <c r="D32" s="19"/>
      <c r="E32" s="117" t="s">
        <v>52</v>
      </c>
      <c r="F32" s="74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22"/>
      <c r="W32" s="55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5"/>
      <c r="W33" s="55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6"/>
      <c r="W34" s="55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6"/>
      <c r="W35" s="55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6"/>
      <c r="W36" s="55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7"/>
      <c r="W37" s="55"/>
    </row>
    <row r="38" spans="1:23" ht="18" customHeight="1" x14ac:dyDescent="0.3">
      <c r="A38" s="15"/>
      <c r="B38" s="128"/>
      <c r="C38" s="43"/>
      <c r="D38" s="129"/>
      <c r="E38" s="129"/>
      <c r="F38" s="129"/>
      <c r="G38" s="129"/>
      <c r="H38" s="129"/>
      <c r="I38" s="129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  <c r="W38" s="55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3">
      <c r="A42" s="137"/>
      <c r="B42" s="208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3">
      <c r="A43" s="137"/>
      <c r="B43" s="20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5"/>
    </row>
    <row r="44" spans="1:23" ht="34.950000000000003" customHeight="1" x14ac:dyDescent="0.3">
      <c r="A44" s="137"/>
      <c r="B44" s="322" t="s">
        <v>0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4"/>
      <c r="W44" s="55"/>
    </row>
    <row r="45" spans="1:23" x14ac:dyDescent="0.3">
      <c r="A45" s="137"/>
      <c r="B45" s="2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5"/>
      <c r="W45" s="55"/>
    </row>
    <row r="46" spans="1:23" ht="19.95" customHeight="1" x14ac:dyDescent="0.3">
      <c r="A46" s="207"/>
      <c r="B46" s="325" t="s">
        <v>23</v>
      </c>
      <c r="C46" s="326"/>
      <c r="D46" s="326"/>
      <c r="E46" s="327"/>
      <c r="F46" s="328" t="s">
        <v>20</v>
      </c>
      <c r="G46" s="326"/>
      <c r="H46" s="327"/>
      <c r="I46" s="136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6"/>
      <c r="W46" s="55"/>
    </row>
    <row r="47" spans="1:23" ht="19.95" customHeight="1" x14ac:dyDescent="0.3">
      <c r="A47" s="207"/>
      <c r="B47" s="325" t="s">
        <v>24</v>
      </c>
      <c r="C47" s="326"/>
      <c r="D47" s="326"/>
      <c r="E47" s="327"/>
      <c r="F47" s="328" t="s">
        <v>18</v>
      </c>
      <c r="G47" s="326"/>
      <c r="H47" s="327"/>
      <c r="I47" s="136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6"/>
      <c r="W47" s="55"/>
    </row>
    <row r="48" spans="1:23" ht="19.95" customHeight="1" x14ac:dyDescent="0.3">
      <c r="A48" s="207"/>
      <c r="B48" s="325" t="s">
        <v>25</v>
      </c>
      <c r="C48" s="326"/>
      <c r="D48" s="326"/>
      <c r="E48" s="327"/>
      <c r="F48" s="328" t="s">
        <v>57</v>
      </c>
      <c r="G48" s="326"/>
      <c r="H48" s="327"/>
      <c r="I48" s="136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6"/>
      <c r="W48" s="55"/>
    </row>
    <row r="49" spans="1:26" ht="30" customHeight="1" x14ac:dyDescent="0.3">
      <c r="A49" s="207"/>
      <c r="B49" s="329" t="s">
        <v>1</v>
      </c>
      <c r="C49" s="330"/>
      <c r="D49" s="330"/>
      <c r="E49" s="330"/>
      <c r="F49" s="330"/>
      <c r="G49" s="330"/>
      <c r="H49" s="330"/>
      <c r="I49" s="331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6"/>
      <c r="W49" s="55"/>
    </row>
    <row r="50" spans="1:26" x14ac:dyDescent="0.3">
      <c r="A50" s="15"/>
      <c r="B50" s="211" t="s">
        <v>665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6"/>
      <c r="W50" s="55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6"/>
      <c r="W51" s="55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6"/>
      <c r="W52" s="55"/>
    </row>
    <row r="53" spans="1:26" x14ac:dyDescent="0.3">
      <c r="A53" s="15"/>
      <c r="B53" s="211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6"/>
      <c r="W53" s="55"/>
    </row>
    <row r="54" spans="1:26" x14ac:dyDescent="0.3">
      <c r="A54" s="2"/>
      <c r="B54" s="320" t="s">
        <v>54</v>
      </c>
      <c r="C54" s="321"/>
      <c r="D54" s="135"/>
      <c r="E54" s="135" t="s">
        <v>48</v>
      </c>
      <c r="F54" s="135" t="s">
        <v>49</v>
      </c>
      <c r="G54" s="135" t="s">
        <v>33</v>
      </c>
      <c r="H54" s="135" t="s">
        <v>55</v>
      </c>
      <c r="I54" s="135" t="s">
        <v>56</v>
      </c>
      <c r="J54" s="134"/>
      <c r="K54" s="134"/>
      <c r="L54" s="134"/>
      <c r="M54" s="134"/>
      <c r="N54" s="134"/>
      <c r="O54" s="134"/>
      <c r="P54" s="134"/>
      <c r="Q54" s="132"/>
      <c r="R54" s="132"/>
      <c r="S54" s="132"/>
      <c r="T54" s="132"/>
      <c r="U54" s="132"/>
      <c r="V54" s="154"/>
      <c r="W54" s="55"/>
    </row>
    <row r="55" spans="1:26" x14ac:dyDescent="0.3">
      <c r="A55" s="10"/>
      <c r="B55" s="317" t="s">
        <v>507</v>
      </c>
      <c r="C55" s="318"/>
      <c r="D55" s="318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55"/>
      <c r="W55" s="219"/>
      <c r="X55" s="144"/>
      <c r="Y55" s="144"/>
      <c r="Z55" s="144"/>
    </row>
    <row r="56" spans="1:26" x14ac:dyDescent="0.3">
      <c r="A56" s="10"/>
      <c r="B56" s="319" t="s">
        <v>666</v>
      </c>
      <c r="C56" s="267"/>
      <c r="D56" s="267"/>
      <c r="E56" s="69">
        <f>'SO 15812'!L176</f>
        <v>0</v>
      </c>
      <c r="F56" s="69">
        <f>'SO 15812'!M176</f>
        <v>0</v>
      </c>
      <c r="G56" s="69">
        <f>'SO 15812'!I176</f>
        <v>0</v>
      </c>
      <c r="H56" s="145">
        <f>'SO 15812'!S176</f>
        <v>0</v>
      </c>
      <c r="I56" s="145">
        <f>'SO 15812'!V176</f>
        <v>0</v>
      </c>
      <c r="J56" s="145"/>
      <c r="K56" s="145"/>
      <c r="L56" s="145"/>
      <c r="M56" s="145"/>
      <c r="N56" s="145"/>
      <c r="O56" s="145"/>
      <c r="P56" s="145"/>
      <c r="Q56" s="144"/>
      <c r="R56" s="144"/>
      <c r="S56" s="144"/>
      <c r="T56" s="144"/>
      <c r="U56" s="144"/>
      <c r="V56" s="156"/>
      <c r="W56" s="219"/>
      <c r="X56" s="144"/>
      <c r="Y56" s="144"/>
      <c r="Z56" s="144"/>
    </row>
    <row r="57" spans="1:26" x14ac:dyDescent="0.3">
      <c r="A57" s="10"/>
      <c r="B57" s="332" t="s">
        <v>507</v>
      </c>
      <c r="C57" s="333"/>
      <c r="D57" s="333"/>
      <c r="E57" s="146">
        <f>'SO 15812'!L178</f>
        <v>0</v>
      </c>
      <c r="F57" s="146">
        <f>'SO 15812'!M178</f>
        <v>0</v>
      </c>
      <c r="G57" s="146">
        <f>'SO 15812'!I178</f>
        <v>0</v>
      </c>
      <c r="H57" s="147">
        <f>'SO 15812'!S178</f>
        <v>0</v>
      </c>
      <c r="I57" s="147">
        <f>'SO 15812'!V178</f>
        <v>0</v>
      </c>
      <c r="J57" s="147"/>
      <c r="K57" s="147"/>
      <c r="L57" s="147"/>
      <c r="M57" s="147"/>
      <c r="N57" s="147"/>
      <c r="O57" s="147"/>
      <c r="P57" s="147"/>
      <c r="Q57" s="144"/>
      <c r="R57" s="144"/>
      <c r="S57" s="144"/>
      <c r="T57" s="144"/>
      <c r="U57" s="144"/>
      <c r="V57" s="156"/>
      <c r="W57" s="219"/>
      <c r="X57" s="144"/>
      <c r="Y57" s="144"/>
      <c r="Z57" s="144"/>
    </row>
    <row r="58" spans="1:26" x14ac:dyDescent="0.3">
      <c r="A58" s="1"/>
      <c r="B58" s="212"/>
      <c r="C58" s="1"/>
      <c r="D58" s="1"/>
      <c r="E58" s="139"/>
      <c r="F58" s="139"/>
      <c r="G58" s="139"/>
      <c r="H58" s="140"/>
      <c r="I58" s="140"/>
      <c r="J58" s="140"/>
      <c r="K58" s="140"/>
      <c r="L58" s="140"/>
      <c r="M58" s="140"/>
      <c r="N58" s="140"/>
      <c r="O58" s="140"/>
      <c r="P58" s="140"/>
      <c r="V58" s="157"/>
      <c r="W58" s="55"/>
    </row>
    <row r="59" spans="1:26" x14ac:dyDescent="0.3">
      <c r="A59" s="148"/>
      <c r="B59" s="334" t="s">
        <v>82</v>
      </c>
      <c r="C59" s="335"/>
      <c r="D59" s="335"/>
      <c r="E59" s="150">
        <f>'SO 15812'!L179</f>
        <v>0</v>
      </c>
      <c r="F59" s="150">
        <f>'SO 15812'!M179</f>
        <v>0</v>
      </c>
      <c r="G59" s="150">
        <f>'SO 15812'!I179</f>
        <v>0</v>
      </c>
      <c r="H59" s="151">
        <f>'SO 15812'!S179</f>
        <v>0</v>
      </c>
      <c r="I59" s="151">
        <f>'SO 15812'!V179</f>
        <v>0</v>
      </c>
      <c r="J59" s="152"/>
      <c r="K59" s="152"/>
      <c r="L59" s="152"/>
      <c r="M59" s="152"/>
      <c r="N59" s="152"/>
      <c r="O59" s="152"/>
      <c r="P59" s="152"/>
      <c r="Q59" s="153"/>
      <c r="R59" s="153"/>
      <c r="S59" s="153"/>
      <c r="T59" s="153"/>
      <c r="U59" s="153"/>
      <c r="V59" s="158"/>
      <c r="W59" s="219"/>
      <c r="X59" s="149"/>
      <c r="Y59" s="149"/>
      <c r="Z59" s="149"/>
    </row>
    <row r="60" spans="1:26" x14ac:dyDescent="0.3">
      <c r="A60" s="15"/>
      <c r="B60" s="42"/>
      <c r="C60" s="3"/>
      <c r="D60" s="3"/>
      <c r="E60" s="14"/>
      <c r="F60" s="14"/>
      <c r="G60" s="14"/>
      <c r="H60" s="159"/>
      <c r="I60" s="159"/>
      <c r="J60" s="159"/>
      <c r="K60" s="159"/>
      <c r="L60" s="159"/>
      <c r="M60" s="159"/>
      <c r="N60" s="159"/>
      <c r="O60" s="159"/>
      <c r="P60" s="159"/>
      <c r="Q60" s="11"/>
      <c r="R60" s="11"/>
      <c r="S60" s="11"/>
      <c r="T60" s="11"/>
      <c r="U60" s="11"/>
      <c r="V60" s="11"/>
      <c r="W60" s="55"/>
    </row>
    <row r="61" spans="1:26" x14ac:dyDescent="0.3">
      <c r="A61" s="15"/>
      <c r="B61" s="42"/>
      <c r="C61" s="3"/>
      <c r="D61" s="3"/>
      <c r="E61" s="14"/>
      <c r="F61" s="14"/>
      <c r="G61" s="14"/>
      <c r="H61" s="159"/>
      <c r="I61" s="159"/>
      <c r="J61" s="159"/>
      <c r="K61" s="159"/>
      <c r="L61" s="159"/>
      <c r="M61" s="159"/>
      <c r="N61" s="159"/>
      <c r="O61" s="159"/>
      <c r="P61" s="159"/>
      <c r="Q61" s="11"/>
      <c r="R61" s="11"/>
      <c r="S61" s="11"/>
      <c r="T61" s="11"/>
      <c r="U61" s="11"/>
      <c r="V61" s="11"/>
      <c r="W61" s="55"/>
    </row>
    <row r="62" spans="1:26" x14ac:dyDescent="0.3">
      <c r="A62" s="15"/>
      <c r="B62" s="38"/>
      <c r="C62" s="8"/>
      <c r="D62" s="8"/>
      <c r="E62" s="27"/>
      <c r="F62" s="27"/>
      <c r="G62" s="27"/>
      <c r="H62" s="160"/>
      <c r="I62" s="160"/>
      <c r="J62" s="160"/>
      <c r="K62" s="160"/>
      <c r="L62" s="160"/>
      <c r="M62" s="160"/>
      <c r="N62" s="160"/>
      <c r="O62" s="160"/>
      <c r="P62" s="160"/>
      <c r="Q62" s="16"/>
      <c r="R62" s="16"/>
      <c r="S62" s="16"/>
      <c r="T62" s="16"/>
      <c r="U62" s="16"/>
      <c r="V62" s="16"/>
      <c r="W62" s="55"/>
    </row>
    <row r="63" spans="1:26" ht="34.950000000000003" customHeight="1" x14ac:dyDescent="0.3">
      <c r="A63" s="1"/>
      <c r="B63" s="336" t="s">
        <v>83</v>
      </c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55"/>
    </row>
    <row r="64" spans="1:26" x14ac:dyDescent="0.3">
      <c r="A64" s="15"/>
      <c r="B64" s="99"/>
      <c r="C64" s="19"/>
      <c r="D64" s="19"/>
      <c r="E64" s="101"/>
      <c r="F64" s="101"/>
      <c r="G64" s="101"/>
      <c r="H64" s="174"/>
      <c r="I64" s="174"/>
      <c r="J64" s="174"/>
      <c r="K64" s="174"/>
      <c r="L64" s="174"/>
      <c r="M64" s="174"/>
      <c r="N64" s="174"/>
      <c r="O64" s="174"/>
      <c r="P64" s="174"/>
      <c r="Q64" s="20"/>
      <c r="R64" s="20"/>
      <c r="S64" s="20"/>
      <c r="T64" s="20"/>
      <c r="U64" s="20"/>
      <c r="V64" s="20"/>
      <c r="W64" s="55"/>
    </row>
    <row r="65" spans="1:26" ht="19.95" customHeight="1" x14ac:dyDescent="0.3">
      <c r="A65" s="207"/>
      <c r="B65" s="339" t="s">
        <v>23</v>
      </c>
      <c r="C65" s="340"/>
      <c r="D65" s="340"/>
      <c r="E65" s="341"/>
      <c r="F65" s="172"/>
      <c r="G65" s="172"/>
      <c r="H65" s="173" t="s">
        <v>94</v>
      </c>
      <c r="I65" s="343" t="s">
        <v>95</v>
      </c>
      <c r="J65" s="344"/>
      <c r="K65" s="344"/>
      <c r="L65" s="344"/>
      <c r="M65" s="344"/>
      <c r="N65" s="344"/>
      <c r="O65" s="344"/>
      <c r="P65" s="345"/>
      <c r="Q65" s="18"/>
      <c r="R65" s="18"/>
      <c r="S65" s="18"/>
      <c r="T65" s="18"/>
      <c r="U65" s="18"/>
      <c r="V65" s="18"/>
      <c r="W65" s="55"/>
    </row>
    <row r="66" spans="1:26" ht="19.95" customHeight="1" x14ac:dyDescent="0.3">
      <c r="A66" s="207"/>
      <c r="B66" s="325" t="s">
        <v>24</v>
      </c>
      <c r="C66" s="326"/>
      <c r="D66" s="326"/>
      <c r="E66" s="327"/>
      <c r="F66" s="168"/>
      <c r="G66" s="168"/>
      <c r="H66" s="169" t="s">
        <v>18</v>
      </c>
      <c r="I66" s="169"/>
      <c r="J66" s="159"/>
      <c r="K66" s="159"/>
      <c r="L66" s="159"/>
      <c r="M66" s="159"/>
      <c r="N66" s="159"/>
      <c r="O66" s="159"/>
      <c r="P66" s="159"/>
      <c r="Q66" s="11"/>
      <c r="R66" s="11"/>
      <c r="S66" s="11"/>
      <c r="T66" s="11"/>
      <c r="U66" s="11"/>
      <c r="V66" s="11"/>
      <c r="W66" s="55"/>
    </row>
    <row r="67" spans="1:26" ht="19.95" customHeight="1" x14ac:dyDescent="0.3">
      <c r="A67" s="207"/>
      <c r="B67" s="325" t="s">
        <v>25</v>
      </c>
      <c r="C67" s="326"/>
      <c r="D67" s="326"/>
      <c r="E67" s="327"/>
      <c r="F67" s="168"/>
      <c r="G67" s="168"/>
      <c r="H67" s="169" t="s">
        <v>96</v>
      </c>
      <c r="I67" s="169" t="s">
        <v>22</v>
      </c>
      <c r="J67" s="159"/>
      <c r="K67" s="159"/>
      <c r="L67" s="159"/>
      <c r="M67" s="159"/>
      <c r="N67" s="159"/>
      <c r="O67" s="159"/>
      <c r="P67" s="159"/>
      <c r="Q67" s="11"/>
      <c r="R67" s="11"/>
      <c r="S67" s="11"/>
      <c r="T67" s="11"/>
      <c r="U67" s="11"/>
      <c r="V67" s="11"/>
      <c r="W67" s="55"/>
    </row>
    <row r="68" spans="1:26" ht="19.95" customHeight="1" x14ac:dyDescent="0.3">
      <c r="A68" s="15"/>
      <c r="B68" s="211" t="s">
        <v>97</v>
      </c>
      <c r="C68" s="3"/>
      <c r="D68" s="3"/>
      <c r="E68" s="14"/>
      <c r="F68" s="14"/>
      <c r="G68" s="14"/>
      <c r="H68" s="159"/>
      <c r="I68" s="159"/>
      <c r="J68" s="159"/>
      <c r="K68" s="159"/>
      <c r="L68" s="159"/>
      <c r="M68" s="159"/>
      <c r="N68" s="159"/>
      <c r="O68" s="159"/>
      <c r="P68" s="159"/>
      <c r="Q68" s="11"/>
      <c r="R68" s="11"/>
      <c r="S68" s="11"/>
      <c r="T68" s="11"/>
      <c r="U68" s="11"/>
      <c r="V68" s="11"/>
      <c r="W68" s="55"/>
    </row>
    <row r="69" spans="1:26" ht="19.95" customHeight="1" x14ac:dyDescent="0.3">
      <c r="A69" s="15"/>
      <c r="B69" s="211" t="s">
        <v>665</v>
      </c>
      <c r="C69" s="3"/>
      <c r="D69" s="3"/>
      <c r="E69" s="14"/>
      <c r="F69" s="14"/>
      <c r="G69" s="14"/>
      <c r="H69" s="159"/>
      <c r="I69" s="159"/>
      <c r="J69" s="159"/>
      <c r="K69" s="159"/>
      <c r="L69" s="159"/>
      <c r="M69" s="159"/>
      <c r="N69" s="159"/>
      <c r="O69" s="159"/>
      <c r="P69" s="159"/>
      <c r="Q69" s="11"/>
      <c r="R69" s="11"/>
      <c r="S69" s="11"/>
      <c r="T69" s="11"/>
      <c r="U69" s="11"/>
      <c r="V69" s="11"/>
      <c r="W69" s="55"/>
    </row>
    <row r="70" spans="1:26" ht="19.95" customHeight="1" x14ac:dyDescent="0.3">
      <c r="A70" s="15"/>
      <c r="B70" s="42"/>
      <c r="C70" s="3"/>
      <c r="D70" s="3"/>
      <c r="E70" s="14"/>
      <c r="F70" s="14"/>
      <c r="G70" s="14"/>
      <c r="H70" s="159"/>
      <c r="I70" s="159"/>
      <c r="J70" s="159"/>
      <c r="K70" s="159"/>
      <c r="L70" s="159"/>
      <c r="M70" s="159"/>
      <c r="N70" s="159"/>
      <c r="O70" s="159"/>
      <c r="P70" s="159"/>
      <c r="Q70" s="11"/>
      <c r="R70" s="11"/>
      <c r="S70" s="11"/>
      <c r="T70" s="11"/>
      <c r="U70" s="11"/>
      <c r="V70" s="11"/>
      <c r="W70" s="55"/>
    </row>
    <row r="71" spans="1:26" ht="19.95" customHeight="1" x14ac:dyDescent="0.3">
      <c r="A71" s="15"/>
      <c r="B71" s="42"/>
      <c r="C71" s="3"/>
      <c r="D71" s="3"/>
      <c r="E71" s="14"/>
      <c r="F71" s="14"/>
      <c r="G71" s="14"/>
      <c r="H71" s="159"/>
      <c r="I71" s="159"/>
      <c r="J71" s="159"/>
      <c r="K71" s="159"/>
      <c r="L71" s="159"/>
      <c r="M71" s="159"/>
      <c r="N71" s="159"/>
      <c r="O71" s="159"/>
      <c r="P71" s="159"/>
      <c r="Q71" s="11"/>
      <c r="R71" s="11"/>
      <c r="S71" s="11"/>
      <c r="T71" s="11"/>
      <c r="U71" s="11"/>
      <c r="V71" s="11"/>
      <c r="W71" s="55"/>
    </row>
    <row r="72" spans="1:26" ht="19.95" customHeight="1" x14ac:dyDescent="0.3">
      <c r="A72" s="15"/>
      <c r="B72" s="213" t="s">
        <v>58</v>
      </c>
      <c r="C72" s="170"/>
      <c r="D72" s="170"/>
      <c r="E72" s="14"/>
      <c r="F72" s="14"/>
      <c r="G72" s="14"/>
      <c r="H72" s="159"/>
      <c r="I72" s="159"/>
      <c r="J72" s="159"/>
      <c r="K72" s="159"/>
      <c r="L72" s="159"/>
      <c r="M72" s="159"/>
      <c r="N72" s="159"/>
      <c r="O72" s="159"/>
      <c r="P72" s="159"/>
      <c r="Q72" s="11"/>
      <c r="R72" s="11"/>
      <c r="S72" s="11"/>
      <c r="T72" s="11"/>
      <c r="U72" s="11"/>
      <c r="V72" s="11"/>
      <c r="W72" s="55"/>
    </row>
    <row r="73" spans="1:26" x14ac:dyDescent="0.3">
      <c r="A73" s="2"/>
      <c r="B73" s="214" t="s">
        <v>84</v>
      </c>
      <c r="C73" s="135" t="s">
        <v>85</v>
      </c>
      <c r="D73" s="135" t="s">
        <v>86</v>
      </c>
      <c r="E73" s="161"/>
      <c r="F73" s="161" t="s">
        <v>87</v>
      </c>
      <c r="G73" s="161" t="s">
        <v>88</v>
      </c>
      <c r="H73" s="162" t="s">
        <v>89</v>
      </c>
      <c r="I73" s="162" t="s">
        <v>90</v>
      </c>
      <c r="J73" s="162"/>
      <c r="K73" s="162"/>
      <c r="L73" s="162"/>
      <c r="M73" s="162"/>
      <c r="N73" s="162"/>
      <c r="O73" s="162"/>
      <c r="P73" s="162" t="s">
        <v>91</v>
      </c>
      <c r="Q73" s="163"/>
      <c r="R73" s="163"/>
      <c r="S73" s="135" t="s">
        <v>92</v>
      </c>
      <c r="T73" s="164"/>
      <c r="U73" s="164"/>
      <c r="V73" s="135" t="s">
        <v>93</v>
      </c>
      <c r="W73" s="55"/>
    </row>
    <row r="74" spans="1:26" x14ac:dyDescent="0.3">
      <c r="A74" s="10"/>
      <c r="B74" s="75"/>
      <c r="C74" s="175"/>
      <c r="D74" s="318" t="s">
        <v>507</v>
      </c>
      <c r="E74" s="318"/>
      <c r="F74" s="141"/>
      <c r="G74" s="176"/>
      <c r="H74" s="141"/>
      <c r="I74" s="141"/>
      <c r="J74" s="142"/>
      <c r="K74" s="142"/>
      <c r="L74" s="142"/>
      <c r="M74" s="142"/>
      <c r="N74" s="142"/>
      <c r="O74" s="142"/>
      <c r="P74" s="142"/>
      <c r="Q74" s="111"/>
      <c r="R74" s="111"/>
      <c r="S74" s="111"/>
      <c r="T74" s="111"/>
      <c r="U74" s="111"/>
      <c r="V74" s="200"/>
      <c r="W74" s="219"/>
      <c r="X74" s="144"/>
      <c r="Y74" s="144"/>
      <c r="Z74" s="144"/>
    </row>
    <row r="75" spans="1:26" x14ac:dyDescent="0.3">
      <c r="A75" s="10"/>
      <c r="B75" s="57"/>
      <c r="C75" s="178">
        <v>921</v>
      </c>
      <c r="D75" s="346" t="s">
        <v>667</v>
      </c>
      <c r="E75" s="346"/>
      <c r="F75" s="69"/>
      <c r="G75" s="177"/>
      <c r="H75" s="69"/>
      <c r="I75" s="69"/>
      <c r="J75" s="145"/>
      <c r="K75" s="145"/>
      <c r="L75" s="145"/>
      <c r="M75" s="145"/>
      <c r="N75" s="145"/>
      <c r="O75" s="145"/>
      <c r="P75" s="145"/>
      <c r="Q75" s="10"/>
      <c r="R75" s="10"/>
      <c r="S75" s="10"/>
      <c r="T75" s="10"/>
      <c r="U75" s="10"/>
      <c r="V75" s="201"/>
      <c r="W75" s="219"/>
      <c r="X75" s="144"/>
      <c r="Y75" s="144"/>
      <c r="Z75" s="144"/>
    </row>
    <row r="76" spans="1:26" ht="25.05" customHeight="1" x14ac:dyDescent="0.3">
      <c r="A76" s="185"/>
      <c r="B76" s="215">
        <v>1</v>
      </c>
      <c r="C76" s="186" t="s">
        <v>668</v>
      </c>
      <c r="D76" s="342" t="s">
        <v>669</v>
      </c>
      <c r="E76" s="342"/>
      <c r="F76" s="180" t="s">
        <v>474</v>
      </c>
      <c r="G76" s="181">
        <v>38</v>
      </c>
      <c r="H76" s="180"/>
      <c r="I76" s="180">
        <f t="shared" ref="I76:I107" si="0">ROUND(G76*(H76),2)</f>
        <v>0</v>
      </c>
      <c r="J76" s="182">
        <f t="shared" ref="J76:J107" si="1">ROUND(G76*(N76),2)</f>
        <v>45.98</v>
      </c>
      <c r="K76" s="183">
        <f t="shared" ref="K76:K107" si="2">ROUND(G76*(O76),2)</f>
        <v>0</v>
      </c>
      <c r="L76" s="183">
        <f t="shared" ref="L76:L107" si="3">ROUND(G76*(H76),2)</f>
        <v>0</v>
      </c>
      <c r="M76" s="183"/>
      <c r="N76" s="183">
        <v>1.21</v>
      </c>
      <c r="O76" s="183"/>
      <c r="P76" s="187"/>
      <c r="Q76" s="187"/>
      <c r="R76" s="187"/>
      <c r="S76" s="184">
        <f t="shared" ref="S76:S107" si="4">ROUND(G76*(P76),3)</f>
        <v>0</v>
      </c>
      <c r="T76" s="184"/>
      <c r="U76" s="184"/>
      <c r="V76" s="202"/>
      <c r="W76" s="55"/>
      <c r="Z76">
        <v>0</v>
      </c>
    </row>
    <row r="77" spans="1:26" ht="25.05" customHeight="1" x14ac:dyDescent="0.3">
      <c r="A77" s="185"/>
      <c r="B77" s="215">
        <v>2</v>
      </c>
      <c r="C77" s="186" t="s">
        <v>670</v>
      </c>
      <c r="D77" s="342" t="s">
        <v>671</v>
      </c>
      <c r="E77" s="342"/>
      <c r="F77" s="180" t="s">
        <v>474</v>
      </c>
      <c r="G77" s="181">
        <v>20</v>
      </c>
      <c r="H77" s="180"/>
      <c r="I77" s="180">
        <f t="shared" si="0"/>
        <v>0</v>
      </c>
      <c r="J77" s="182">
        <f t="shared" si="1"/>
        <v>114.2</v>
      </c>
      <c r="K77" s="183">
        <f t="shared" si="2"/>
        <v>0</v>
      </c>
      <c r="L77" s="183">
        <f t="shared" si="3"/>
        <v>0</v>
      </c>
      <c r="M77" s="183"/>
      <c r="N77" s="183">
        <v>5.71</v>
      </c>
      <c r="O77" s="183"/>
      <c r="P77" s="187"/>
      <c r="Q77" s="187"/>
      <c r="R77" s="187"/>
      <c r="S77" s="184">
        <f t="shared" si="4"/>
        <v>0</v>
      </c>
      <c r="T77" s="184"/>
      <c r="U77" s="184"/>
      <c r="V77" s="202"/>
      <c r="W77" s="55"/>
      <c r="Z77">
        <v>0</v>
      </c>
    </row>
    <row r="78" spans="1:26" ht="25.05" customHeight="1" x14ac:dyDescent="0.3">
      <c r="A78" s="185"/>
      <c r="B78" s="215">
        <v>3</v>
      </c>
      <c r="C78" s="186" t="s">
        <v>672</v>
      </c>
      <c r="D78" s="342" t="s">
        <v>673</v>
      </c>
      <c r="E78" s="342"/>
      <c r="F78" s="180" t="s">
        <v>474</v>
      </c>
      <c r="G78" s="181">
        <v>250</v>
      </c>
      <c r="H78" s="180"/>
      <c r="I78" s="180">
        <f t="shared" si="0"/>
        <v>0</v>
      </c>
      <c r="J78" s="182">
        <f t="shared" si="1"/>
        <v>225</v>
      </c>
      <c r="K78" s="183">
        <f t="shared" si="2"/>
        <v>0</v>
      </c>
      <c r="L78" s="183">
        <f t="shared" si="3"/>
        <v>0</v>
      </c>
      <c r="M78" s="183"/>
      <c r="N78" s="183">
        <v>0.9</v>
      </c>
      <c r="O78" s="183"/>
      <c r="P78" s="187"/>
      <c r="Q78" s="187"/>
      <c r="R78" s="187"/>
      <c r="S78" s="184">
        <f t="shared" si="4"/>
        <v>0</v>
      </c>
      <c r="T78" s="184"/>
      <c r="U78" s="184"/>
      <c r="V78" s="202"/>
      <c r="W78" s="55"/>
      <c r="Z78">
        <v>0</v>
      </c>
    </row>
    <row r="79" spans="1:26" ht="25.05" customHeight="1" x14ac:dyDescent="0.3">
      <c r="A79" s="185"/>
      <c r="B79" s="215">
        <v>4</v>
      </c>
      <c r="C79" s="186" t="s">
        <v>674</v>
      </c>
      <c r="D79" s="342" t="s">
        <v>675</v>
      </c>
      <c r="E79" s="342"/>
      <c r="F79" s="180" t="s">
        <v>122</v>
      </c>
      <c r="G79" s="181">
        <v>0.5</v>
      </c>
      <c r="H79" s="180"/>
      <c r="I79" s="180">
        <f t="shared" si="0"/>
        <v>0</v>
      </c>
      <c r="J79" s="182">
        <f t="shared" si="1"/>
        <v>139.27000000000001</v>
      </c>
      <c r="K79" s="183">
        <f t="shared" si="2"/>
        <v>0</v>
      </c>
      <c r="L79" s="183">
        <f t="shared" si="3"/>
        <v>0</v>
      </c>
      <c r="M79" s="183"/>
      <c r="N79" s="183">
        <v>278.54000000000002</v>
      </c>
      <c r="O79" s="183"/>
      <c r="P79" s="187"/>
      <c r="Q79" s="187"/>
      <c r="R79" s="187"/>
      <c r="S79" s="184">
        <f t="shared" si="4"/>
        <v>0</v>
      </c>
      <c r="T79" s="184"/>
      <c r="U79" s="184"/>
      <c r="V79" s="202"/>
      <c r="W79" s="55"/>
      <c r="Z79">
        <v>0</v>
      </c>
    </row>
    <row r="80" spans="1:26" ht="25.05" customHeight="1" x14ac:dyDescent="0.3">
      <c r="A80" s="185"/>
      <c r="B80" s="215">
        <v>5</v>
      </c>
      <c r="C80" s="186" t="s">
        <v>676</v>
      </c>
      <c r="D80" s="342" t="s">
        <v>677</v>
      </c>
      <c r="E80" s="342"/>
      <c r="F80" s="180" t="s">
        <v>474</v>
      </c>
      <c r="G80" s="181">
        <v>4</v>
      </c>
      <c r="H80" s="180"/>
      <c r="I80" s="180">
        <f t="shared" si="0"/>
        <v>0</v>
      </c>
      <c r="J80" s="182">
        <f t="shared" si="1"/>
        <v>43.56</v>
      </c>
      <c r="K80" s="183">
        <f t="shared" si="2"/>
        <v>0</v>
      </c>
      <c r="L80" s="183">
        <f t="shared" si="3"/>
        <v>0</v>
      </c>
      <c r="M80" s="183"/>
      <c r="N80" s="183">
        <v>10.89</v>
      </c>
      <c r="O80" s="183"/>
      <c r="P80" s="187"/>
      <c r="Q80" s="187"/>
      <c r="R80" s="187"/>
      <c r="S80" s="184">
        <f t="shared" si="4"/>
        <v>0</v>
      </c>
      <c r="T80" s="184"/>
      <c r="U80" s="184"/>
      <c r="V80" s="202"/>
      <c r="W80" s="55"/>
      <c r="Z80">
        <v>0</v>
      </c>
    </row>
    <row r="81" spans="1:26" ht="25.05" customHeight="1" x14ac:dyDescent="0.3">
      <c r="A81" s="185"/>
      <c r="B81" s="215">
        <v>6</v>
      </c>
      <c r="C81" s="186" t="s">
        <v>678</v>
      </c>
      <c r="D81" s="342" t="s">
        <v>679</v>
      </c>
      <c r="E81" s="342"/>
      <c r="F81" s="180" t="s">
        <v>474</v>
      </c>
      <c r="G81" s="181">
        <v>118</v>
      </c>
      <c r="H81" s="180"/>
      <c r="I81" s="180">
        <f t="shared" si="0"/>
        <v>0</v>
      </c>
      <c r="J81" s="182">
        <f t="shared" si="1"/>
        <v>121.54</v>
      </c>
      <c r="K81" s="183">
        <f t="shared" si="2"/>
        <v>0</v>
      </c>
      <c r="L81" s="183">
        <f t="shared" si="3"/>
        <v>0</v>
      </c>
      <c r="M81" s="183"/>
      <c r="N81" s="183">
        <v>1.03</v>
      </c>
      <c r="O81" s="183"/>
      <c r="P81" s="187"/>
      <c r="Q81" s="187"/>
      <c r="R81" s="187"/>
      <c r="S81" s="184">
        <f t="shared" si="4"/>
        <v>0</v>
      </c>
      <c r="T81" s="184"/>
      <c r="U81" s="184"/>
      <c r="V81" s="202"/>
      <c r="W81" s="55"/>
      <c r="Z81">
        <v>0</v>
      </c>
    </row>
    <row r="82" spans="1:26" ht="25.05" customHeight="1" x14ac:dyDescent="0.3">
      <c r="A82" s="185"/>
      <c r="B82" s="215">
        <v>7</v>
      </c>
      <c r="C82" s="186" t="s">
        <v>680</v>
      </c>
      <c r="D82" s="342" t="s">
        <v>681</v>
      </c>
      <c r="E82" s="342"/>
      <c r="F82" s="180" t="s">
        <v>474</v>
      </c>
      <c r="G82" s="181">
        <v>10</v>
      </c>
      <c r="H82" s="180"/>
      <c r="I82" s="180">
        <f t="shared" si="0"/>
        <v>0</v>
      </c>
      <c r="J82" s="182">
        <f t="shared" si="1"/>
        <v>15.3</v>
      </c>
      <c r="K82" s="183">
        <f t="shared" si="2"/>
        <v>0</v>
      </c>
      <c r="L82" s="183">
        <f t="shared" si="3"/>
        <v>0</v>
      </c>
      <c r="M82" s="183"/>
      <c r="N82" s="183">
        <v>1.53</v>
      </c>
      <c r="O82" s="183"/>
      <c r="P82" s="187"/>
      <c r="Q82" s="187"/>
      <c r="R82" s="187"/>
      <c r="S82" s="184">
        <f t="shared" si="4"/>
        <v>0</v>
      </c>
      <c r="T82" s="184"/>
      <c r="U82" s="184"/>
      <c r="V82" s="202"/>
      <c r="W82" s="55"/>
      <c r="Z82">
        <v>0</v>
      </c>
    </row>
    <row r="83" spans="1:26" ht="25.05" customHeight="1" x14ac:dyDescent="0.3">
      <c r="A83" s="185"/>
      <c r="B83" s="215">
        <v>8</v>
      </c>
      <c r="C83" s="186" t="s">
        <v>682</v>
      </c>
      <c r="D83" s="342" t="s">
        <v>683</v>
      </c>
      <c r="E83" s="342"/>
      <c r="F83" s="180" t="s">
        <v>474</v>
      </c>
      <c r="G83" s="181">
        <v>1</v>
      </c>
      <c r="H83" s="180"/>
      <c r="I83" s="180">
        <f t="shared" si="0"/>
        <v>0</v>
      </c>
      <c r="J83" s="182">
        <f t="shared" si="1"/>
        <v>2.25</v>
      </c>
      <c r="K83" s="183">
        <f t="shared" si="2"/>
        <v>0</v>
      </c>
      <c r="L83" s="183">
        <f t="shared" si="3"/>
        <v>0</v>
      </c>
      <c r="M83" s="183"/>
      <c r="N83" s="183">
        <v>2.25</v>
      </c>
      <c r="O83" s="183"/>
      <c r="P83" s="187"/>
      <c r="Q83" s="187"/>
      <c r="R83" s="187"/>
      <c r="S83" s="184">
        <f t="shared" si="4"/>
        <v>0</v>
      </c>
      <c r="T83" s="184"/>
      <c r="U83" s="184"/>
      <c r="V83" s="202"/>
      <c r="W83" s="55"/>
      <c r="Z83">
        <v>0</v>
      </c>
    </row>
    <row r="84" spans="1:26" ht="25.05" customHeight="1" x14ac:dyDescent="0.3">
      <c r="A84" s="185"/>
      <c r="B84" s="215">
        <v>9</v>
      </c>
      <c r="C84" s="186" t="s">
        <v>684</v>
      </c>
      <c r="D84" s="342" t="s">
        <v>685</v>
      </c>
      <c r="E84" s="342"/>
      <c r="F84" s="180" t="s">
        <v>474</v>
      </c>
      <c r="G84" s="181">
        <v>4</v>
      </c>
      <c r="H84" s="180"/>
      <c r="I84" s="180">
        <f t="shared" si="0"/>
        <v>0</v>
      </c>
      <c r="J84" s="182">
        <f t="shared" si="1"/>
        <v>11.76</v>
      </c>
      <c r="K84" s="183">
        <f t="shared" si="2"/>
        <v>0</v>
      </c>
      <c r="L84" s="183">
        <f t="shared" si="3"/>
        <v>0</v>
      </c>
      <c r="M84" s="183"/>
      <c r="N84" s="183">
        <v>2.94</v>
      </c>
      <c r="O84" s="183"/>
      <c r="P84" s="187"/>
      <c r="Q84" s="187"/>
      <c r="R84" s="187"/>
      <c r="S84" s="184">
        <f t="shared" si="4"/>
        <v>0</v>
      </c>
      <c r="T84" s="184"/>
      <c r="U84" s="184"/>
      <c r="V84" s="202"/>
      <c r="W84" s="55"/>
      <c r="Z84">
        <v>0</v>
      </c>
    </row>
    <row r="85" spans="1:26" ht="25.05" customHeight="1" x14ac:dyDescent="0.3">
      <c r="A85" s="185"/>
      <c r="B85" s="215">
        <v>10</v>
      </c>
      <c r="C85" s="186" t="s">
        <v>686</v>
      </c>
      <c r="D85" s="342" t="s">
        <v>687</v>
      </c>
      <c r="E85" s="342"/>
      <c r="F85" s="180" t="s">
        <v>474</v>
      </c>
      <c r="G85" s="181">
        <v>2</v>
      </c>
      <c r="H85" s="180"/>
      <c r="I85" s="180">
        <f t="shared" si="0"/>
        <v>0</v>
      </c>
      <c r="J85" s="182">
        <f t="shared" si="1"/>
        <v>9.5</v>
      </c>
      <c r="K85" s="183">
        <f t="shared" si="2"/>
        <v>0</v>
      </c>
      <c r="L85" s="183">
        <f t="shared" si="3"/>
        <v>0</v>
      </c>
      <c r="M85" s="183"/>
      <c r="N85" s="183">
        <v>4.75</v>
      </c>
      <c r="O85" s="183"/>
      <c r="P85" s="187"/>
      <c r="Q85" s="187"/>
      <c r="R85" s="187"/>
      <c r="S85" s="184">
        <f t="shared" si="4"/>
        <v>0</v>
      </c>
      <c r="T85" s="184"/>
      <c r="U85" s="184"/>
      <c r="V85" s="202"/>
      <c r="W85" s="55"/>
      <c r="Z85">
        <v>0</v>
      </c>
    </row>
    <row r="86" spans="1:26" ht="25.05" customHeight="1" x14ac:dyDescent="0.3">
      <c r="A86" s="185"/>
      <c r="B86" s="215">
        <v>11</v>
      </c>
      <c r="C86" s="186" t="s">
        <v>688</v>
      </c>
      <c r="D86" s="342" t="s">
        <v>689</v>
      </c>
      <c r="E86" s="342"/>
      <c r="F86" s="180" t="s">
        <v>474</v>
      </c>
      <c r="G86" s="181">
        <v>3</v>
      </c>
      <c r="H86" s="180"/>
      <c r="I86" s="180">
        <f t="shared" si="0"/>
        <v>0</v>
      </c>
      <c r="J86" s="182">
        <f t="shared" si="1"/>
        <v>21.18</v>
      </c>
      <c r="K86" s="183">
        <f t="shared" si="2"/>
        <v>0</v>
      </c>
      <c r="L86" s="183">
        <f t="shared" si="3"/>
        <v>0</v>
      </c>
      <c r="M86" s="183"/>
      <c r="N86" s="183">
        <v>7.06</v>
      </c>
      <c r="O86" s="183"/>
      <c r="P86" s="187"/>
      <c r="Q86" s="187"/>
      <c r="R86" s="187"/>
      <c r="S86" s="184">
        <f t="shared" si="4"/>
        <v>0</v>
      </c>
      <c r="T86" s="184"/>
      <c r="U86" s="184"/>
      <c r="V86" s="202"/>
      <c r="W86" s="55"/>
      <c r="Z86">
        <v>0</v>
      </c>
    </row>
    <row r="87" spans="1:26" ht="25.05" customHeight="1" x14ac:dyDescent="0.3">
      <c r="A87" s="185"/>
      <c r="B87" s="215">
        <v>12</v>
      </c>
      <c r="C87" s="186" t="s">
        <v>690</v>
      </c>
      <c r="D87" s="342" t="s">
        <v>691</v>
      </c>
      <c r="E87" s="342"/>
      <c r="F87" s="180" t="s">
        <v>474</v>
      </c>
      <c r="G87" s="181">
        <v>31</v>
      </c>
      <c r="H87" s="180"/>
      <c r="I87" s="180">
        <f t="shared" si="0"/>
        <v>0</v>
      </c>
      <c r="J87" s="182">
        <f t="shared" si="1"/>
        <v>154.07</v>
      </c>
      <c r="K87" s="183">
        <f t="shared" si="2"/>
        <v>0</v>
      </c>
      <c r="L87" s="183">
        <f t="shared" si="3"/>
        <v>0</v>
      </c>
      <c r="M87" s="183"/>
      <c r="N87" s="183">
        <v>4.97</v>
      </c>
      <c r="O87" s="183"/>
      <c r="P87" s="187"/>
      <c r="Q87" s="187"/>
      <c r="R87" s="187"/>
      <c r="S87" s="184">
        <f t="shared" si="4"/>
        <v>0</v>
      </c>
      <c r="T87" s="184"/>
      <c r="U87" s="184"/>
      <c r="V87" s="202"/>
      <c r="W87" s="55"/>
      <c r="Z87">
        <v>0</v>
      </c>
    </row>
    <row r="88" spans="1:26" ht="25.05" customHeight="1" x14ac:dyDescent="0.3">
      <c r="A88" s="185"/>
      <c r="B88" s="215">
        <v>13</v>
      </c>
      <c r="C88" s="186" t="s">
        <v>692</v>
      </c>
      <c r="D88" s="342" t="s">
        <v>693</v>
      </c>
      <c r="E88" s="342"/>
      <c r="F88" s="180" t="s">
        <v>474</v>
      </c>
      <c r="G88" s="181">
        <v>50</v>
      </c>
      <c r="H88" s="180"/>
      <c r="I88" s="180">
        <f t="shared" si="0"/>
        <v>0</v>
      </c>
      <c r="J88" s="182">
        <f t="shared" si="1"/>
        <v>226</v>
      </c>
      <c r="K88" s="183">
        <f t="shared" si="2"/>
        <v>0</v>
      </c>
      <c r="L88" s="183">
        <f t="shared" si="3"/>
        <v>0</v>
      </c>
      <c r="M88" s="183"/>
      <c r="N88" s="183">
        <v>4.5199999999999996</v>
      </c>
      <c r="O88" s="183"/>
      <c r="P88" s="187"/>
      <c r="Q88" s="187"/>
      <c r="R88" s="187"/>
      <c r="S88" s="184">
        <f t="shared" si="4"/>
        <v>0</v>
      </c>
      <c r="T88" s="184"/>
      <c r="U88" s="184"/>
      <c r="V88" s="202"/>
      <c r="W88" s="55"/>
      <c r="Z88">
        <v>0</v>
      </c>
    </row>
    <row r="89" spans="1:26" ht="25.05" customHeight="1" x14ac:dyDescent="0.3">
      <c r="A89" s="185"/>
      <c r="B89" s="215">
        <v>14</v>
      </c>
      <c r="C89" s="186" t="s">
        <v>694</v>
      </c>
      <c r="D89" s="342" t="s">
        <v>695</v>
      </c>
      <c r="E89" s="342"/>
      <c r="F89" s="180" t="s">
        <v>474</v>
      </c>
      <c r="G89" s="181">
        <v>1</v>
      </c>
      <c r="H89" s="180"/>
      <c r="I89" s="180">
        <f t="shared" si="0"/>
        <v>0</v>
      </c>
      <c r="J89" s="182">
        <f t="shared" si="1"/>
        <v>5.97</v>
      </c>
      <c r="K89" s="183">
        <f t="shared" si="2"/>
        <v>0</v>
      </c>
      <c r="L89" s="183">
        <f t="shared" si="3"/>
        <v>0</v>
      </c>
      <c r="M89" s="183"/>
      <c r="N89" s="183">
        <v>5.97</v>
      </c>
      <c r="O89" s="183"/>
      <c r="P89" s="187"/>
      <c r="Q89" s="187"/>
      <c r="R89" s="187"/>
      <c r="S89" s="184">
        <f t="shared" si="4"/>
        <v>0</v>
      </c>
      <c r="T89" s="184"/>
      <c r="U89" s="184"/>
      <c r="V89" s="202"/>
      <c r="W89" s="55"/>
      <c r="Z89">
        <v>0</v>
      </c>
    </row>
    <row r="90" spans="1:26" ht="25.05" customHeight="1" x14ac:dyDescent="0.3">
      <c r="A90" s="185"/>
      <c r="B90" s="215">
        <v>15</v>
      </c>
      <c r="C90" s="186" t="s">
        <v>694</v>
      </c>
      <c r="D90" s="342" t="s">
        <v>695</v>
      </c>
      <c r="E90" s="342"/>
      <c r="F90" s="180" t="s">
        <v>474</v>
      </c>
      <c r="G90" s="181">
        <v>3</v>
      </c>
      <c r="H90" s="180"/>
      <c r="I90" s="180">
        <f t="shared" si="0"/>
        <v>0</v>
      </c>
      <c r="J90" s="182">
        <f t="shared" si="1"/>
        <v>17.91</v>
      </c>
      <c r="K90" s="183">
        <f t="shared" si="2"/>
        <v>0</v>
      </c>
      <c r="L90" s="183">
        <f t="shared" si="3"/>
        <v>0</v>
      </c>
      <c r="M90" s="183"/>
      <c r="N90" s="183">
        <v>5.97</v>
      </c>
      <c r="O90" s="183"/>
      <c r="P90" s="187"/>
      <c r="Q90" s="187"/>
      <c r="R90" s="187"/>
      <c r="S90" s="184">
        <f t="shared" si="4"/>
        <v>0</v>
      </c>
      <c r="T90" s="184"/>
      <c r="U90" s="184"/>
      <c r="V90" s="202"/>
      <c r="W90" s="55"/>
      <c r="Z90">
        <v>0</v>
      </c>
    </row>
    <row r="91" spans="1:26" ht="25.05" customHeight="1" x14ac:dyDescent="0.3">
      <c r="A91" s="185"/>
      <c r="B91" s="215">
        <v>16</v>
      </c>
      <c r="C91" s="186" t="s">
        <v>696</v>
      </c>
      <c r="D91" s="342" t="s">
        <v>697</v>
      </c>
      <c r="E91" s="342"/>
      <c r="F91" s="180" t="s">
        <v>222</v>
      </c>
      <c r="G91" s="181">
        <v>75</v>
      </c>
      <c r="H91" s="180"/>
      <c r="I91" s="180">
        <f t="shared" si="0"/>
        <v>0</v>
      </c>
      <c r="J91" s="182">
        <f t="shared" si="1"/>
        <v>143.25</v>
      </c>
      <c r="K91" s="183">
        <f t="shared" si="2"/>
        <v>0</v>
      </c>
      <c r="L91" s="183">
        <f t="shared" si="3"/>
        <v>0</v>
      </c>
      <c r="M91" s="183"/>
      <c r="N91" s="183">
        <v>1.9100000000000001</v>
      </c>
      <c r="O91" s="183"/>
      <c r="P91" s="187"/>
      <c r="Q91" s="187"/>
      <c r="R91" s="187"/>
      <c r="S91" s="184">
        <f t="shared" si="4"/>
        <v>0</v>
      </c>
      <c r="T91" s="184"/>
      <c r="U91" s="184"/>
      <c r="V91" s="202"/>
      <c r="W91" s="55"/>
      <c r="Z91">
        <v>0</v>
      </c>
    </row>
    <row r="92" spans="1:26" ht="25.05" customHeight="1" x14ac:dyDescent="0.3">
      <c r="A92" s="185"/>
      <c r="B92" s="215">
        <v>17</v>
      </c>
      <c r="C92" s="186" t="s">
        <v>698</v>
      </c>
      <c r="D92" s="342" t="s">
        <v>699</v>
      </c>
      <c r="E92" s="342"/>
      <c r="F92" s="180" t="s">
        <v>222</v>
      </c>
      <c r="G92" s="181">
        <v>12</v>
      </c>
      <c r="H92" s="180"/>
      <c r="I92" s="180">
        <f t="shared" si="0"/>
        <v>0</v>
      </c>
      <c r="J92" s="182">
        <f t="shared" si="1"/>
        <v>16.440000000000001</v>
      </c>
      <c r="K92" s="183">
        <f t="shared" si="2"/>
        <v>0</v>
      </c>
      <c r="L92" s="183">
        <f t="shared" si="3"/>
        <v>0</v>
      </c>
      <c r="M92" s="183"/>
      <c r="N92" s="183">
        <v>1.37</v>
      </c>
      <c r="O92" s="183"/>
      <c r="P92" s="187"/>
      <c r="Q92" s="187"/>
      <c r="R92" s="187"/>
      <c r="S92" s="184">
        <f t="shared" si="4"/>
        <v>0</v>
      </c>
      <c r="T92" s="184"/>
      <c r="U92" s="184"/>
      <c r="V92" s="202"/>
      <c r="W92" s="55"/>
      <c r="Z92">
        <v>0</v>
      </c>
    </row>
    <row r="93" spans="1:26" ht="25.05" customHeight="1" x14ac:dyDescent="0.3">
      <c r="A93" s="185"/>
      <c r="B93" s="215">
        <v>18</v>
      </c>
      <c r="C93" s="186" t="s">
        <v>700</v>
      </c>
      <c r="D93" s="342" t="s">
        <v>701</v>
      </c>
      <c r="E93" s="342"/>
      <c r="F93" s="180" t="s">
        <v>474</v>
      </c>
      <c r="G93" s="181">
        <v>64</v>
      </c>
      <c r="H93" s="180"/>
      <c r="I93" s="180">
        <f t="shared" si="0"/>
        <v>0</v>
      </c>
      <c r="J93" s="182">
        <f t="shared" si="1"/>
        <v>75.52</v>
      </c>
      <c r="K93" s="183">
        <f t="shared" si="2"/>
        <v>0</v>
      </c>
      <c r="L93" s="183">
        <f t="shared" si="3"/>
        <v>0</v>
      </c>
      <c r="M93" s="183"/>
      <c r="N93" s="183">
        <v>1.18</v>
      </c>
      <c r="O93" s="183"/>
      <c r="P93" s="187"/>
      <c r="Q93" s="187"/>
      <c r="R93" s="187"/>
      <c r="S93" s="184">
        <f t="shared" si="4"/>
        <v>0</v>
      </c>
      <c r="T93" s="184"/>
      <c r="U93" s="184"/>
      <c r="V93" s="202"/>
      <c r="W93" s="55"/>
      <c r="Z93">
        <v>0</v>
      </c>
    </row>
    <row r="94" spans="1:26" ht="25.05" customHeight="1" x14ac:dyDescent="0.3">
      <c r="A94" s="185"/>
      <c r="B94" s="215">
        <v>19</v>
      </c>
      <c r="C94" s="186" t="s">
        <v>702</v>
      </c>
      <c r="D94" s="342" t="s">
        <v>703</v>
      </c>
      <c r="E94" s="342"/>
      <c r="F94" s="180" t="s">
        <v>474</v>
      </c>
      <c r="G94" s="181">
        <v>16</v>
      </c>
      <c r="H94" s="180"/>
      <c r="I94" s="180">
        <f t="shared" si="0"/>
        <v>0</v>
      </c>
      <c r="J94" s="182">
        <f t="shared" si="1"/>
        <v>52.64</v>
      </c>
      <c r="K94" s="183">
        <f t="shared" si="2"/>
        <v>0</v>
      </c>
      <c r="L94" s="183">
        <f t="shared" si="3"/>
        <v>0</v>
      </c>
      <c r="M94" s="183"/>
      <c r="N94" s="183">
        <v>3.29</v>
      </c>
      <c r="O94" s="183"/>
      <c r="P94" s="187"/>
      <c r="Q94" s="187"/>
      <c r="R94" s="187"/>
      <c r="S94" s="184">
        <f t="shared" si="4"/>
        <v>0</v>
      </c>
      <c r="T94" s="184"/>
      <c r="U94" s="184"/>
      <c r="V94" s="202"/>
      <c r="W94" s="55"/>
      <c r="Z94">
        <v>0</v>
      </c>
    </row>
    <row r="95" spans="1:26" ht="25.05" customHeight="1" x14ac:dyDescent="0.3">
      <c r="A95" s="185"/>
      <c r="B95" s="215">
        <v>20</v>
      </c>
      <c r="C95" s="186" t="s">
        <v>704</v>
      </c>
      <c r="D95" s="342" t="s">
        <v>705</v>
      </c>
      <c r="E95" s="342"/>
      <c r="F95" s="180" t="s">
        <v>474</v>
      </c>
      <c r="G95" s="181">
        <v>1</v>
      </c>
      <c r="H95" s="180"/>
      <c r="I95" s="180">
        <f t="shared" si="0"/>
        <v>0</v>
      </c>
      <c r="J95" s="182">
        <f t="shared" si="1"/>
        <v>6.75</v>
      </c>
      <c r="K95" s="183">
        <f t="shared" si="2"/>
        <v>0</v>
      </c>
      <c r="L95" s="183">
        <f t="shared" si="3"/>
        <v>0</v>
      </c>
      <c r="M95" s="183"/>
      <c r="N95" s="183">
        <v>6.75</v>
      </c>
      <c r="O95" s="183"/>
      <c r="P95" s="187"/>
      <c r="Q95" s="187"/>
      <c r="R95" s="187"/>
      <c r="S95" s="184">
        <f t="shared" si="4"/>
        <v>0</v>
      </c>
      <c r="T95" s="184"/>
      <c r="U95" s="184"/>
      <c r="V95" s="202"/>
      <c r="W95" s="55"/>
      <c r="Z95">
        <v>0</v>
      </c>
    </row>
    <row r="96" spans="1:26" ht="25.05" customHeight="1" x14ac:dyDescent="0.3">
      <c r="A96" s="185"/>
      <c r="B96" s="215">
        <v>21</v>
      </c>
      <c r="C96" s="186" t="s">
        <v>706</v>
      </c>
      <c r="D96" s="342" t="s">
        <v>707</v>
      </c>
      <c r="E96" s="342"/>
      <c r="F96" s="180" t="s">
        <v>474</v>
      </c>
      <c r="G96" s="181">
        <v>1</v>
      </c>
      <c r="H96" s="180"/>
      <c r="I96" s="180">
        <f t="shared" si="0"/>
        <v>0</v>
      </c>
      <c r="J96" s="182">
        <f t="shared" si="1"/>
        <v>7.75</v>
      </c>
      <c r="K96" s="183">
        <f t="shared" si="2"/>
        <v>0</v>
      </c>
      <c r="L96" s="183">
        <f t="shared" si="3"/>
        <v>0</v>
      </c>
      <c r="M96" s="183"/>
      <c r="N96" s="183">
        <v>7.75</v>
      </c>
      <c r="O96" s="183"/>
      <c r="P96" s="187"/>
      <c r="Q96" s="187"/>
      <c r="R96" s="187"/>
      <c r="S96" s="184">
        <f t="shared" si="4"/>
        <v>0</v>
      </c>
      <c r="T96" s="184"/>
      <c r="U96" s="184"/>
      <c r="V96" s="202"/>
      <c r="W96" s="55"/>
      <c r="Z96">
        <v>0</v>
      </c>
    </row>
    <row r="97" spans="1:26" ht="25.05" customHeight="1" x14ac:dyDescent="0.3">
      <c r="A97" s="185"/>
      <c r="B97" s="215">
        <v>22</v>
      </c>
      <c r="C97" s="186" t="s">
        <v>708</v>
      </c>
      <c r="D97" s="342" t="s">
        <v>709</v>
      </c>
      <c r="E97" s="342"/>
      <c r="F97" s="180" t="s">
        <v>474</v>
      </c>
      <c r="G97" s="181">
        <v>8</v>
      </c>
      <c r="H97" s="180"/>
      <c r="I97" s="180">
        <f t="shared" si="0"/>
        <v>0</v>
      </c>
      <c r="J97" s="182">
        <f t="shared" si="1"/>
        <v>21.52</v>
      </c>
      <c r="K97" s="183">
        <f t="shared" si="2"/>
        <v>0</v>
      </c>
      <c r="L97" s="183">
        <f t="shared" si="3"/>
        <v>0</v>
      </c>
      <c r="M97" s="183"/>
      <c r="N97" s="183">
        <v>2.69</v>
      </c>
      <c r="O97" s="183"/>
      <c r="P97" s="187"/>
      <c r="Q97" s="187"/>
      <c r="R97" s="187"/>
      <c r="S97" s="184">
        <f t="shared" si="4"/>
        <v>0</v>
      </c>
      <c r="T97" s="184"/>
      <c r="U97" s="184"/>
      <c r="V97" s="202"/>
      <c r="W97" s="55"/>
      <c r="Z97">
        <v>0</v>
      </c>
    </row>
    <row r="98" spans="1:26" ht="25.05" customHeight="1" x14ac:dyDescent="0.3">
      <c r="A98" s="185"/>
      <c r="B98" s="215">
        <v>23</v>
      </c>
      <c r="C98" s="186" t="s">
        <v>710</v>
      </c>
      <c r="D98" s="342" t="s">
        <v>711</v>
      </c>
      <c r="E98" s="342"/>
      <c r="F98" s="180" t="s">
        <v>474</v>
      </c>
      <c r="G98" s="181">
        <v>2</v>
      </c>
      <c r="H98" s="180"/>
      <c r="I98" s="180">
        <f t="shared" si="0"/>
        <v>0</v>
      </c>
      <c r="J98" s="182">
        <f t="shared" si="1"/>
        <v>5.64</v>
      </c>
      <c r="K98" s="183">
        <f t="shared" si="2"/>
        <v>0</v>
      </c>
      <c r="L98" s="183">
        <f t="shared" si="3"/>
        <v>0</v>
      </c>
      <c r="M98" s="183"/>
      <c r="N98" s="183">
        <v>2.82</v>
      </c>
      <c r="O98" s="183"/>
      <c r="P98" s="187"/>
      <c r="Q98" s="187"/>
      <c r="R98" s="187"/>
      <c r="S98" s="184">
        <f t="shared" si="4"/>
        <v>0</v>
      </c>
      <c r="T98" s="184"/>
      <c r="U98" s="184"/>
      <c r="V98" s="202"/>
      <c r="W98" s="55"/>
      <c r="Z98">
        <v>0</v>
      </c>
    </row>
    <row r="99" spans="1:26" ht="25.05" customHeight="1" x14ac:dyDescent="0.3">
      <c r="A99" s="185"/>
      <c r="B99" s="215">
        <v>24</v>
      </c>
      <c r="C99" s="186" t="s">
        <v>712</v>
      </c>
      <c r="D99" s="342" t="s">
        <v>713</v>
      </c>
      <c r="E99" s="342"/>
      <c r="F99" s="180" t="s">
        <v>474</v>
      </c>
      <c r="G99" s="181">
        <v>4</v>
      </c>
      <c r="H99" s="180"/>
      <c r="I99" s="180">
        <f t="shared" si="0"/>
        <v>0</v>
      </c>
      <c r="J99" s="182">
        <f t="shared" si="1"/>
        <v>10.76</v>
      </c>
      <c r="K99" s="183">
        <f t="shared" si="2"/>
        <v>0</v>
      </c>
      <c r="L99" s="183">
        <f t="shared" si="3"/>
        <v>0</v>
      </c>
      <c r="M99" s="183"/>
      <c r="N99" s="183">
        <v>2.69</v>
      </c>
      <c r="O99" s="183"/>
      <c r="P99" s="187"/>
      <c r="Q99" s="187"/>
      <c r="R99" s="187"/>
      <c r="S99" s="184">
        <f t="shared" si="4"/>
        <v>0</v>
      </c>
      <c r="T99" s="184"/>
      <c r="U99" s="184"/>
      <c r="V99" s="202"/>
      <c r="W99" s="55"/>
      <c r="Z99">
        <v>0</v>
      </c>
    </row>
    <row r="100" spans="1:26" ht="25.05" customHeight="1" x14ac:dyDescent="0.3">
      <c r="A100" s="185"/>
      <c r="B100" s="215">
        <v>25</v>
      </c>
      <c r="C100" s="186" t="s">
        <v>714</v>
      </c>
      <c r="D100" s="342" t="s">
        <v>715</v>
      </c>
      <c r="E100" s="342"/>
      <c r="F100" s="180" t="s">
        <v>474</v>
      </c>
      <c r="G100" s="181">
        <v>2</v>
      </c>
      <c r="H100" s="180"/>
      <c r="I100" s="180">
        <f t="shared" si="0"/>
        <v>0</v>
      </c>
      <c r="J100" s="182">
        <f t="shared" si="1"/>
        <v>8.4600000000000009</v>
      </c>
      <c r="K100" s="183">
        <f t="shared" si="2"/>
        <v>0</v>
      </c>
      <c r="L100" s="183">
        <f t="shared" si="3"/>
        <v>0</v>
      </c>
      <c r="M100" s="183"/>
      <c r="N100" s="183">
        <v>4.2300000000000004</v>
      </c>
      <c r="O100" s="183"/>
      <c r="P100" s="187"/>
      <c r="Q100" s="187"/>
      <c r="R100" s="187"/>
      <c r="S100" s="184">
        <f t="shared" si="4"/>
        <v>0</v>
      </c>
      <c r="T100" s="184"/>
      <c r="U100" s="184"/>
      <c r="V100" s="202"/>
      <c r="W100" s="55"/>
      <c r="Z100">
        <v>0</v>
      </c>
    </row>
    <row r="101" spans="1:26" ht="25.05" customHeight="1" x14ac:dyDescent="0.3">
      <c r="A101" s="185"/>
      <c r="B101" s="215">
        <v>26</v>
      </c>
      <c r="C101" s="186" t="s">
        <v>716</v>
      </c>
      <c r="D101" s="342" t="s">
        <v>717</v>
      </c>
      <c r="E101" s="342"/>
      <c r="F101" s="180" t="s">
        <v>474</v>
      </c>
      <c r="G101" s="181">
        <v>4</v>
      </c>
      <c r="H101" s="180"/>
      <c r="I101" s="180">
        <f t="shared" si="0"/>
        <v>0</v>
      </c>
      <c r="J101" s="182">
        <f t="shared" si="1"/>
        <v>10.76</v>
      </c>
      <c r="K101" s="183">
        <f t="shared" si="2"/>
        <v>0</v>
      </c>
      <c r="L101" s="183">
        <f t="shared" si="3"/>
        <v>0</v>
      </c>
      <c r="M101" s="183"/>
      <c r="N101" s="183">
        <v>2.69</v>
      </c>
      <c r="O101" s="183"/>
      <c r="P101" s="187"/>
      <c r="Q101" s="187"/>
      <c r="R101" s="187"/>
      <c r="S101" s="184">
        <f t="shared" si="4"/>
        <v>0</v>
      </c>
      <c r="T101" s="184"/>
      <c r="U101" s="184"/>
      <c r="V101" s="202"/>
      <c r="W101" s="55"/>
      <c r="Z101">
        <v>0</v>
      </c>
    </row>
    <row r="102" spans="1:26" ht="25.05" customHeight="1" x14ac:dyDescent="0.3">
      <c r="A102" s="185"/>
      <c r="B102" s="215">
        <v>27</v>
      </c>
      <c r="C102" s="186" t="s">
        <v>718</v>
      </c>
      <c r="D102" s="342" t="s">
        <v>719</v>
      </c>
      <c r="E102" s="342"/>
      <c r="F102" s="180" t="s">
        <v>474</v>
      </c>
      <c r="G102" s="181">
        <v>8</v>
      </c>
      <c r="H102" s="180"/>
      <c r="I102" s="180">
        <f t="shared" si="0"/>
        <v>0</v>
      </c>
      <c r="J102" s="182">
        <f t="shared" si="1"/>
        <v>15.12</v>
      </c>
      <c r="K102" s="183">
        <f t="shared" si="2"/>
        <v>0</v>
      </c>
      <c r="L102" s="183">
        <f t="shared" si="3"/>
        <v>0</v>
      </c>
      <c r="M102" s="183"/>
      <c r="N102" s="183">
        <v>1.8900000000000001</v>
      </c>
      <c r="O102" s="183"/>
      <c r="P102" s="187"/>
      <c r="Q102" s="187"/>
      <c r="R102" s="187"/>
      <c r="S102" s="184">
        <f t="shared" si="4"/>
        <v>0</v>
      </c>
      <c r="T102" s="184"/>
      <c r="U102" s="184"/>
      <c r="V102" s="202"/>
      <c r="W102" s="55"/>
      <c r="Z102">
        <v>0</v>
      </c>
    </row>
    <row r="103" spans="1:26" ht="25.05" customHeight="1" x14ac:dyDescent="0.3">
      <c r="A103" s="185"/>
      <c r="B103" s="215">
        <v>28</v>
      </c>
      <c r="C103" s="186" t="s">
        <v>720</v>
      </c>
      <c r="D103" s="342" t="s">
        <v>721</v>
      </c>
      <c r="E103" s="342"/>
      <c r="F103" s="180" t="s">
        <v>474</v>
      </c>
      <c r="G103" s="181">
        <v>4</v>
      </c>
      <c r="H103" s="180"/>
      <c r="I103" s="180">
        <f t="shared" si="0"/>
        <v>0</v>
      </c>
      <c r="J103" s="182">
        <f t="shared" si="1"/>
        <v>47.84</v>
      </c>
      <c r="K103" s="183">
        <f t="shared" si="2"/>
        <v>0</v>
      </c>
      <c r="L103" s="183">
        <f t="shared" si="3"/>
        <v>0</v>
      </c>
      <c r="M103" s="183"/>
      <c r="N103" s="183">
        <v>11.96</v>
      </c>
      <c r="O103" s="183"/>
      <c r="P103" s="187"/>
      <c r="Q103" s="187"/>
      <c r="R103" s="187"/>
      <c r="S103" s="184">
        <f t="shared" si="4"/>
        <v>0</v>
      </c>
      <c r="T103" s="184"/>
      <c r="U103" s="184"/>
      <c r="V103" s="202"/>
      <c r="W103" s="55"/>
      <c r="Z103">
        <v>0</v>
      </c>
    </row>
    <row r="104" spans="1:26" ht="25.05" customHeight="1" x14ac:dyDescent="0.3">
      <c r="A104" s="185"/>
      <c r="B104" s="215">
        <v>29</v>
      </c>
      <c r="C104" s="186" t="s">
        <v>722</v>
      </c>
      <c r="D104" s="342" t="s">
        <v>723</v>
      </c>
      <c r="E104" s="342"/>
      <c r="F104" s="180" t="s">
        <v>474</v>
      </c>
      <c r="G104" s="181">
        <v>8</v>
      </c>
      <c r="H104" s="180"/>
      <c r="I104" s="180">
        <f t="shared" si="0"/>
        <v>0</v>
      </c>
      <c r="J104" s="182">
        <f t="shared" si="1"/>
        <v>37.76</v>
      </c>
      <c r="K104" s="183">
        <f t="shared" si="2"/>
        <v>0</v>
      </c>
      <c r="L104" s="183">
        <f t="shared" si="3"/>
        <v>0</v>
      </c>
      <c r="M104" s="183"/>
      <c r="N104" s="183">
        <v>4.72</v>
      </c>
      <c r="O104" s="183"/>
      <c r="P104" s="187"/>
      <c r="Q104" s="187"/>
      <c r="R104" s="187"/>
      <c r="S104" s="184">
        <f t="shared" si="4"/>
        <v>0</v>
      </c>
      <c r="T104" s="184"/>
      <c r="U104" s="184"/>
      <c r="V104" s="202"/>
      <c r="W104" s="55"/>
      <c r="Z104">
        <v>0</v>
      </c>
    </row>
    <row r="105" spans="1:26" ht="25.05" customHeight="1" x14ac:dyDescent="0.3">
      <c r="A105" s="185"/>
      <c r="B105" s="215">
        <v>30</v>
      </c>
      <c r="C105" s="186" t="s">
        <v>724</v>
      </c>
      <c r="D105" s="342" t="s">
        <v>725</v>
      </c>
      <c r="E105" s="342"/>
      <c r="F105" s="180" t="s">
        <v>222</v>
      </c>
      <c r="G105" s="181">
        <v>4</v>
      </c>
      <c r="H105" s="180"/>
      <c r="I105" s="180">
        <f t="shared" si="0"/>
        <v>0</v>
      </c>
      <c r="J105" s="182">
        <f t="shared" si="1"/>
        <v>54.6</v>
      </c>
      <c r="K105" s="183">
        <f t="shared" si="2"/>
        <v>0</v>
      </c>
      <c r="L105" s="183">
        <f t="shared" si="3"/>
        <v>0</v>
      </c>
      <c r="M105" s="183"/>
      <c r="N105" s="183">
        <v>13.65</v>
      </c>
      <c r="O105" s="183"/>
      <c r="P105" s="187"/>
      <c r="Q105" s="187"/>
      <c r="R105" s="187"/>
      <c r="S105" s="184">
        <f t="shared" si="4"/>
        <v>0</v>
      </c>
      <c r="T105" s="184"/>
      <c r="U105" s="184"/>
      <c r="V105" s="202"/>
      <c r="W105" s="55"/>
      <c r="Z105">
        <v>0</v>
      </c>
    </row>
    <row r="106" spans="1:26" ht="25.05" customHeight="1" x14ac:dyDescent="0.3">
      <c r="A106" s="185"/>
      <c r="B106" s="215">
        <v>31</v>
      </c>
      <c r="C106" s="186" t="s">
        <v>726</v>
      </c>
      <c r="D106" s="342" t="s">
        <v>727</v>
      </c>
      <c r="E106" s="342"/>
      <c r="F106" s="180" t="s">
        <v>222</v>
      </c>
      <c r="G106" s="181">
        <v>126</v>
      </c>
      <c r="H106" s="180"/>
      <c r="I106" s="180">
        <f t="shared" si="0"/>
        <v>0</v>
      </c>
      <c r="J106" s="182">
        <f t="shared" si="1"/>
        <v>264.60000000000002</v>
      </c>
      <c r="K106" s="183">
        <f t="shared" si="2"/>
        <v>0</v>
      </c>
      <c r="L106" s="183">
        <f t="shared" si="3"/>
        <v>0</v>
      </c>
      <c r="M106" s="183"/>
      <c r="N106" s="183">
        <v>2.1</v>
      </c>
      <c r="O106" s="183"/>
      <c r="P106" s="187"/>
      <c r="Q106" s="187"/>
      <c r="R106" s="187"/>
      <c r="S106" s="184">
        <f t="shared" si="4"/>
        <v>0</v>
      </c>
      <c r="T106" s="184"/>
      <c r="U106" s="184"/>
      <c r="V106" s="202"/>
      <c r="W106" s="55"/>
      <c r="Z106">
        <v>0</v>
      </c>
    </row>
    <row r="107" spans="1:26" ht="25.05" customHeight="1" x14ac:dyDescent="0.3">
      <c r="A107" s="185"/>
      <c r="B107" s="215">
        <v>32</v>
      </c>
      <c r="C107" s="186" t="s">
        <v>728</v>
      </c>
      <c r="D107" s="342" t="s">
        <v>673</v>
      </c>
      <c r="E107" s="342"/>
      <c r="F107" s="180" t="s">
        <v>474</v>
      </c>
      <c r="G107" s="181">
        <v>250</v>
      </c>
      <c r="H107" s="180"/>
      <c r="I107" s="180">
        <f t="shared" si="0"/>
        <v>0</v>
      </c>
      <c r="J107" s="182">
        <f t="shared" si="1"/>
        <v>105</v>
      </c>
      <c r="K107" s="183">
        <f t="shared" si="2"/>
        <v>0</v>
      </c>
      <c r="L107" s="183">
        <f t="shared" si="3"/>
        <v>0</v>
      </c>
      <c r="M107" s="183"/>
      <c r="N107" s="183">
        <v>0.42</v>
      </c>
      <c r="O107" s="183"/>
      <c r="P107" s="187"/>
      <c r="Q107" s="187"/>
      <c r="R107" s="187"/>
      <c r="S107" s="184">
        <f t="shared" si="4"/>
        <v>0</v>
      </c>
      <c r="T107" s="184"/>
      <c r="U107" s="184"/>
      <c r="V107" s="202"/>
      <c r="W107" s="55"/>
      <c r="Z107">
        <v>0</v>
      </c>
    </row>
    <row r="108" spans="1:26" ht="25.05" customHeight="1" x14ac:dyDescent="0.3">
      <c r="A108" s="185"/>
      <c r="B108" s="215">
        <v>33</v>
      </c>
      <c r="C108" s="186" t="s">
        <v>729</v>
      </c>
      <c r="D108" s="342" t="s">
        <v>730</v>
      </c>
      <c r="E108" s="342"/>
      <c r="F108" s="180" t="s">
        <v>474</v>
      </c>
      <c r="G108" s="181">
        <v>20</v>
      </c>
      <c r="H108" s="180"/>
      <c r="I108" s="180">
        <f t="shared" ref="I108:I139" si="5">ROUND(G108*(H108),2)</f>
        <v>0</v>
      </c>
      <c r="J108" s="182">
        <f t="shared" ref="J108:J139" si="6">ROUND(G108*(N108),2)</f>
        <v>34</v>
      </c>
      <c r="K108" s="183">
        <f t="shared" ref="K108:K139" si="7">ROUND(G108*(O108),2)</f>
        <v>0</v>
      </c>
      <c r="L108" s="183">
        <f t="shared" ref="L108:L139" si="8">ROUND(G108*(H108),2)</f>
        <v>0</v>
      </c>
      <c r="M108" s="183"/>
      <c r="N108" s="183">
        <v>1.7</v>
      </c>
      <c r="O108" s="183"/>
      <c r="P108" s="187"/>
      <c r="Q108" s="187"/>
      <c r="R108" s="187"/>
      <c r="S108" s="184">
        <f t="shared" ref="S108:S139" si="9">ROUND(G108*(P108),3)</f>
        <v>0</v>
      </c>
      <c r="T108" s="184"/>
      <c r="U108" s="184"/>
      <c r="V108" s="202"/>
      <c r="W108" s="55"/>
      <c r="Z108">
        <v>0</v>
      </c>
    </row>
    <row r="109" spans="1:26" ht="25.05" customHeight="1" x14ac:dyDescent="0.3">
      <c r="A109" s="185"/>
      <c r="B109" s="215">
        <v>34</v>
      </c>
      <c r="C109" s="186" t="s">
        <v>731</v>
      </c>
      <c r="D109" s="342" t="s">
        <v>732</v>
      </c>
      <c r="E109" s="342"/>
      <c r="F109" s="180" t="s">
        <v>474</v>
      </c>
      <c r="G109" s="181">
        <v>38</v>
      </c>
      <c r="H109" s="180"/>
      <c r="I109" s="180">
        <f t="shared" si="5"/>
        <v>0</v>
      </c>
      <c r="J109" s="182">
        <f t="shared" si="6"/>
        <v>50.16</v>
      </c>
      <c r="K109" s="183">
        <f t="shared" si="7"/>
        <v>0</v>
      </c>
      <c r="L109" s="183">
        <f t="shared" si="8"/>
        <v>0</v>
      </c>
      <c r="M109" s="183"/>
      <c r="N109" s="183">
        <v>1.32</v>
      </c>
      <c r="O109" s="183"/>
      <c r="P109" s="187"/>
      <c r="Q109" s="187"/>
      <c r="R109" s="187"/>
      <c r="S109" s="184">
        <f t="shared" si="9"/>
        <v>0</v>
      </c>
      <c r="T109" s="184"/>
      <c r="U109" s="184"/>
      <c r="V109" s="202"/>
      <c r="W109" s="55"/>
      <c r="Z109">
        <v>0</v>
      </c>
    </row>
    <row r="110" spans="1:26" ht="25.05" customHeight="1" x14ac:dyDescent="0.3">
      <c r="A110" s="185"/>
      <c r="B110" s="215">
        <v>35</v>
      </c>
      <c r="C110" s="186" t="s">
        <v>733</v>
      </c>
      <c r="D110" s="342" t="s">
        <v>734</v>
      </c>
      <c r="E110" s="342"/>
      <c r="F110" s="180" t="s">
        <v>122</v>
      </c>
      <c r="G110" s="181">
        <v>0.5</v>
      </c>
      <c r="H110" s="180"/>
      <c r="I110" s="180">
        <f t="shared" si="5"/>
        <v>0</v>
      </c>
      <c r="J110" s="182">
        <f t="shared" si="6"/>
        <v>139</v>
      </c>
      <c r="K110" s="183">
        <f t="shared" si="7"/>
        <v>0</v>
      </c>
      <c r="L110" s="183">
        <f t="shared" si="8"/>
        <v>0</v>
      </c>
      <c r="M110" s="183"/>
      <c r="N110" s="183">
        <v>278</v>
      </c>
      <c r="O110" s="183"/>
      <c r="P110" s="187"/>
      <c r="Q110" s="187"/>
      <c r="R110" s="187"/>
      <c r="S110" s="184">
        <f t="shared" si="9"/>
        <v>0</v>
      </c>
      <c r="T110" s="184"/>
      <c r="U110" s="184"/>
      <c r="V110" s="202"/>
      <c r="W110" s="55"/>
      <c r="Z110">
        <v>0</v>
      </c>
    </row>
    <row r="111" spans="1:26" ht="25.05" customHeight="1" x14ac:dyDescent="0.3">
      <c r="A111" s="185"/>
      <c r="B111" s="215">
        <v>36</v>
      </c>
      <c r="C111" s="186" t="s">
        <v>735</v>
      </c>
      <c r="D111" s="342" t="s">
        <v>736</v>
      </c>
      <c r="E111" s="342"/>
      <c r="F111" s="180" t="s">
        <v>521</v>
      </c>
      <c r="G111" s="181">
        <v>20</v>
      </c>
      <c r="H111" s="180"/>
      <c r="I111" s="180">
        <f t="shared" si="5"/>
        <v>0</v>
      </c>
      <c r="J111" s="182">
        <f t="shared" si="6"/>
        <v>400</v>
      </c>
      <c r="K111" s="183">
        <f t="shared" si="7"/>
        <v>0</v>
      </c>
      <c r="L111" s="183">
        <f t="shared" si="8"/>
        <v>0</v>
      </c>
      <c r="M111" s="183"/>
      <c r="N111" s="183">
        <v>20</v>
      </c>
      <c r="O111" s="183"/>
      <c r="P111" s="187"/>
      <c r="Q111" s="187"/>
      <c r="R111" s="187"/>
      <c r="S111" s="184">
        <f t="shared" si="9"/>
        <v>0</v>
      </c>
      <c r="T111" s="184"/>
      <c r="U111" s="184"/>
      <c r="V111" s="202"/>
      <c r="W111" s="55"/>
      <c r="Z111">
        <v>0</v>
      </c>
    </row>
    <row r="112" spans="1:26" ht="25.05" customHeight="1" x14ac:dyDescent="0.3">
      <c r="A112" s="185"/>
      <c r="B112" s="215">
        <v>37</v>
      </c>
      <c r="C112" s="186" t="s">
        <v>737</v>
      </c>
      <c r="D112" s="342" t="s">
        <v>738</v>
      </c>
      <c r="E112" s="342"/>
      <c r="F112" s="180" t="s">
        <v>474</v>
      </c>
      <c r="G112" s="181">
        <v>4</v>
      </c>
      <c r="H112" s="180"/>
      <c r="I112" s="180">
        <f t="shared" si="5"/>
        <v>0</v>
      </c>
      <c r="J112" s="182">
        <f t="shared" si="6"/>
        <v>26.04</v>
      </c>
      <c r="K112" s="183">
        <f t="shared" si="7"/>
        <v>0</v>
      </c>
      <c r="L112" s="183">
        <f t="shared" si="8"/>
        <v>0</v>
      </c>
      <c r="M112" s="183"/>
      <c r="N112" s="183">
        <v>6.51</v>
      </c>
      <c r="O112" s="183"/>
      <c r="P112" s="187"/>
      <c r="Q112" s="187"/>
      <c r="R112" s="187"/>
      <c r="S112" s="184">
        <f t="shared" si="9"/>
        <v>0</v>
      </c>
      <c r="T112" s="184"/>
      <c r="U112" s="184"/>
      <c r="V112" s="202"/>
      <c r="W112" s="55"/>
      <c r="Z112">
        <v>0</v>
      </c>
    </row>
    <row r="113" spans="1:26" ht="25.05" customHeight="1" x14ac:dyDescent="0.3">
      <c r="A113" s="185"/>
      <c r="B113" s="215">
        <v>38</v>
      </c>
      <c r="C113" s="186" t="s">
        <v>739</v>
      </c>
      <c r="D113" s="342" t="s">
        <v>740</v>
      </c>
      <c r="E113" s="342"/>
      <c r="F113" s="180" t="s">
        <v>521</v>
      </c>
      <c r="G113" s="181">
        <v>20</v>
      </c>
      <c r="H113" s="180"/>
      <c r="I113" s="180">
        <f t="shared" si="5"/>
        <v>0</v>
      </c>
      <c r="J113" s="182">
        <f t="shared" si="6"/>
        <v>400</v>
      </c>
      <c r="K113" s="183">
        <f t="shared" si="7"/>
        <v>0</v>
      </c>
      <c r="L113" s="183">
        <f t="shared" si="8"/>
        <v>0</v>
      </c>
      <c r="M113" s="183"/>
      <c r="N113" s="183">
        <v>20</v>
      </c>
      <c r="O113" s="183"/>
      <c r="P113" s="187"/>
      <c r="Q113" s="187"/>
      <c r="R113" s="187"/>
      <c r="S113" s="184">
        <f t="shared" si="9"/>
        <v>0</v>
      </c>
      <c r="T113" s="184"/>
      <c r="U113" s="184"/>
      <c r="V113" s="202"/>
      <c r="W113" s="55"/>
      <c r="Z113">
        <v>0</v>
      </c>
    </row>
    <row r="114" spans="1:26" ht="25.05" customHeight="1" x14ac:dyDescent="0.3">
      <c r="A114" s="185"/>
      <c r="B114" s="215">
        <v>39</v>
      </c>
      <c r="C114" s="186" t="s">
        <v>741</v>
      </c>
      <c r="D114" s="342" t="s">
        <v>742</v>
      </c>
      <c r="E114" s="342"/>
      <c r="F114" s="180" t="s">
        <v>474</v>
      </c>
      <c r="G114" s="181">
        <v>1</v>
      </c>
      <c r="H114" s="180"/>
      <c r="I114" s="180">
        <f t="shared" si="5"/>
        <v>0</v>
      </c>
      <c r="J114" s="182">
        <f t="shared" si="6"/>
        <v>250</v>
      </c>
      <c r="K114" s="183">
        <f t="shared" si="7"/>
        <v>0</v>
      </c>
      <c r="L114" s="183">
        <f t="shared" si="8"/>
        <v>0</v>
      </c>
      <c r="M114" s="183"/>
      <c r="N114" s="183">
        <v>250</v>
      </c>
      <c r="O114" s="183"/>
      <c r="P114" s="187"/>
      <c r="Q114" s="187"/>
      <c r="R114" s="187"/>
      <c r="S114" s="184">
        <f t="shared" si="9"/>
        <v>0</v>
      </c>
      <c r="T114" s="184"/>
      <c r="U114" s="184"/>
      <c r="V114" s="202"/>
      <c r="W114" s="55"/>
      <c r="Z114">
        <v>0</v>
      </c>
    </row>
    <row r="115" spans="1:26" ht="25.05" customHeight="1" x14ac:dyDescent="0.3">
      <c r="A115" s="185"/>
      <c r="B115" s="215">
        <v>40</v>
      </c>
      <c r="C115" s="186" t="s">
        <v>743</v>
      </c>
      <c r="D115" s="342" t="s">
        <v>744</v>
      </c>
      <c r="E115" s="342"/>
      <c r="F115" s="179" t="s">
        <v>474</v>
      </c>
      <c r="G115" s="181">
        <v>1</v>
      </c>
      <c r="H115" s="180"/>
      <c r="I115" s="180">
        <f t="shared" si="5"/>
        <v>0</v>
      </c>
      <c r="J115" s="179">
        <f t="shared" si="6"/>
        <v>12.59</v>
      </c>
      <c r="K115" s="184">
        <f t="shared" si="7"/>
        <v>0</v>
      </c>
      <c r="L115" s="184">
        <f t="shared" si="8"/>
        <v>0</v>
      </c>
      <c r="M115" s="184"/>
      <c r="N115" s="184">
        <v>12.59</v>
      </c>
      <c r="O115" s="184"/>
      <c r="P115" s="187"/>
      <c r="Q115" s="187"/>
      <c r="R115" s="187"/>
      <c r="S115" s="184">
        <f t="shared" si="9"/>
        <v>0</v>
      </c>
      <c r="T115" s="184"/>
      <c r="U115" s="184"/>
      <c r="V115" s="202"/>
      <c r="W115" s="55"/>
      <c r="Z115">
        <v>0</v>
      </c>
    </row>
    <row r="116" spans="1:26" ht="25.05" customHeight="1" x14ac:dyDescent="0.3">
      <c r="A116" s="185"/>
      <c r="B116" s="215">
        <v>41</v>
      </c>
      <c r="C116" s="186" t="s">
        <v>745</v>
      </c>
      <c r="D116" s="342" t="s">
        <v>746</v>
      </c>
      <c r="E116" s="342"/>
      <c r="F116" s="179" t="s">
        <v>474</v>
      </c>
      <c r="G116" s="181">
        <v>16</v>
      </c>
      <c r="H116" s="180"/>
      <c r="I116" s="180">
        <f t="shared" si="5"/>
        <v>0</v>
      </c>
      <c r="J116" s="179">
        <f t="shared" si="6"/>
        <v>77.44</v>
      </c>
      <c r="K116" s="184">
        <f t="shared" si="7"/>
        <v>0</v>
      </c>
      <c r="L116" s="184">
        <f t="shared" si="8"/>
        <v>0</v>
      </c>
      <c r="M116" s="184"/>
      <c r="N116" s="184">
        <v>4.84</v>
      </c>
      <c r="O116" s="184"/>
      <c r="P116" s="187"/>
      <c r="Q116" s="187"/>
      <c r="R116" s="187"/>
      <c r="S116" s="184">
        <f t="shared" si="9"/>
        <v>0</v>
      </c>
      <c r="T116" s="184"/>
      <c r="U116" s="184"/>
      <c r="V116" s="202"/>
      <c r="W116" s="55"/>
      <c r="Z116">
        <v>0</v>
      </c>
    </row>
    <row r="117" spans="1:26" ht="25.05" customHeight="1" x14ac:dyDescent="0.3">
      <c r="A117" s="185"/>
      <c r="B117" s="215">
        <v>42</v>
      </c>
      <c r="C117" s="186" t="s">
        <v>747</v>
      </c>
      <c r="D117" s="342" t="s">
        <v>748</v>
      </c>
      <c r="E117" s="342"/>
      <c r="F117" s="179" t="s">
        <v>474</v>
      </c>
      <c r="G117" s="181">
        <v>16</v>
      </c>
      <c r="H117" s="180"/>
      <c r="I117" s="180">
        <f t="shared" si="5"/>
        <v>0</v>
      </c>
      <c r="J117" s="179">
        <f t="shared" si="6"/>
        <v>132.16</v>
      </c>
      <c r="K117" s="184">
        <f t="shared" si="7"/>
        <v>0</v>
      </c>
      <c r="L117" s="184">
        <f t="shared" si="8"/>
        <v>0</v>
      </c>
      <c r="M117" s="184"/>
      <c r="N117" s="184">
        <v>8.26</v>
      </c>
      <c r="O117" s="184"/>
      <c r="P117" s="187"/>
      <c r="Q117" s="187"/>
      <c r="R117" s="187"/>
      <c r="S117" s="184">
        <f t="shared" si="9"/>
        <v>0</v>
      </c>
      <c r="T117" s="184"/>
      <c r="U117" s="184"/>
      <c r="V117" s="202"/>
      <c r="W117" s="55"/>
      <c r="Z117">
        <v>0</v>
      </c>
    </row>
    <row r="118" spans="1:26" ht="25.05" customHeight="1" x14ac:dyDescent="0.3">
      <c r="A118" s="185"/>
      <c r="B118" s="215">
        <v>43</v>
      </c>
      <c r="C118" s="186" t="s">
        <v>749</v>
      </c>
      <c r="D118" s="342" t="s">
        <v>750</v>
      </c>
      <c r="E118" s="342"/>
      <c r="F118" s="179" t="s">
        <v>474</v>
      </c>
      <c r="G118" s="181">
        <v>53</v>
      </c>
      <c r="H118" s="180"/>
      <c r="I118" s="180">
        <f t="shared" si="5"/>
        <v>0</v>
      </c>
      <c r="J118" s="179">
        <f t="shared" si="6"/>
        <v>464.28</v>
      </c>
      <c r="K118" s="184">
        <f t="shared" si="7"/>
        <v>0</v>
      </c>
      <c r="L118" s="184">
        <f t="shared" si="8"/>
        <v>0</v>
      </c>
      <c r="M118" s="184"/>
      <c r="N118" s="184">
        <v>8.76</v>
      </c>
      <c r="O118" s="184"/>
      <c r="P118" s="187"/>
      <c r="Q118" s="187"/>
      <c r="R118" s="187"/>
      <c r="S118" s="184">
        <f t="shared" si="9"/>
        <v>0</v>
      </c>
      <c r="T118" s="184"/>
      <c r="U118" s="184"/>
      <c r="V118" s="202"/>
      <c r="W118" s="55"/>
      <c r="Z118">
        <v>0</v>
      </c>
    </row>
    <row r="119" spans="1:26" ht="25.05" customHeight="1" x14ac:dyDescent="0.3">
      <c r="A119" s="185"/>
      <c r="B119" s="215">
        <v>44</v>
      </c>
      <c r="C119" s="186" t="s">
        <v>751</v>
      </c>
      <c r="D119" s="342" t="s">
        <v>752</v>
      </c>
      <c r="E119" s="342"/>
      <c r="F119" s="179" t="s">
        <v>474</v>
      </c>
      <c r="G119" s="181">
        <v>2</v>
      </c>
      <c r="H119" s="180"/>
      <c r="I119" s="180">
        <f t="shared" si="5"/>
        <v>0</v>
      </c>
      <c r="J119" s="179">
        <f t="shared" si="6"/>
        <v>5.38</v>
      </c>
      <c r="K119" s="184">
        <f t="shared" si="7"/>
        <v>0</v>
      </c>
      <c r="L119" s="184">
        <f t="shared" si="8"/>
        <v>0</v>
      </c>
      <c r="M119" s="184"/>
      <c r="N119" s="184">
        <v>2.69</v>
      </c>
      <c r="O119" s="184"/>
      <c r="P119" s="187"/>
      <c r="Q119" s="187"/>
      <c r="R119" s="187"/>
      <c r="S119" s="184">
        <f t="shared" si="9"/>
        <v>0</v>
      </c>
      <c r="T119" s="184"/>
      <c r="U119" s="184"/>
      <c r="V119" s="202"/>
      <c r="W119" s="55"/>
      <c r="Z119">
        <v>0</v>
      </c>
    </row>
    <row r="120" spans="1:26" ht="25.05" customHeight="1" x14ac:dyDescent="0.3">
      <c r="A120" s="185"/>
      <c r="B120" s="215">
        <v>45</v>
      </c>
      <c r="C120" s="186" t="s">
        <v>753</v>
      </c>
      <c r="D120" s="342" t="s">
        <v>754</v>
      </c>
      <c r="E120" s="342"/>
      <c r="F120" s="179" t="s">
        <v>474</v>
      </c>
      <c r="G120" s="181">
        <v>11</v>
      </c>
      <c r="H120" s="180"/>
      <c r="I120" s="180">
        <f t="shared" si="5"/>
        <v>0</v>
      </c>
      <c r="J120" s="179">
        <f t="shared" si="6"/>
        <v>29.59</v>
      </c>
      <c r="K120" s="184">
        <f t="shared" si="7"/>
        <v>0</v>
      </c>
      <c r="L120" s="184">
        <f t="shared" si="8"/>
        <v>0</v>
      </c>
      <c r="M120" s="184"/>
      <c r="N120" s="184">
        <v>2.69</v>
      </c>
      <c r="O120" s="184"/>
      <c r="P120" s="187"/>
      <c r="Q120" s="187"/>
      <c r="R120" s="187"/>
      <c r="S120" s="184">
        <f t="shared" si="9"/>
        <v>0</v>
      </c>
      <c r="T120" s="184"/>
      <c r="U120" s="184"/>
      <c r="V120" s="202"/>
      <c r="W120" s="55"/>
      <c r="Z120">
        <v>0</v>
      </c>
    </row>
    <row r="121" spans="1:26" ht="25.05" customHeight="1" x14ac:dyDescent="0.3">
      <c r="A121" s="185"/>
      <c r="B121" s="215">
        <v>46</v>
      </c>
      <c r="C121" s="186" t="s">
        <v>755</v>
      </c>
      <c r="D121" s="342" t="s">
        <v>756</v>
      </c>
      <c r="E121" s="342"/>
      <c r="F121" s="179" t="s">
        <v>222</v>
      </c>
      <c r="G121" s="181">
        <v>70</v>
      </c>
      <c r="H121" s="180"/>
      <c r="I121" s="180">
        <f t="shared" si="5"/>
        <v>0</v>
      </c>
      <c r="J121" s="179">
        <f t="shared" si="6"/>
        <v>58.8</v>
      </c>
      <c r="K121" s="184">
        <f t="shared" si="7"/>
        <v>0</v>
      </c>
      <c r="L121" s="184">
        <f t="shared" si="8"/>
        <v>0</v>
      </c>
      <c r="M121" s="184"/>
      <c r="N121" s="184">
        <v>0.84</v>
      </c>
      <c r="O121" s="184"/>
      <c r="P121" s="187"/>
      <c r="Q121" s="187"/>
      <c r="R121" s="187"/>
      <c r="S121" s="184">
        <f t="shared" si="9"/>
        <v>0</v>
      </c>
      <c r="T121" s="184"/>
      <c r="U121" s="184"/>
      <c r="V121" s="202"/>
      <c r="W121" s="55"/>
      <c r="Z121">
        <v>0</v>
      </c>
    </row>
    <row r="122" spans="1:26" ht="25.05" customHeight="1" x14ac:dyDescent="0.3">
      <c r="A122" s="185"/>
      <c r="B122" s="215">
        <v>47</v>
      </c>
      <c r="C122" s="186" t="s">
        <v>757</v>
      </c>
      <c r="D122" s="342" t="s">
        <v>758</v>
      </c>
      <c r="E122" s="342"/>
      <c r="F122" s="179" t="s">
        <v>222</v>
      </c>
      <c r="G122" s="181">
        <v>450</v>
      </c>
      <c r="H122" s="180"/>
      <c r="I122" s="180">
        <f t="shared" si="5"/>
        <v>0</v>
      </c>
      <c r="J122" s="179">
        <f t="shared" si="6"/>
        <v>378</v>
      </c>
      <c r="K122" s="184">
        <f t="shared" si="7"/>
        <v>0</v>
      </c>
      <c r="L122" s="184">
        <f t="shared" si="8"/>
        <v>0</v>
      </c>
      <c r="M122" s="184"/>
      <c r="N122" s="184">
        <v>0.84</v>
      </c>
      <c r="O122" s="184"/>
      <c r="P122" s="187"/>
      <c r="Q122" s="187"/>
      <c r="R122" s="187"/>
      <c r="S122" s="184">
        <f t="shared" si="9"/>
        <v>0</v>
      </c>
      <c r="T122" s="184"/>
      <c r="U122" s="184"/>
      <c r="V122" s="202"/>
      <c r="W122" s="55"/>
      <c r="Z122">
        <v>0</v>
      </c>
    </row>
    <row r="123" spans="1:26" ht="25.05" customHeight="1" x14ac:dyDescent="0.3">
      <c r="A123" s="185"/>
      <c r="B123" s="215">
        <v>48</v>
      </c>
      <c r="C123" s="186" t="s">
        <v>759</v>
      </c>
      <c r="D123" s="342" t="s">
        <v>760</v>
      </c>
      <c r="E123" s="342"/>
      <c r="F123" s="179" t="s">
        <v>222</v>
      </c>
      <c r="G123" s="181">
        <v>310</v>
      </c>
      <c r="H123" s="180"/>
      <c r="I123" s="180">
        <f t="shared" si="5"/>
        <v>0</v>
      </c>
      <c r="J123" s="179">
        <f t="shared" si="6"/>
        <v>294.5</v>
      </c>
      <c r="K123" s="184">
        <f t="shared" si="7"/>
        <v>0</v>
      </c>
      <c r="L123" s="184">
        <f t="shared" si="8"/>
        <v>0</v>
      </c>
      <c r="M123" s="184"/>
      <c r="N123" s="184">
        <v>0.95</v>
      </c>
      <c r="O123" s="184"/>
      <c r="P123" s="187"/>
      <c r="Q123" s="187"/>
      <c r="R123" s="187"/>
      <c r="S123" s="184">
        <f t="shared" si="9"/>
        <v>0</v>
      </c>
      <c r="T123" s="184"/>
      <c r="U123" s="184"/>
      <c r="V123" s="202"/>
      <c r="W123" s="55"/>
      <c r="Z123">
        <v>0</v>
      </c>
    </row>
    <row r="124" spans="1:26" ht="25.05" customHeight="1" x14ac:dyDescent="0.3">
      <c r="A124" s="185"/>
      <c r="B124" s="215">
        <v>49</v>
      </c>
      <c r="C124" s="186" t="s">
        <v>761</v>
      </c>
      <c r="D124" s="342" t="s">
        <v>762</v>
      </c>
      <c r="E124" s="342"/>
      <c r="F124" s="179" t="s">
        <v>222</v>
      </c>
      <c r="G124" s="181">
        <v>23</v>
      </c>
      <c r="H124" s="180"/>
      <c r="I124" s="180">
        <f t="shared" si="5"/>
        <v>0</v>
      </c>
      <c r="J124" s="179">
        <f t="shared" si="6"/>
        <v>32.659999999999997</v>
      </c>
      <c r="K124" s="184">
        <f t="shared" si="7"/>
        <v>0</v>
      </c>
      <c r="L124" s="184">
        <f t="shared" si="8"/>
        <v>0</v>
      </c>
      <c r="M124" s="184"/>
      <c r="N124" s="184">
        <v>1.42</v>
      </c>
      <c r="O124" s="184"/>
      <c r="P124" s="187"/>
      <c r="Q124" s="187"/>
      <c r="R124" s="187"/>
      <c r="S124" s="184">
        <f t="shared" si="9"/>
        <v>0</v>
      </c>
      <c r="T124" s="184"/>
      <c r="U124" s="184"/>
      <c r="V124" s="202"/>
      <c r="W124" s="55"/>
      <c r="Z124">
        <v>0</v>
      </c>
    </row>
    <row r="125" spans="1:26" ht="25.05" customHeight="1" x14ac:dyDescent="0.3">
      <c r="A125" s="185"/>
      <c r="B125" s="215">
        <v>50</v>
      </c>
      <c r="C125" s="186" t="s">
        <v>763</v>
      </c>
      <c r="D125" s="342" t="s">
        <v>764</v>
      </c>
      <c r="E125" s="342"/>
      <c r="F125" s="179" t="s">
        <v>222</v>
      </c>
      <c r="G125" s="181">
        <v>25</v>
      </c>
      <c r="H125" s="180"/>
      <c r="I125" s="180">
        <f t="shared" si="5"/>
        <v>0</v>
      </c>
      <c r="J125" s="179">
        <f t="shared" si="6"/>
        <v>24</v>
      </c>
      <c r="K125" s="184">
        <f t="shared" si="7"/>
        <v>0</v>
      </c>
      <c r="L125" s="184">
        <f t="shared" si="8"/>
        <v>0</v>
      </c>
      <c r="M125" s="184"/>
      <c r="N125" s="184">
        <v>0.96</v>
      </c>
      <c r="O125" s="184"/>
      <c r="P125" s="187"/>
      <c r="Q125" s="187"/>
      <c r="R125" s="187"/>
      <c r="S125" s="184">
        <f t="shared" si="9"/>
        <v>0</v>
      </c>
      <c r="T125" s="184"/>
      <c r="U125" s="184"/>
      <c r="V125" s="202"/>
      <c r="W125" s="55"/>
      <c r="Z125">
        <v>0</v>
      </c>
    </row>
    <row r="126" spans="1:26" ht="25.05" customHeight="1" x14ac:dyDescent="0.3">
      <c r="A126" s="185"/>
      <c r="B126" s="215">
        <v>51</v>
      </c>
      <c r="C126" s="186" t="s">
        <v>765</v>
      </c>
      <c r="D126" s="342" t="s">
        <v>766</v>
      </c>
      <c r="E126" s="342"/>
      <c r="F126" s="179" t="s">
        <v>222</v>
      </c>
      <c r="G126" s="181">
        <v>200</v>
      </c>
      <c r="H126" s="180"/>
      <c r="I126" s="180">
        <f t="shared" si="5"/>
        <v>0</v>
      </c>
      <c r="J126" s="179">
        <f t="shared" si="6"/>
        <v>172</v>
      </c>
      <c r="K126" s="184">
        <f t="shared" si="7"/>
        <v>0</v>
      </c>
      <c r="L126" s="184">
        <f t="shared" si="8"/>
        <v>0</v>
      </c>
      <c r="M126" s="184"/>
      <c r="N126" s="184">
        <v>0.86</v>
      </c>
      <c r="O126" s="184"/>
      <c r="P126" s="187"/>
      <c r="Q126" s="187"/>
      <c r="R126" s="187"/>
      <c r="S126" s="184">
        <f t="shared" si="9"/>
        <v>0</v>
      </c>
      <c r="T126" s="184"/>
      <c r="U126" s="184"/>
      <c r="V126" s="202"/>
      <c r="W126" s="55"/>
      <c r="Z126">
        <v>0</v>
      </c>
    </row>
    <row r="127" spans="1:26" ht="25.05" customHeight="1" x14ac:dyDescent="0.3">
      <c r="A127" s="185"/>
      <c r="B127" s="215">
        <v>52</v>
      </c>
      <c r="C127" s="186" t="s">
        <v>767</v>
      </c>
      <c r="D127" s="342" t="s">
        <v>768</v>
      </c>
      <c r="E127" s="342"/>
      <c r="F127" s="179" t="s">
        <v>474</v>
      </c>
      <c r="G127" s="181">
        <v>16</v>
      </c>
      <c r="H127" s="180"/>
      <c r="I127" s="180">
        <f t="shared" si="5"/>
        <v>0</v>
      </c>
      <c r="J127" s="179">
        <f t="shared" si="6"/>
        <v>2.56</v>
      </c>
      <c r="K127" s="184">
        <f t="shared" si="7"/>
        <v>0</v>
      </c>
      <c r="L127" s="184">
        <f t="shared" si="8"/>
        <v>0</v>
      </c>
      <c r="M127" s="184"/>
      <c r="N127" s="184">
        <v>0.16</v>
      </c>
      <c r="O127" s="184"/>
      <c r="P127" s="187"/>
      <c r="Q127" s="187"/>
      <c r="R127" s="187"/>
      <c r="S127" s="184">
        <f t="shared" si="9"/>
        <v>0</v>
      </c>
      <c r="T127" s="184"/>
      <c r="U127" s="184"/>
      <c r="V127" s="202"/>
      <c r="W127" s="55"/>
      <c r="Z127">
        <v>0</v>
      </c>
    </row>
    <row r="128" spans="1:26" ht="25.05" customHeight="1" x14ac:dyDescent="0.3">
      <c r="A128" s="185"/>
      <c r="B128" s="215">
        <v>53</v>
      </c>
      <c r="C128" s="186" t="s">
        <v>769</v>
      </c>
      <c r="D128" s="342" t="s">
        <v>770</v>
      </c>
      <c r="E128" s="342"/>
      <c r="F128" s="179" t="s">
        <v>474</v>
      </c>
      <c r="G128" s="181">
        <v>2</v>
      </c>
      <c r="H128" s="180"/>
      <c r="I128" s="180">
        <f t="shared" si="5"/>
        <v>0</v>
      </c>
      <c r="J128" s="179">
        <f t="shared" si="6"/>
        <v>24.02</v>
      </c>
      <c r="K128" s="184">
        <f t="shared" si="7"/>
        <v>0</v>
      </c>
      <c r="L128" s="184">
        <f t="shared" si="8"/>
        <v>0</v>
      </c>
      <c r="M128" s="184"/>
      <c r="N128" s="184">
        <v>12.01</v>
      </c>
      <c r="O128" s="184"/>
      <c r="P128" s="187"/>
      <c r="Q128" s="187"/>
      <c r="R128" s="187"/>
      <c r="S128" s="184">
        <f t="shared" si="9"/>
        <v>0</v>
      </c>
      <c r="T128" s="184"/>
      <c r="U128" s="184"/>
      <c r="V128" s="202"/>
      <c r="W128" s="55"/>
      <c r="Z128">
        <v>0</v>
      </c>
    </row>
    <row r="129" spans="1:26" ht="25.05" customHeight="1" x14ac:dyDescent="0.3">
      <c r="A129" s="185"/>
      <c r="B129" s="215">
        <v>54</v>
      </c>
      <c r="C129" s="186" t="s">
        <v>771</v>
      </c>
      <c r="D129" s="342" t="s">
        <v>772</v>
      </c>
      <c r="E129" s="342"/>
      <c r="F129" s="179" t="s">
        <v>474</v>
      </c>
      <c r="G129" s="181">
        <v>1</v>
      </c>
      <c r="H129" s="180"/>
      <c r="I129" s="180">
        <f t="shared" si="5"/>
        <v>0</v>
      </c>
      <c r="J129" s="179">
        <f t="shared" si="6"/>
        <v>5.31</v>
      </c>
      <c r="K129" s="184">
        <f t="shared" si="7"/>
        <v>0</v>
      </c>
      <c r="L129" s="184">
        <f t="shared" si="8"/>
        <v>0</v>
      </c>
      <c r="M129" s="184"/>
      <c r="N129" s="184">
        <v>5.31</v>
      </c>
      <c r="O129" s="184"/>
      <c r="P129" s="187"/>
      <c r="Q129" s="187"/>
      <c r="R129" s="187"/>
      <c r="S129" s="184">
        <f t="shared" si="9"/>
        <v>0</v>
      </c>
      <c r="T129" s="184"/>
      <c r="U129" s="184"/>
      <c r="V129" s="202"/>
      <c r="W129" s="55"/>
      <c r="Z129">
        <v>0</v>
      </c>
    </row>
    <row r="130" spans="1:26" ht="25.05" customHeight="1" x14ac:dyDescent="0.3">
      <c r="A130" s="185"/>
      <c r="B130" s="215">
        <v>55</v>
      </c>
      <c r="C130" s="186" t="s">
        <v>773</v>
      </c>
      <c r="D130" s="342" t="s">
        <v>774</v>
      </c>
      <c r="E130" s="342"/>
      <c r="F130" s="179" t="s">
        <v>474</v>
      </c>
      <c r="G130" s="181">
        <v>4</v>
      </c>
      <c r="H130" s="180"/>
      <c r="I130" s="180">
        <f t="shared" si="5"/>
        <v>0</v>
      </c>
      <c r="J130" s="179">
        <f t="shared" si="6"/>
        <v>28.04</v>
      </c>
      <c r="K130" s="184">
        <f t="shared" si="7"/>
        <v>0</v>
      </c>
      <c r="L130" s="184">
        <f t="shared" si="8"/>
        <v>0</v>
      </c>
      <c r="M130" s="184"/>
      <c r="N130" s="184">
        <v>7.01</v>
      </c>
      <c r="O130" s="184"/>
      <c r="P130" s="187"/>
      <c r="Q130" s="187"/>
      <c r="R130" s="187"/>
      <c r="S130" s="184">
        <f t="shared" si="9"/>
        <v>0</v>
      </c>
      <c r="T130" s="184"/>
      <c r="U130" s="184"/>
      <c r="V130" s="202"/>
      <c r="W130" s="55"/>
      <c r="Z130">
        <v>0</v>
      </c>
    </row>
    <row r="131" spans="1:26" ht="25.05" customHeight="1" x14ac:dyDescent="0.3">
      <c r="A131" s="185"/>
      <c r="B131" s="215">
        <v>56</v>
      </c>
      <c r="C131" s="186" t="s">
        <v>775</v>
      </c>
      <c r="D131" s="342" t="s">
        <v>776</v>
      </c>
      <c r="E131" s="342"/>
      <c r="F131" s="179" t="s">
        <v>474</v>
      </c>
      <c r="G131" s="181">
        <v>1</v>
      </c>
      <c r="H131" s="180"/>
      <c r="I131" s="180">
        <f t="shared" si="5"/>
        <v>0</v>
      </c>
      <c r="J131" s="179">
        <f t="shared" si="6"/>
        <v>2.2000000000000002</v>
      </c>
      <c r="K131" s="184">
        <f t="shared" si="7"/>
        <v>0</v>
      </c>
      <c r="L131" s="184">
        <f t="shared" si="8"/>
        <v>0</v>
      </c>
      <c r="M131" s="184"/>
      <c r="N131" s="184">
        <v>2.2000000000000002</v>
      </c>
      <c r="O131" s="184"/>
      <c r="P131" s="187"/>
      <c r="Q131" s="187"/>
      <c r="R131" s="187"/>
      <c r="S131" s="184">
        <f t="shared" si="9"/>
        <v>0</v>
      </c>
      <c r="T131" s="184"/>
      <c r="U131" s="184"/>
      <c r="V131" s="202"/>
      <c r="W131" s="55"/>
      <c r="Z131">
        <v>0</v>
      </c>
    </row>
    <row r="132" spans="1:26" ht="25.05" customHeight="1" x14ac:dyDescent="0.3">
      <c r="A132" s="185"/>
      <c r="B132" s="215">
        <v>57</v>
      </c>
      <c r="C132" s="186" t="s">
        <v>777</v>
      </c>
      <c r="D132" s="342" t="s">
        <v>778</v>
      </c>
      <c r="E132" s="342"/>
      <c r="F132" s="179" t="s">
        <v>474</v>
      </c>
      <c r="G132" s="181">
        <v>1</v>
      </c>
      <c r="H132" s="180"/>
      <c r="I132" s="180">
        <f t="shared" si="5"/>
        <v>0</v>
      </c>
      <c r="J132" s="179">
        <f t="shared" si="6"/>
        <v>1.3</v>
      </c>
      <c r="K132" s="184">
        <f t="shared" si="7"/>
        <v>0</v>
      </c>
      <c r="L132" s="184">
        <f t="shared" si="8"/>
        <v>0</v>
      </c>
      <c r="M132" s="184"/>
      <c r="N132" s="184">
        <v>1.3</v>
      </c>
      <c r="O132" s="184"/>
      <c r="P132" s="187"/>
      <c r="Q132" s="187"/>
      <c r="R132" s="187"/>
      <c r="S132" s="184">
        <f t="shared" si="9"/>
        <v>0</v>
      </c>
      <c r="T132" s="184"/>
      <c r="U132" s="184"/>
      <c r="V132" s="202"/>
      <c r="W132" s="55"/>
      <c r="Z132">
        <v>0</v>
      </c>
    </row>
    <row r="133" spans="1:26" ht="25.05" customHeight="1" x14ac:dyDescent="0.3">
      <c r="A133" s="185"/>
      <c r="B133" s="215">
        <v>58</v>
      </c>
      <c r="C133" s="186" t="s">
        <v>779</v>
      </c>
      <c r="D133" s="342" t="s">
        <v>780</v>
      </c>
      <c r="E133" s="342"/>
      <c r="F133" s="179" t="s">
        <v>474</v>
      </c>
      <c r="G133" s="181">
        <v>4</v>
      </c>
      <c r="H133" s="180"/>
      <c r="I133" s="180">
        <f t="shared" si="5"/>
        <v>0</v>
      </c>
      <c r="J133" s="179">
        <f t="shared" si="6"/>
        <v>4.4000000000000004</v>
      </c>
      <c r="K133" s="184">
        <f t="shared" si="7"/>
        <v>0</v>
      </c>
      <c r="L133" s="184">
        <f t="shared" si="8"/>
        <v>0</v>
      </c>
      <c r="M133" s="184"/>
      <c r="N133" s="184">
        <v>1.1000000000000001</v>
      </c>
      <c r="O133" s="184"/>
      <c r="P133" s="187"/>
      <c r="Q133" s="187"/>
      <c r="R133" s="187"/>
      <c r="S133" s="184">
        <f t="shared" si="9"/>
        <v>0</v>
      </c>
      <c r="T133" s="184"/>
      <c r="U133" s="184"/>
      <c r="V133" s="202"/>
      <c r="W133" s="55"/>
      <c r="Z133">
        <v>0</v>
      </c>
    </row>
    <row r="134" spans="1:26" ht="25.05" customHeight="1" x14ac:dyDescent="0.3">
      <c r="A134" s="185"/>
      <c r="B134" s="215">
        <v>59</v>
      </c>
      <c r="C134" s="186" t="s">
        <v>779</v>
      </c>
      <c r="D134" s="342" t="s">
        <v>780</v>
      </c>
      <c r="E134" s="342"/>
      <c r="F134" s="179" t="s">
        <v>474</v>
      </c>
      <c r="G134" s="181">
        <v>2</v>
      </c>
      <c r="H134" s="180"/>
      <c r="I134" s="180">
        <f t="shared" si="5"/>
        <v>0</v>
      </c>
      <c r="J134" s="179">
        <f t="shared" si="6"/>
        <v>2.2000000000000002</v>
      </c>
      <c r="K134" s="184">
        <f t="shared" si="7"/>
        <v>0</v>
      </c>
      <c r="L134" s="184">
        <f t="shared" si="8"/>
        <v>0</v>
      </c>
      <c r="M134" s="184"/>
      <c r="N134" s="184">
        <v>1.1000000000000001</v>
      </c>
      <c r="O134" s="184"/>
      <c r="P134" s="187"/>
      <c r="Q134" s="187"/>
      <c r="R134" s="187"/>
      <c r="S134" s="184">
        <f t="shared" si="9"/>
        <v>0</v>
      </c>
      <c r="T134" s="184"/>
      <c r="U134" s="184"/>
      <c r="V134" s="202"/>
      <c r="W134" s="55"/>
      <c r="Z134">
        <v>0</v>
      </c>
    </row>
    <row r="135" spans="1:26" ht="25.05" customHeight="1" x14ac:dyDescent="0.3">
      <c r="A135" s="185"/>
      <c r="B135" s="215">
        <v>60</v>
      </c>
      <c r="C135" s="186" t="s">
        <v>781</v>
      </c>
      <c r="D135" s="342" t="s">
        <v>782</v>
      </c>
      <c r="E135" s="342"/>
      <c r="F135" s="179" t="s">
        <v>474</v>
      </c>
      <c r="G135" s="181">
        <v>31</v>
      </c>
      <c r="H135" s="180"/>
      <c r="I135" s="180">
        <f t="shared" si="5"/>
        <v>0</v>
      </c>
      <c r="J135" s="179">
        <f t="shared" si="6"/>
        <v>220.41</v>
      </c>
      <c r="K135" s="184">
        <f t="shared" si="7"/>
        <v>0</v>
      </c>
      <c r="L135" s="184">
        <f t="shared" si="8"/>
        <v>0</v>
      </c>
      <c r="M135" s="184"/>
      <c r="N135" s="184">
        <v>7.11</v>
      </c>
      <c r="O135" s="184"/>
      <c r="P135" s="187"/>
      <c r="Q135" s="187"/>
      <c r="R135" s="187"/>
      <c r="S135" s="184">
        <f t="shared" si="9"/>
        <v>0</v>
      </c>
      <c r="T135" s="184"/>
      <c r="U135" s="184"/>
      <c r="V135" s="202"/>
      <c r="W135" s="55"/>
      <c r="Z135">
        <v>0</v>
      </c>
    </row>
    <row r="136" spans="1:26" ht="25.05" customHeight="1" x14ac:dyDescent="0.3">
      <c r="A136" s="185"/>
      <c r="B136" s="215">
        <v>61</v>
      </c>
      <c r="C136" s="186" t="s">
        <v>783</v>
      </c>
      <c r="D136" s="342" t="s">
        <v>784</v>
      </c>
      <c r="E136" s="342"/>
      <c r="F136" s="179" t="s">
        <v>222</v>
      </c>
      <c r="G136" s="181">
        <v>70</v>
      </c>
      <c r="H136" s="180"/>
      <c r="I136" s="180">
        <f t="shared" si="5"/>
        <v>0</v>
      </c>
      <c r="J136" s="179">
        <f t="shared" si="6"/>
        <v>78.400000000000006</v>
      </c>
      <c r="K136" s="184">
        <f t="shared" si="7"/>
        <v>0</v>
      </c>
      <c r="L136" s="184">
        <f t="shared" si="8"/>
        <v>0</v>
      </c>
      <c r="M136" s="184"/>
      <c r="N136" s="184">
        <v>1.1200000000000001</v>
      </c>
      <c r="O136" s="184"/>
      <c r="P136" s="187"/>
      <c r="Q136" s="187"/>
      <c r="R136" s="187"/>
      <c r="S136" s="184">
        <f t="shared" si="9"/>
        <v>0</v>
      </c>
      <c r="T136" s="184"/>
      <c r="U136" s="184"/>
      <c r="V136" s="202"/>
      <c r="W136" s="55"/>
      <c r="Z136">
        <v>0</v>
      </c>
    </row>
    <row r="137" spans="1:26" ht="25.05" customHeight="1" x14ac:dyDescent="0.3">
      <c r="A137" s="185"/>
      <c r="B137" s="215">
        <v>62</v>
      </c>
      <c r="C137" s="186" t="s">
        <v>785</v>
      </c>
      <c r="D137" s="342" t="s">
        <v>786</v>
      </c>
      <c r="E137" s="342"/>
      <c r="F137" s="179" t="s">
        <v>222</v>
      </c>
      <c r="G137" s="181">
        <v>25</v>
      </c>
      <c r="H137" s="180"/>
      <c r="I137" s="180">
        <f t="shared" si="5"/>
        <v>0</v>
      </c>
      <c r="J137" s="179">
        <f t="shared" si="6"/>
        <v>86.25</v>
      </c>
      <c r="K137" s="184">
        <f t="shared" si="7"/>
        <v>0</v>
      </c>
      <c r="L137" s="184">
        <f t="shared" si="8"/>
        <v>0</v>
      </c>
      <c r="M137" s="184"/>
      <c r="N137" s="184">
        <v>3.45</v>
      </c>
      <c r="O137" s="184"/>
      <c r="P137" s="187"/>
      <c r="Q137" s="187"/>
      <c r="R137" s="187"/>
      <c r="S137" s="184">
        <f t="shared" si="9"/>
        <v>0</v>
      </c>
      <c r="T137" s="184"/>
      <c r="U137" s="184"/>
      <c r="V137" s="202"/>
      <c r="W137" s="55"/>
      <c r="Z137">
        <v>0</v>
      </c>
    </row>
    <row r="138" spans="1:26" ht="25.05" customHeight="1" x14ac:dyDescent="0.3">
      <c r="A138" s="185"/>
      <c r="B138" s="215">
        <v>63</v>
      </c>
      <c r="C138" s="186" t="s">
        <v>787</v>
      </c>
      <c r="D138" s="342" t="s">
        <v>788</v>
      </c>
      <c r="E138" s="342"/>
      <c r="F138" s="179" t="s">
        <v>222</v>
      </c>
      <c r="G138" s="181">
        <v>450</v>
      </c>
      <c r="H138" s="180"/>
      <c r="I138" s="180">
        <f t="shared" si="5"/>
        <v>0</v>
      </c>
      <c r="J138" s="179">
        <f t="shared" si="6"/>
        <v>504</v>
      </c>
      <c r="K138" s="184">
        <f t="shared" si="7"/>
        <v>0</v>
      </c>
      <c r="L138" s="184">
        <f t="shared" si="8"/>
        <v>0</v>
      </c>
      <c r="M138" s="184"/>
      <c r="N138" s="184">
        <v>1.1200000000000001</v>
      </c>
      <c r="O138" s="184"/>
      <c r="P138" s="187"/>
      <c r="Q138" s="187"/>
      <c r="R138" s="187"/>
      <c r="S138" s="184">
        <f t="shared" si="9"/>
        <v>0</v>
      </c>
      <c r="T138" s="184"/>
      <c r="U138" s="184"/>
      <c r="V138" s="202"/>
      <c r="W138" s="55"/>
      <c r="Z138">
        <v>0</v>
      </c>
    </row>
    <row r="139" spans="1:26" ht="25.05" customHeight="1" x14ac:dyDescent="0.3">
      <c r="A139" s="185"/>
      <c r="B139" s="215">
        <v>64</v>
      </c>
      <c r="C139" s="186" t="s">
        <v>789</v>
      </c>
      <c r="D139" s="342" t="s">
        <v>790</v>
      </c>
      <c r="E139" s="342"/>
      <c r="F139" s="179" t="s">
        <v>222</v>
      </c>
      <c r="G139" s="181">
        <v>310</v>
      </c>
      <c r="H139" s="180"/>
      <c r="I139" s="180">
        <f t="shared" si="5"/>
        <v>0</v>
      </c>
      <c r="J139" s="179">
        <f t="shared" si="6"/>
        <v>610.70000000000005</v>
      </c>
      <c r="K139" s="184">
        <f t="shared" si="7"/>
        <v>0</v>
      </c>
      <c r="L139" s="184">
        <f t="shared" si="8"/>
        <v>0</v>
      </c>
      <c r="M139" s="184"/>
      <c r="N139" s="184">
        <v>1.97</v>
      </c>
      <c r="O139" s="184"/>
      <c r="P139" s="187"/>
      <c r="Q139" s="187"/>
      <c r="R139" s="187"/>
      <c r="S139" s="184">
        <f t="shared" si="9"/>
        <v>0</v>
      </c>
      <c r="T139" s="184"/>
      <c r="U139" s="184"/>
      <c r="V139" s="202"/>
      <c r="W139" s="55"/>
      <c r="Z139">
        <v>0</v>
      </c>
    </row>
    <row r="140" spans="1:26" ht="25.05" customHeight="1" x14ac:dyDescent="0.3">
      <c r="A140" s="185"/>
      <c r="B140" s="215">
        <v>65</v>
      </c>
      <c r="C140" s="186" t="s">
        <v>791</v>
      </c>
      <c r="D140" s="342" t="s">
        <v>792</v>
      </c>
      <c r="E140" s="342"/>
      <c r="F140" s="179" t="s">
        <v>222</v>
      </c>
      <c r="G140" s="181">
        <v>23</v>
      </c>
      <c r="H140" s="180"/>
      <c r="I140" s="180">
        <f t="shared" ref="I140:I171" si="10">ROUND(G140*(H140),2)</f>
        <v>0</v>
      </c>
      <c r="J140" s="179">
        <f t="shared" ref="J140:J175" si="11">ROUND(G140*(N140),2)</f>
        <v>92</v>
      </c>
      <c r="K140" s="184">
        <f t="shared" ref="K140:K175" si="12">ROUND(G140*(O140),2)</f>
        <v>0</v>
      </c>
      <c r="L140" s="184">
        <f t="shared" ref="L140:L155" si="13">ROUND(G140*(H140),2)</f>
        <v>0</v>
      </c>
      <c r="M140" s="184"/>
      <c r="N140" s="184">
        <v>4</v>
      </c>
      <c r="O140" s="184"/>
      <c r="P140" s="187"/>
      <c r="Q140" s="187"/>
      <c r="R140" s="187"/>
      <c r="S140" s="184">
        <f t="shared" ref="S140:S175" si="14">ROUND(G140*(P140),3)</f>
        <v>0</v>
      </c>
      <c r="T140" s="184"/>
      <c r="U140" s="184"/>
      <c r="V140" s="202"/>
      <c r="W140" s="55"/>
      <c r="Z140">
        <v>0</v>
      </c>
    </row>
    <row r="141" spans="1:26" ht="25.05" customHeight="1" x14ac:dyDescent="0.3">
      <c r="A141" s="185"/>
      <c r="B141" s="215">
        <v>66</v>
      </c>
      <c r="C141" s="186" t="s">
        <v>793</v>
      </c>
      <c r="D141" s="342" t="s">
        <v>794</v>
      </c>
      <c r="E141" s="342"/>
      <c r="F141" s="179" t="s">
        <v>222</v>
      </c>
      <c r="G141" s="181">
        <v>200</v>
      </c>
      <c r="H141" s="180"/>
      <c r="I141" s="180">
        <f t="shared" si="10"/>
        <v>0</v>
      </c>
      <c r="J141" s="179">
        <f t="shared" si="11"/>
        <v>284</v>
      </c>
      <c r="K141" s="184">
        <f t="shared" si="12"/>
        <v>0</v>
      </c>
      <c r="L141" s="184">
        <f t="shared" si="13"/>
        <v>0</v>
      </c>
      <c r="M141" s="184"/>
      <c r="N141" s="184">
        <v>1.42</v>
      </c>
      <c r="O141" s="184"/>
      <c r="P141" s="187"/>
      <c r="Q141" s="187"/>
      <c r="R141" s="187"/>
      <c r="S141" s="184">
        <f t="shared" si="14"/>
        <v>0</v>
      </c>
      <c r="T141" s="184"/>
      <c r="U141" s="184"/>
      <c r="V141" s="202"/>
      <c r="W141" s="55"/>
      <c r="Z141">
        <v>0</v>
      </c>
    </row>
    <row r="142" spans="1:26" ht="25.05" customHeight="1" x14ac:dyDescent="0.3">
      <c r="A142" s="185"/>
      <c r="B142" s="215">
        <v>67</v>
      </c>
      <c r="C142" s="186" t="s">
        <v>795</v>
      </c>
      <c r="D142" s="342" t="s">
        <v>754</v>
      </c>
      <c r="E142" s="342"/>
      <c r="F142" s="179" t="s">
        <v>474</v>
      </c>
      <c r="G142" s="181">
        <v>11</v>
      </c>
      <c r="H142" s="180"/>
      <c r="I142" s="180">
        <f t="shared" si="10"/>
        <v>0</v>
      </c>
      <c r="J142" s="179">
        <f t="shared" si="11"/>
        <v>81.069999999999993</v>
      </c>
      <c r="K142" s="184">
        <f t="shared" si="12"/>
        <v>0</v>
      </c>
      <c r="L142" s="184">
        <f t="shared" si="13"/>
        <v>0</v>
      </c>
      <c r="M142" s="184"/>
      <c r="N142" s="184">
        <v>7.37</v>
      </c>
      <c r="O142" s="184"/>
      <c r="P142" s="187"/>
      <c r="Q142" s="187"/>
      <c r="R142" s="187"/>
      <c r="S142" s="184">
        <f t="shared" si="14"/>
        <v>0</v>
      </c>
      <c r="T142" s="184"/>
      <c r="U142" s="184"/>
      <c r="V142" s="202"/>
      <c r="W142" s="55"/>
      <c r="Z142">
        <v>0</v>
      </c>
    </row>
    <row r="143" spans="1:26" ht="25.05" customHeight="1" x14ac:dyDescent="0.3">
      <c r="A143" s="185"/>
      <c r="B143" s="215">
        <v>68</v>
      </c>
      <c r="C143" s="186" t="s">
        <v>795</v>
      </c>
      <c r="D143" s="342" t="s">
        <v>744</v>
      </c>
      <c r="E143" s="342"/>
      <c r="F143" s="179" t="s">
        <v>474</v>
      </c>
      <c r="G143" s="181">
        <v>1</v>
      </c>
      <c r="H143" s="180"/>
      <c r="I143" s="180">
        <f t="shared" si="10"/>
        <v>0</v>
      </c>
      <c r="J143" s="179">
        <f t="shared" si="11"/>
        <v>77.83</v>
      </c>
      <c r="K143" s="184">
        <f t="shared" si="12"/>
        <v>0</v>
      </c>
      <c r="L143" s="184">
        <f t="shared" si="13"/>
        <v>0</v>
      </c>
      <c r="M143" s="184"/>
      <c r="N143" s="184">
        <v>77.83</v>
      </c>
      <c r="O143" s="184"/>
      <c r="P143" s="187"/>
      <c r="Q143" s="187"/>
      <c r="R143" s="187"/>
      <c r="S143" s="184">
        <f t="shared" si="14"/>
        <v>0</v>
      </c>
      <c r="T143" s="184"/>
      <c r="U143" s="184"/>
      <c r="V143" s="202"/>
      <c r="W143" s="55"/>
      <c r="Z143">
        <v>0</v>
      </c>
    </row>
    <row r="144" spans="1:26" ht="25.05" customHeight="1" x14ac:dyDescent="0.3">
      <c r="A144" s="185"/>
      <c r="B144" s="215">
        <v>69</v>
      </c>
      <c r="C144" s="186" t="s">
        <v>796</v>
      </c>
      <c r="D144" s="342" t="s">
        <v>752</v>
      </c>
      <c r="E144" s="342"/>
      <c r="F144" s="179" t="s">
        <v>474</v>
      </c>
      <c r="G144" s="181">
        <v>2</v>
      </c>
      <c r="H144" s="180"/>
      <c r="I144" s="180">
        <f t="shared" si="10"/>
        <v>0</v>
      </c>
      <c r="J144" s="179">
        <f t="shared" si="11"/>
        <v>15.84</v>
      </c>
      <c r="K144" s="184">
        <f t="shared" si="12"/>
        <v>0</v>
      </c>
      <c r="L144" s="184">
        <f t="shared" si="13"/>
        <v>0</v>
      </c>
      <c r="M144" s="184"/>
      <c r="N144" s="184">
        <v>7.92</v>
      </c>
      <c r="O144" s="184"/>
      <c r="P144" s="187"/>
      <c r="Q144" s="187"/>
      <c r="R144" s="187"/>
      <c r="S144" s="184">
        <f t="shared" si="14"/>
        <v>0</v>
      </c>
      <c r="T144" s="184"/>
      <c r="U144" s="184"/>
      <c r="V144" s="202"/>
      <c r="W144" s="55"/>
      <c r="Z144">
        <v>0</v>
      </c>
    </row>
    <row r="145" spans="1:26" ht="25.05" customHeight="1" x14ac:dyDescent="0.3">
      <c r="A145" s="185"/>
      <c r="B145" s="215">
        <v>70</v>
      </c>
      <c r="C145" s="186" t="s">
        <v>797</v>
      </c>
      <c r="D145" s="342" t="s">
        <v>798</v>
      </c>
      <c r="E145" s="342"/>
      <c r="F145" s="179" t="s">
        <v>799</v>
      </c>
      <c r="G145" s="181">
        <v>1</v>
      </c>
      <c r="H145" s="180"/>
      <c r="I145" s="180">
        <f t="shared" si="10"/>
        <v>0</v>
      </c>
      <c r="J145" s="179">
        <f t="shared" si="11"/>
        <v>600</v>
      </c>
      <c r="K145" s="184">
        <f t="shared" si="12"/>
        <v>0</v>
      </c>
      <c r="L145" s="184">
        <f t="shared" si="13"/>
        <v>0</v>
      </c>
      <c r="M145" s="184"/>
      <c r="N145" s="184">
        <v>600</v>
      </c>
      <c r="O145" s="184"/>
      <c r="P145" s="187"/>
      <c r="Q145" s="187"/>
      <c r="R145" s="187"/>
      <c r="S145" s="184">
        <f t="shared" si="14"/>
        <v>0</v>
      </c>
      <c r="T145" s="184"/>
      <c r="U145" s="184"/>
      <c r="V145" s="202"/>
      <c r="W145" s="55"/>
      <c r="Z145">
        <v>0</v>
      </c>
    </row>
    <row r="146" spans="1:26" ht="25.05" customHeight="1" x14ac:dyDescent="0.3">
      <c r="A146" s="185"/>
      <c r="B146" s="215">
        <v>71</v>
      </c>
      <c r="C146" s="186" t="s">
        <v>800</v>
      </c>
      <c r="D146" s="342" t="s">
        <v>801</v>
      </c>
      <c r="E146" s="342"/>
      <c r="F146" s="179" t="s">
        <v>799</v>
      </c>
      <c r="G146" s="181">
        <v>1</v>
      </c>
      <c r="H146" s="180"/>
      <c r="I146" s="180">
        <f t="shared" si="10"/>
        <v>0</v>
      </c>
      <c r="J146" s="179">
        <f t="shared" si="11"/>
        <v>458</v>
      </c>
      <c r="K146" s="184">
        <f t="shared" si="12"/>
        <v>0</v>
      </c>
      <c r="L146" s="184">
        <f t="shared" si="13"/>
        <v>0</v>
      </c>
      <c r="M146" s="184"/>
      <c r="N146" s="184">
        <v>458</v>
      </c>
      <c r="O146" s="184"/>
      <c r="P146" s="187"/>
      <c r="Q146" s="187"/>
      <c r="R146" s="187"/>
      <c r="S146" s="184">
        <f t="shared" si="14"/>
        <v>0</v>
      </c>
      <c r="T146" s="184"/>
      <c r="U146" s="184"/>
      <c r="V146" s="202"/>
      <c r="W146" s="55"/>
      <c r="Z146">
        <v>0</v>
      </c>
    </row>
    <row r="147" spans="1:26" ht="25.05" customHeight="1" x14ac:dyDescent="0.3">
      <c r="A147" s="185"/>
      <c r="B147" s="215">
        <v>72</v>
      </c>
      <c r="C147" s="186" t="s">
        <v>802</v>
      </c>
      <c r="D147" s="342" t="s">
        <v>798</v>
      </c>
      <c r="E147" s="342"/>
      <c r="F147" s="179" t="s">
        <v>799</v>
      </c>
      <c r="G147" s="181">
        <v>1</v>
      </c>
      <c r="H147" s="180"/>
      <c r="I147" s="180">
        <f t="shared" si="10"/>
        <v>0</v>
      </c>
      <c r="J147" s="179">
        <f t="shared" si="11"/>
        <v>400</v>
      </c>
      <c r="K147" s="184">
        <f t="shared" si="12"/>
        <v>0</v>
      </c>
      <c r="L147" s="184">
        <f t="shared" si="13"/>
        <v>0</v>
      </c>
      <c r="M147" s="184"/>
      <c r="N147" s="184">
        <v>400</v>
      </c>
      <c r="O147" s="184"/>
      <c r="P147" s="187"/>
      <c r="Q147" s="187"/>
      <c r="R147" s="187"/>
      <c r="S147" s="184">
        <f t="shared" si="14"/>
        <v>0</v>
      </c>
      <c r="T147" s="184"/>
      <c r="U147" s="184"/>
      <c r="V147" s="202"/>
      <c r="W147" s="55"/>
      <c r="Z147">
        <v>0</v>
      </c>
    </row>
    <row r="148" spans="1:26" ht="25.05" customHeight="1" x14ac:dyDescent="0.3">
      <c r="A148" s="185"/>
      <c r="B148" s="215">
        <v>73</v>
      </c>
      <c r="C148" s="186" t="s">
        <v>802</v>
      </c>
      <c r="D148" s="342" t="s">
        <v>803</v>
      </c>
      <c r="E148" s="342"/>
      <c r="F148" s="179" t="s">
        <v>799</v>
      </c>
      <c r="G148" s="181">
        <v>1</v>
      </c>
      <c r="H148" s="180"/>
      <c r="I148" s="180">
        <f t="shared" si="10"/>
        <v>0</v>
      </c>
      <c r="J148" s="179">
        <f t="shared" si="11"/>
        <v>700</v>
      </c>
      <c r="K148" s="184">
        <f t="shared" si="12"/>
        <v>0</v>
      </c>
      <c r="L148" s="184">
        <f t="shared" si="13"/>
        <v>0</v>
      </c>
      <c r="M148" s="184"/>
      <c r="N148" s="184">
        <v>700</v>
      </c>
      <c r="O148" s="184"/>
      <c r="P148" s="187"/>
      <c r="Q148" s="187"/>
      <c r="R148" s="187"/>
      <c r="S148" s="184">
        <f t="shared" si="14"/>
        <v>0</v>
      </c>
      <c r="T148" s="184"/>
      <c r="U148" s="184"/>
      <c r="V148" s="202"/>
      <c r="W148" s="55"/>
      <c r="Z148">
        <v>0</v>
      </c>
    </row>
    <row r="149" spans="1:26" ht="25.05" customHeight="1" x14ac:dyDescent="0.3">
      <c r="A149" s="185"/>
      <c r="B149" s="215">
        <v>74</v>
      </c>
      <c r="C149" s="186" t="s">
        <v>804</v>
      </c>
      <c r="D149" s="342" t="s">
        <v>805</v>
      </c>
      <c r="E149" s="342"/>
      <c r="F149" s="179" t="s">
        <v>474</v>
      </c>
      <c r="G149" s="181">
        <v>3</v>
      </c>
      <c r="H149" s="180"/>
      <c r="I149" s="180">
        <f t="shared" si="10"/>
        <v>0</v>
      </c>
      <c r="J149" s="179">
        <f t="shared" si="11"/>
        <v>396</v>
      </c>
      <c r="K149" s="184">
        <f t="shared" si="12"/>
        <v>0</v>
      </c>
      <c r="L149" s="184">
        <f t="shared" si="13"/>
        <v>0</v>
      </c>
      <c r="M149" s="184"/>
      <c r="N149" s="184">
        <v>132</v>
      </c>
      <c r="O149" s="184"/>
      <c r="P149" s="187"/>
      <c r="Q149" s="187"/>
      <c r="R149" s="187"/>
      <c r="S149" s="184">
        <f t="shared" si="14"/>
        <v>0</v>
      </c>
      <c r="T149" s="184"/>
      <c r="U149" s="184"/>
      <c r="V149" s="202"/>
      <c r="W149" s="55"/>
      <c r="Z149">
        <v>0</v>
      </c>
    </row>
    <row r="150" spans="1:26" ht="25.05" customHeight="1" x14ac:dyDescent="0.3">
      <c r="A150" s="185"/>
      <c r="B150" s="215">
        <v>75</v>
      </c>
      <c r="C150" s="186" t="s">
        <v>806</v>
      </c>
      <c r="D150" s="342" t="s">
        <v>807</v>
      </c>
      <c r="E150" s="342"/>
      <c r="F150" s="179" t="s">
        <v>799</v>
      </c>
      <c r="G150" s="181">
        <v>1</v>
      </c>
      <c r="H150" s="180"/>
      <c r="I150" s="180">
        <f t="shared" si="10"/>
        <v>0</v>
      </c>
      <c r="J150" s="179">
        <f t="shared" si="11"/>
        <v>430</v>
      </c>
      <c r="K150" s="184">
        <f t="shared" si="12"/>
        <v>0</v>
      </c>
      <c r="L150" s="184">
        <f t="shared" si="13"/>
        <v>0</v>
      </c>
      <c r="M150" s="184"/>
      <c r="N150" s="184">
        <v>430</v>
      </c>
      <c r="O150" s="184"/>
      <c r="P150" s="187"/>
      <c r="Q150" s="187"/>
      <c r="R150" s="187"/>
      <c r="S150" s="184">
        <f t="shared" si="14"/>
        <v>0</v>
      </c>
      <c r="T150" s="184"/>
      <c r="U150" s="184"/>
      <c r="V150" s="202"/>
      <c r="W150" s="55"/>
      <c r="Z150">
        <v>0</v>
      </c>
    </row>
    <row r="151" spans="1:26" ht="25.05" customHeight="1" x14ac:dyDescent="0.3">
      <c r="A151" s="185"/>
      <c r="B151" s="215">
        <v>76</v>
      </c>
      <c r="C151" s="186" t="s">
        <v>808</v>
      </c>
      <c r="D151" s="342" t="s">
        <v>809</v>
      </c>
      <c r="E151" s="342"/>
      <c r="F151" s="179" t="s">
        <v>799</v>
      </c>
      <c r="G151" s="181">
        <v>1</v>
      </c>
      <c r="H151" s="180"/>
      <c r="I151" s="180">
        <f t="shared" si="10"/>
        <v>0</v>
      </c>
      <c r="J151" s="179">
        <f t="shared" si="11"/>
        <v>720</v>
      </c>
      <c r="K151" s="184">
        <f t="shared" si="12"/>
        <v>0</v>
      </c>
      <c r="L151" s="184">
        <f t="shared" si="13"/>
        <v>0</v>
      </c>
      <c r="M151" s="184"/>
      <c r="N151" s="184">
        <v>720</v>
      </c>
      <c r="O151" s="184"/>
      <c r="P151" s="187"/>
      <c r="Q151" s="187"/>
      <c r="R151" s="187"/>
      <c r="S151" s="184">
        <f t="shared" si="14"/>
        <v>0</v>
      </c>
      <c r="T151" s="184"/>
      <c r="U151" s="184"/>
      <c r="V151" s="202"/>
      <c r="W151" s="55"/>
      <c r="Z151">
        <v>0</v>
      </c>
    </row>
    <row r="152" spans="1:26" ht="25.05" customHeight="1" x14ac:dyDescent="0.3">
      <c r="A152" s="185"/>
      <c r="B152" s="215">
        <v>77</v>
      </c>
      <c r="C152" s="186" t="s">
        <v>810</v>
      </c>
      <c r="D152" s="342" t="s">
        <v>930</v>
      </c>
      <c r="E152" s="342"/>
      <c r="F152" s="179" t="s">
        <v>474</v>
      </c>
      <c r="G152" s="181">
        <v>50</v>
      </c>
      <c r="H152" s="180"/>
      <c r="I152" s="180">
        <f t="shared" si="10"/>
        <v>0</v>
      </c>
      <c r="J152" s="179">
        <f t="shared" si="11"/>
        <v>2910.5</v>
      </c>
      <c r="K152" s="184">
        <f t="shared" si="12"/>
        <v>0</v>
      </c>
      <c r="L152" s="184">
        <f t="shared" si="13"/>
        <v>0</v>
      </c>
      <c r="M152" s="184"/>
      <c r="N152" s="184">
        <v>58.21</v>
      </c>
      <c r="O152" s="184"/>
      <c r="P152" s="187"/>
      <c r="Q152" s="187"/>
      <c r="R152" s="187"/>
      <c r="S152" s="184">
        <f t="shared" si="14"/>
        <v>0</v>
      </c>
      <c r="T152" s="184"/>
      <c r="U152" s="184"/>
      <c r="V152" s="202"/>
      <c r="W152" s="55"/>
      <c r="Z152">
        <v>0</v>
      </c>
    </row>
    <row r="153" spans="1:26" ht="25.05" customHeight="1" x14ac:dyDescent="0.3">
      <c r="A153" s="185"/>
      <c r="B153" s="215">
        <v>78</v>
      </c>
      <c r="C153" s="186" t="s">
        <v>811</v>
      </c>
      <c r="D153" s="342" t="s">
        <v>931</v>
      </c>
      <c r="E153" s="342"/>
      <c r="F153" s="179" t="s">
        <v>474</v>
      </c>
      <c r="G153" s="181">
        <v>1</v>
      </c>
      <c r="H153" s="180"/>
      <c r="I153" s="180">
        <f t="shared" si="10"/>
        <v>0</v>
      </c>
      <c r="J153" s="179">
        <f t="shared" si="11"/>
        <v>21.95</v>
      </c>
      <c r="K153" s="184">
        <f t="shared" si="12"/>
        <v>0</v>
      </c>
      <c r="L153" s="184">
        <f t="shared" si="13"/>
        <v>0</v>
      </c>
      <c r="M153" s="184"/>
      <c r="N153" s="184">
        <v>21.95</v>
      </c>
      <c r="O153" s="184"/>
      <c r="P153" s="187"/>
      <c r="Q153" s="187"/>
      <c r="R153" s="187"/>
      <c r="S153" s="184">
        <f t="shared" si="14"/>
        <v>0</v>
      </c>
      <c r="T153" s="184"/>
      <c r="U153" s="184"/>
      <c r="V153" s="202"/>
      <c r="W153" s="55"/>
      <c r="Z153">
        <v>0</v>
      </c>
    </row>
    <row r="154" spans="1:26" ht="25.05" customHeight="1" x14ac:dyDescent="0.3">
      <c r="A154" s="185"/>
      <c r="B154" s="215">
        <v>79</v>
      </c>
      <c r="C154" s="186" t="s">
        <v>812</v>
      </c>
      <c r="D154" s="342" t="s">
        <v>932</v>
      </c>
      <c r="E154" s="342"/>
      <c r="F154" s="179" t="s">
        <v>474</v>
      </c>
      <c r="G154" s="181">
        <v>3</v>
      </c>
      <c r="H154" s="180"/>
      <c r="I154" s="180">
        <f t="shared" si="10"/>
        <v>0</v>
      </c>
      <c r="J154" s="179">
        <f t="shared" si="11"/>
        <v>65.7</v>
      </c>
      <c r="K154" s="184">
        <f t="shared" si="12"/>
        <v>0</v>
      </c>
      <c r="L154" s="184">
        <f t="shared" si="13"/>
        <v>0</v>
      </c>
      <c r="M154" s="184"/>
      <c r="N154" s="184">
        <v>21.9</v>
      </c>
      <c r="O154" s="184"/>
      <c r="P154" s="187"/>
      <c r="Q154" s="187"/>
      <c r="R154" s="187"/>
      <c r="S154" s="184">
        <f t="shared" si="14"/>
        <v>0</v>
      </c>
      <c r="T154" s="184"/>
      <c r="U154" s="184"/>
      <c r="V154" s="202"/>
      <c r="W154" s="55"/>
      <c r="Z154">
        <v>0</v>
      </c>
    </row>
    <row r="155" spans="1:26" ht="25.05" customHeight="1" x14ac:dyDescent="0.3">
      <c r="A155" s="185"/>
      <c r="B155" s="215">
        <v>80</v>
      </c>
      <c r="C155" s="186" t="s">
        <v>813</v>
      </c>
      <c r="D155" s="342" t="s">
        <v>933</v>
      </c>
      <c r="E155" s="342"/>
      <c r="F155" s="179" t="s">
        <v>474</v>
      </c>
      <c r="G155" s="181">
        <v>16</v>
      </c>
      <c r="H155" s="180"/>
      <c r="I155" s="180">
        <f t="shared" si="10"/>
        <v>0</v>
      </c>
      <c r="J155" s="179">
        <f t="shared" si="11"/>
        <v>754.72</v>
      </c>
      <c r="K155" s="184">
        <f t="shared" si="12"/>
        <v>0</v>
      </c>
      <c r="L155" s="184">
        <f t="shared" si="13"/>
        <v>0</v>
      </c>
      <c r="M155" s="184"/>
      <c r="N155" s="184">
        <v>47.17</v>
      </c>
      <c r="O155" s="184"/>
      <c r="P155" s="187"/>
      <c r="Q155" s="187"/>
      <c r="R155" s="187"/>
      <c r="S155" s="184">
        <f t="shared" si="14"/>
        <v>0</v>
      </c>
      <c r="T155" s="184"/>
      <c r="U155" s="184"/>
      <c r="V155" s="202"/>
      <c r="W155" s="55"/>
      <c r="Z155">
        <v>0</v>
      </c>
    </row>
    <row r="156" spans="1:26" ht="25.05" customHeight="1" x14ac:dyDescent="0.3">
      <c r="A156" s="185"/>
      <c r="B156" s="216">
        <v>81</v>
      </c>
      <c r="C156" s="194" t="s">
        <v>814</v>
      </c>
      <c r="D156" s="347" t="s">
        <v>815</v>
      </c>
      <c r="E156" s="347"/>
      <c r="F156" s="188" t="s">
        <v>474</v>
      </c>
      <c r="G156" s="190">
        <v>1</v>
      </c>
      <c r="H156" s="189"/>
      <c r="I156" s="189">
        <f t="shared" si="10"/>
        <v>0</v>
      </c>
      <c r="J156" s="188">
        <f t="shared" si="11"/>
        <v>9.27</v>
      </c>
      <c r="K156" s="193">
        <f t="shared" si="12"/>
        <v>0</v>
      </c>
      <c r="L156" s="193"/>
      <c r="M156" s="193">
        <f t="shared" ref="M156:M175" si="15">ROUND(G156*(H156),2)</f>
        <v>0</v>
      </c>
      <c r="N156" s="193">
        <v>9.27</v>
      </c>
      <c r="O156" s="193"/>
      <c r="P156" s="195"/>
      <c r="Q156" s="195"/>
      <c r="R156" s="195"/>
      <c r="S156" s="193">
        <f t="shared" si="14"/>
        <v>0</v>
      </c>
      <c r="T156" s="193"/>
      <c r="U156" s="193"/>
      <c r="V156" s="203"/>
      <c r="W156" s="55"/>
      <c r="Z156">
        <v>0</v>
      </c>
    </row>
    <row r="157" spans="1:26" ht="25.05" customHeight="1" x14ac:dyDescent="0.3">
      <c r="A157" s="185"/>
      <c r="B157" s="216">
        <v>82</v>
      </c>
      <c r="C157" s="194" t="s">
        <v>816</v>
      </c>
      <c r="D157" s="347" t="s">
        <v>817</v>
      </c>
      <c r="E157" s="347"/>
      <c r="F157" s="188" t="s">
        <v>474</v>
      </c>
      <c r="G157" s="190">
        <v>4</v>
      </c>
      <c r="H157" s="189"/>
      <c r="I157" s="189">
        <f t="shared" si="10"/>
        <v>0</v>
      </c>
      <c r="J157" s="188">
        <f t="shared" si="11"/>
        <v>3.36</v>
      </c>
      <c r="K157" s="193">
        <f t="shared" si="12"/>
        <v>0</v>
      </c>
      <c r="L157" s="193"/>
      <c r="M157" s="193">
        <f t="shared" si="15"/>
        <v>0</v>
      </c>
      <c r="N157" s="193">
        <v>0.84</v>
      </c>
      <c r="O157" s="193"/>
      <c r="P157" s="195"/>
      <c r="Q157" s="195"/>
      <c r="R157" s="195"/>
      <c r="S157" s="193">
        <f t="shared" si="14"/>
        <v>0</v>
      </c>
      <c r="T157" s="193"/>
      <c r="U157" s="193"/>
      <c r="V157" s="203"/>
      <c r="W157" s="55"/>
      <c r="Z157">
        <v>0</v>
      </c>
    </row>
    <row r="158" spans="1:26" ht="25.05" customHeight="1" x14ac:dyDescent="0.3">
      <c r="A158" s="185"/>
      <c r="B158" s="216">
        <v>83</v>
      </c>
      <c r="C158" s="194" t="s">
        <v>818</v>
      </c>
      <c r="D158" s="347" t="s">
        <v>819</v>
      </c>
      <c r="E158" s="347"/>
      <c r="F158" s="188" t="s">
        <v>474</v>
      </c>
      <c r="G158" s="190">
        <v>4</v>
      </c>
      <c r="H158" s="189"/>
      <c r="I158" s="189">
        <f t="shared" si="10"/>
        <v>0</v>
      </c>
      <c r="J158" s="188">
        <f t="shared" si="11"/>
        <v>2.2000000000000002</v>
      </c>
      <c r="K158" s="193">
        <f t="shared" si="12"/>
        <v>0</v>
      </c>
      <c r="L158" s="193"/>
      <c r="M158" s="193">
        <f t="shared" si="15"/>
        <v>0</v>
      </c>
      <c r="N158" s="193">
        <v>0.55000000000000004</v>
      </c>
      <c r="O158" s="193"/>
      <c r="P158" s="195"/>
      <c r="Q158" s="195"/>
      <c r="R158" s="195"/>
      <c r="S158" s="193">
        <f t="shared" si="14"/>
        <v>0</v>
      </c>
      <c r="T158" s="193"/>
      <c r="U158" s="193"/>
      <c r="V158" s="203"/>
      <c r="W158" s="55"/>
      <c r="Z158">
        <v>0</v>
      </c>
    </row>
    <row r="159" spans="1:26" ht="25.05" customHeight="1" x14ac:dyDescent="0.3">
      <c r="A159" s="185"/>
      <c r="B159" s="216">
        <v>84</v>
      </c>
      <c r="C159" s="194" t="s">
        <v>820</v>
      </c>
      <c r="D159" s="347" t="s">
        <v>821</v>
      </c>
      <c r="E159" s="347"/>
      <c r="F159" s="188" t="s">
        <v>474</v>
      </c>
      <c r="G159" s="190">
        <v>8</v>
      </c>
      <c r="H159" s="189"/>
      <c r="I159" s="189">
        <f t="shared" si="10"/>
        <v>0</v>
      </c>
      <c r="J159" s="188">
        <f t="shared" si="11"/>
        <v>7.28</v>
      </c>
      <c r="K159" s="193">
        <f t="shared" si="12"/>
        <v>0</v>
      </c>
      <c r="L159" s="193"/>
      <c r="M159" s="193">
        <f t="shared" si="15"/>
        <v>0</v>
      </c>
      <c r="N159" s="193">
        <v>0.91</v>
      </c>
      <c r="O159" s="193"/>
      <c r="P159" s="195"/>
      <c r="Q159" s="195"/>
      <c r="R159" s="195"/>
      <c r="S159" s="193">
        <f t="shared" si="14"/>
        <v>0</v>
      </c>
      <c r="T159" s="193"/>
      <c r="U159" s="193"/>
      <c r="V159" s="203"/>
      <c r="W159" s="55"/>
      <c r="Z159">
        <v>0</v>
      </c>
    </row>
    <row r="160" spans="1:26" ht="25.05" customHeight="1" x14ac:dyDescent="0.3">
      <c r="A160" s="185"/>
      <c r="B160" s="216">
        <v>85</v>
      </c>
      <c r="C160" s="194" t="s">
        <v>822</v>
      </c>
      <c r="D160" s="347" t="s">
        <v>823</v>
      </c>
      <c r="E160" s="347"/>
      <c r="F160" s="188" t="s">
        <v>474</v>
      </c>
      <c r="G160" s="190">
        <v>8</v>
      </c>
      <c r="H160" s="189"/>
      <c r="I160" s="189">
        <f t="shared" si="10"/>
        <v>0</v>
      </c>
      <c r="J160" s="188">
        <f t="shared" si="11"/>
        <v>10.56</v>
      </c>
      <c r="K160" s="193">
        <f t="shared" si="12"/>
        <v>0</v>
      </c>
      <c r="L160" s="193"/>
      <c r="M160" s="193">
        <f t="shared" si="15"/>
        <v>0</v>
      </c>
      <c r="N160" s="193">
        <v>1.32</v>
      </c>
      <c r="O160" s="193"/>
      <c r="P160" s="195"/>
      <c r="Q160" s="195"/>
      <c r="R160" s="195"/>
      <c r="S160" s="193">
        <f t="shared" si="14"/>
        <v>0</v>
      </c>
      <c r="T160" s="193"/>
      <c r="U160" s="193"/>
      <c r="V160" s="203"/>
      <c r="W160" s="55"/>
      <c r="Z160">
        <v>0</v>
      </c>
    </row>
    <row r="161" spans="1:26" ht="25.05" customHeight="1" x14ac:dyDescent="0.3">
      <c r="A161" s="185"/>
      <c r="B161" s="216">
        <v>86</v>
      </c>
      <c r="C161" s="194" t="s">
        <v>824</v>
      </c>
      <c r="D161" s="347" t="s">
        <v>825</v>
      </c>
      <c r="E161" s="347"/>
      <c r="F161" s="188" t="s">
        <v>474</v>
      </c>
      <c r="G161" s="190">
        <v>2</v>
      </c>
      <c r="H161" s="189"/>
      <c r="I161" s="189">
        <f t="shared" si="10"/>
        <v>0</v>
      </c>
      <c r="J161" s="188">
        <f t="shared" si="11"/>
        <v>2.2400000000000002</v>
      </c>
      <c r="K161" s="193">
        <f t="shared" si="12"/>
        <v>0</v>
      </c>
      <c r="L161" s="193"/>
      <c r="M161" s="193">
        <f t="shared" si="15"/>
        <v>0</v>
      </c>
      <c r="N161" s="193">
        <v>1.1200000000000001</v>
      </c>
      <c r="O161" s="193"/>
      <c r="P161" s="195"/>
      <c r="Q161" s="195"/>
      <c r="R161" s="195"/>
      <c r="S161" s="193">
        <f t="shared" si="14"/>
        <v>0</v>
      </c>
      <c r="T161" s="193"/>
      <c r="U161" s="193"/>
      <c r="V161" s="203"/>
      <c r="W161" s="55"/>
      <c r="Z161">
        <v>0</v>
      </c>
    </row>
    <row r="162" spans="1:26" ht="25.05" customHeight="1" x14ac:dyDescent="0.3">
      <c r="A162" s="185"/>
      <c r="B162" s="216">
        <v>87</v>
      </c>
      <c r="C162" s="194" t="s">
        <v>826</v>
      </c>
      <c r="D162" s="347" t="s">
        <v>827</v>
      </c>
      <c r="E162" s="347"/>
      <c r="F162" s="188" t="s">
        <v>474</v>
      </c>
      <c r="G162" s="190">
        <v>4</v>
      </c>
      <c r="H162" s="189"/>
      <c r="I162" s="189">
        <f t="shared" si="10"/>
        <v>0</v>
      </c>
      <c r="J162" s="188">
        <f t="shared" si="11"/>
        <v>5.24</v>
      </c>
      <c r="K162" s="193">
        <f t="shared" si="12"/>
        <v>0</v>
      </c>
      <c r="L162" s="193"/>
      <c r="M162" s="193">
        <f t="shared" si="15"/>
        <v>0</v>
      </c>
      <c r="N162" s="193">
        <v>1.31</v>
      </c>
      <c r="O162" s="193"/>
      <c r="P162" s="195"/>
      <c r="Q162" s="195"/>
      <c r="R162" s="195"/>
      <c r="S162" s="193">
        <f t="shared" si="14"/>
        <v>0</v>
      </c>
      <c r="T162" s="193"/>
      <c r="U162" s="193"/>
      <c r="V162" s="203"/>
      <c r="W162" s="55"/>
      <c r="Z162">
        <v>0</v>
      </c>
    </row>
    <row r="163" spans="1:26" ht="25.05" customHeight="1" x14ac:dyDescent="0.3">
      <c r="A163" s="185"/>
      <c r="B163" s="216">
        <v>88</v>
      </c>
      <c r="C163" s="194" t="s">
        <v>828</v>
      </c>
      <c r="D163" s="347" t="s">
        <v>829</v>
      </c>
      <c r="E163" s="347"/>
      <c r="F163" s="188" t="s">
        <v>474</v>
      </c>
      <c r="G163" s="190">
        <v>2</v>
      </c>
      <c r="H163" s="189"/>
      <c r="I163" s="189">
        <f t="shared" si="10"/>
        <v>0</v>
      </c>
      <c r="J163" s="188">
        <f t="shared" si="11"/>
        <v>4.68</v>
      </c>
      <c r="K163" s="193">
        <f t="shared" si="12"/>
        <v>0</v>
      </c>
      <c r="L163" s="193"/>
      <c r="M163" s="193">
        <f t="shared" si="15"/>
        <v>0</v>
      </c>
      <c r="N163" s="193">
        <v>2.34</v>
      </c>
      <c r="O163" s="193"/>
      <c r="P163" s="195"/>
      <c r="Q163" s="195"/>
      <c r="R163" s="195"/>
      <c r="S163" s="193">
        <f t="shared" si="14"/>
        <v>0</v>
      </c>
      <c r="T163" s="193"/>
      <c r="U163" s="193"/>
      <c r="V163" s="203"/>
      <c r="W163" s="55"/>
      <c r="Z163">
        <v>0</v>
      </c>
    </row>
    <row r="164" spans="1:26" ht="25.05" customHeight="1" x14ac:dyDescent="0.3">
      <c r="A164" s="185"/>
      <c r="B164" s="216">
        <v>89</v>
      </c>
      <c r="C164" s="194" t="s">
        <v>830</v>
      </c>
      <c r="D164" s="347" t="s">
        <v>831</v>
      </c>
      <c r="E164" s="347"/>
      <c r="F164" s="188" t="s">
        <v>474</v>
      </c>
      <c r="G164" s="190">
        <v>1</v>
      </c>
      <c r="H164" s="189"/>
      <c r="I164" s="189">
        <f t="shared" si="10"/>
        <v>0</v>
      </c>
      <c r="J164" s="188">
        <f t="shared" si="11"/>
        <v>9.24</v>
      </c>
      <c r="K164" s="193">
        <f t="shared" si="12"/>
        <v>0</v>
      </c>
      <c r="L164" s="193"/>
      <c r="M164" s="193">
        <f t="shared" si="15"/>
        <v>0</v>
      </c>
      <c r="N164" s="193">
        <v>9.24</v>
      </c>
      <c r="O164" s="193"/>
      <c r="P164" s="195"/>
      <c r="Q164" s="195"/>
      <c r="R164" s="195"/>
      <c r="S164" s="193">
        <f t="shared" si="14"/>
        <v>0</v>
      </c>
      <c r="T164" s="193"/>
      <c r="U164" s="193"/>
      <c r="V164" s="203"/>
      <c r="W164" s="55"/>
      <c r="Z164">
        <v>0</v>
      </c>
    </row>
    <row r="165" spans="1:26" ht="25.05" customHeight="1" x14ac:dyDescent="0.3">
      <c r="A165" s="185"/>
      <c r="B165" s="216">
        <v>90</v>
      </c>
      <c r="C165" s="194" t="s">
        <v>832</v>
      </c>
      <c r="D165" s="347" t="s">
        <v>833</v>
      </c>
      <c r="E165" s="347"/>
      <c r="F165" s="188" t="s">
        <v>474</v>
      </c>
      <c r="G165" s="190">
        <v>1</v>
      </c>
      <c r="H165" s="189"/>
      <c r="I165" s="189">
        <f t="shared" si="10"/>
        <v>0</v>
      </c>
      <c r="J165" s="188">
        <f t="shared" si="11"/>
        <v>9.51</v>
      </c>
      <c r="K165" s="193">
        <f t="shared" si="12"/>
        <v>0</v>
      </c>
      <c r="L165" s="193"/>
      <c r="M165" s="193">
        <f t="shared" si="15"/>
        <v>0</v>
      </c>
      <c r="N165" s="193">
        <v>9.51</v>
      </c>
      <c r="O165" s="193"/>
      <c r="P165" s="195"/>
      <c r="Q165" s="195"/>
      <c r="R165" s="195"/>
      <c r="S165" s="193">
        <f t="shared" si="14"/>
        <v>0</v>
      </c>
      <c r="T165" s="193"/>
      <c r="U165" s="193"/>
      <c r="V165" s="203"/>
      <c r="W165" s="55"/>
      <c r="Z165">
        <v>0</v>
      </c>
    </row>
    <row r="166" spans="1:26" ht="25.05" customHeight="1" x14ac:dyDescent="0.3">
      <c r="A166" s="185"/>
      <c r="B166" s="216">
        <v>91</v>
      </c>
      <c r="C166" s="194" t="s">
        <v>834</v>
      </c>
      <c r="D166" s="347" t="s">
        <v>835</v>
      </c>
      <c r="E166" s="347"/>
      <c r="F166" s="188" t="s">
        <v>474</v>
      </c>
      <c r="G166" s="190">
        <v>16</v>
      </c>
      <c r="H166" s="189"/>
      <c r="I166" s="189">
        <f t="shared" si="10"/>
        <v>0</v>
      </c>
      <c r="J166" s="188">
        <f t="shared" si="11"/>
        <v>9.6</v>
      </c>
      <c r="K166" s="193">
        <f t="shared" si="12"/>
        <v>0</v>
      </c>
      <c r="L166" s="193"/>
      <c r="M166" s="193">
        <f t="shared" si="15"/>
        <v>0</v>
      </c>
      <c r="N166" s="193">
        <v>0.6</v>
      </c>
      <c r="O166" s="193"/>
      <c r="P166" s="195"/>
      <c r="Q166" s="195"/>
      <c r="R166" s="195"/>
      <c r="S166" s="193">
        <f t="shared" si="14"/>
        <v>0</v>
      </c>
      <c r="T166" s="193"/>
      <c r="U166" s="193"/>
      <c r="V166" s="203"/>
      <c r="W166" s="55"/>
      <c r="Z166">
        <v>0</v>
      </c>
    </row>
    <row r="167" spans="1:26" ht="25.05" customHeight="1" x14ac:dyDescent="0.3">
      <c r="A167" s="185"/>
      <c r="B167" s="216">
        <v>92</v>
      </c>
      <c r="C167" s="194" t="s">
        <v>836</v>
      </c>
      <c r="D167" s="347" t="s">
        <v>837</v>
      </c>
      <c r="E167" s="347"/>
      <c r="F167" s="188" t="s">
        <v>474</v>
      </c>
      <c r="G167" s="190">
        <v>64</v>
      </c>
      <c r="H167" s="189"/>
      <c r="I167" s="189">
        <f t="shared" si="10"/>
        <v>0</v>
      </c>
      <c r="J167" s="188">
        <f t="shared" si="11"/>
        <v>83.84</v>
      </c>
      <c r="K167" s="193">
        <f t="shared" si="12"/>
        <v>0</v>
      </c>
      <c r="L167" s="193"/>
      <c r="M167" s="193">
        <f t="shared" si="15"/>
        <v>0</v>
      </c>
      <c r="N167" s="193">
        <v>1.31</v>
      </c>
      <c r="O167" s="193"/>
      <c r="P167" s="195"/>
      <c r="Q167" s="195"/>
      <c r="R167" s="195"/>
      <c r="S167" s="193">
        <f t="shared" si="14"/>
        <v>0</v>
      </c>
      <c r="T167" s="193"/>
      <c r="U167" s="193"/>
      <c r="V167" s="203"/>
      <c r="W167" s="55"/>
      <c r="Z167">
        <v>0</v>
      </c>
    </row>
    <row r="168" spans="1:26" ht="25.05" customHeight="1" x14ac:dyDescent="0.3">
      <c r="A168" s="185"/>
      <c r="B168" s="216">
        <v>93</v>
      </c>
      <c r="C168" s="194" t="s">
        <v>838</v>
      </c>
      <c r="D168" s="347" t="s">
        <v>839</v>
      </c>
      <c r="E168" s="347"/>
      <c r="F168" s="188" t="s">
        <v>474</v>
      </c>
      <c r="G168" s="190">
        <v>64</v>
      </c>
      <c r="H168" s="189"/>
      <c r="I168" s="189">
        <f t="shared" si="10"/>
        <v>0</v>
      </c>
      <c r="J168" s="188">
        <f t="shared" si="11"/>
        <v>77.44</v>
      </c>
      <c r="K168" s="193">
        <f t="shared" si="12"/>
        <v>0</v>
      </c>
      <c r="L168" s="193"/>
      <c r="M168" s="193">
        <f t="shared" si="15"/>
        <v>0</v>
      </c>
      <c r="N168" s="193">
        <v>1.21</v>
      </c>
      <c r="O168" s="193"/>
      <c r="P168" s="195"/>
      <c r="Q168" s="195"/>
      <c r="R168" s="195"/>
      <c r="S168" s="193">
        <f t="shared" si="14"/>
        <v>0</v>
      </c>
      <c r="T168" s="193"/>
      <c r="U168" s="193"/>
      <c r="V168" s="203"/>
      <c r="W168" s="55"/>
      <c r="Z168">
        <v>0</v>
      </c>
    </row>
    <row r="169" spans="1:26" ht="25.05" customHeight="1" x14ac:dyDescent="0.3">
      <c r="A169" s="185"/>
      <c r="B169" s="216">
        <v>94</v>
      </c>
      <c r="C169" s="194" t="s">
        <v>840</v>
      </c>
      <c r="D169" s="347" t="s">
        <v>841</v>
      </c>
      <c r="E169" s="347"/>
      <c r="F169" s="188" t="s">
        <v>474</v>
      </c>
      <c r="G169" s="190">
        <v>4</v>
      </c>
      <c r="H169" s="189"/>
      <c r="I169" s="189">
        <f t="shared" si="10"/>
        <v>0</v>
      </c>
      <c r="J169" s="188">
        <f t="shared" si="11"/>
        <v>20.88</v>
      </c>
      <c r="K169" s="193">
        <f t="shared" si="12"/>
        <v>0</v>
      </c>
      <c r="L169" s="193"/>
      <c r="M169" s="193">
        <f t="shared" si="15"/>
        <v>0</v>
      </c>
      <c r="N169" s="193">
        <v>5.22</v>
      </c>
      <c r="O169" s="193"/>
      <c r="P169" s="195"/>
      <c r="Q169" s="195"/>
      <c r="R169" s="195"/>
      <c r="S169" s="193">
        <f t="shared" si="14"/>
        <v>0</v>
      </c>
      <c r="T169" s="193"/>
      <c r="U169" s="193"/>
      <c r="V169" s="203"/>
      <c r="W169" s="55"/>
      <c r="Z169">
        <v>0</v>
      </c>
    </row>
    <row r="170" spans="1:26" ht="25.05" customHeight="1" x14ac:dyDescent="0.3">
      <c r="A170" s="185"/>
      <c r="B170" s="216">
        <v>95</v>
      </c>
      <c r="C170" s="194" t="s">
        <v>842</v>
      </c>
      <c r="D170" s="347" t="s">
        <v>843</v>
      </c>
      <c r="E170" s="347"/>
      <c r="F170" s="188" t="s">
        <v>474</v>
      </c>
      <c r="G170" s="190">
        <v>8</v>
      </c>
      <c r="H170" s="189"/>
      <c r="I170" s="189">
        <f t="shared" si="10"/>
        <v>0</v>
      </c>
      <c r="J170" s="188">
        <f t="shared" si="11"/>
        <v>6.56</v>
      </c>
      <c r="K170" s="193">
        <f t="shared" si="12"/>
        <v>0</v>
      </c>
      <c r="L170" s="193"/>
      <c r="M170" s="193">
        <f t="shared" si="15"/>
        <v>0</v>
      </c>
      <c r="N170" s="193">
        <v>0.82</v>
      </c>
      <c r="O170" s="193"/>
      <c r="P170" s="195"/>
      <c r="Q170" s="195"/>
      <c r="R170" s="195"/>
      <c r="S170" s="193">
        <f t="shared" si="14"/>
        <v>0</v>
      </c>
      <c r="T170" s="193"/>
      <c r="U170" s="193"/>
      <c r="V170" s="203"/>
      <c r="W170" s="55"/>
      <c r="Z170">
        <v>0</v>
      </c>
    </row>
    <row r="171" spans="1:26" ht="25.05" customHeight="1" x14ac:dyDescent="0.3">
      <c r="A171" s="185"/>
      <c r="B171" s="216">
        <v>96</v>
      </c>
      <c r="C171" s="194" t="s">
        <v>844</v>
      </c>
      <c r="D171" s="347" t="s">
        <v>845</v>
      </c>
      <c r="E171" s="347"/>
      <c r="F171" s="188" t="s">
        <v>453</v>
      </c>
      <c r="G171" s="190">
        <v>8</v>
      </c>
      <c r="H171" s="189"/>
      <c r="I171" s="189">
        <f t="shared" si="10"/>
        <v>0</v>
      </c>
      <c r="J171" s="188">
        <f t="shared" si="11"/>
        <v>20.399999999999999</v>
      </c>
      <c r="K171" s="193">
        <f t="shared" si="12"/>
        <v>0</v>
      </c>
      <c r="L171" s="193"/>
      <c r="M171" s="193">
        <f t="shared" si="15"/>
        <v>0</v>
      </c>
      <c r="N171" s="193">
        <v>2.5499999999999998</v>
      </c>
      <c r="O171" s="193"/>
      <c r="P171" s="195"/>
      <c r="Q171" s="195"/>
      <c r="R171" s="195"/>
      <c r="S171" s="193">
        <f t="shared" si="14"/>
        <v>0</v>
      </c>
      <c r="T171" s="193"/>
      <c r="U171" s="193"/>
      <c r="V171" s="203"/>
      <c r="W171" s="55"/>
      <c r="Z171">
        <v>0</v>
      </c>
    </row>
    <row r="172" spans="1:26" ht="25.05" customHeight="1" x14ac:dyDescent="0.3">
      <c r="A172" s="185"/>
      <c r="B172" s="216">
        <v>97</v>
      </c>
      <c r="C172" s="194" t="s">
        <v>846</v>
      </c>
      <c r="D172" s="347" t="s">
        <v>847</v>
      </c>
      <c r="E172" s="347"/>
      <c r="F172" s="188" t="s">
        <v>474</v>
      </c>
      <c r="G172" s="190">
        <v>4</v>
      </c>
      <c r="H172" s="189"/>
      <c r="I172" s="189">
        <f t="shared" ref="I172:I175" si="16">ROUND(G172*(H172),2)</f>
        <v>0</v>
      </c>
      <c r="J172" s="188">
        <f t="shared" si="11"/>
        <v>63.92</v>
      </c>
      <c r="K172" s="193">
        <f t="shared" si="12"/>
        <v>0</v>
      </c>
      <c r="L172" s="193"/>
      <c r="M172" s="193">
        <f t="shared" si="15"/>
        <v>0</v>
      </c>
      <c r="N172" s="193">
        <v>15.98</v>
      </c>
      <c r="O172" s="193"/>
      <c r="P172" s="195"/>
      <c r="Q172" s="195"/>
      <c r="R172" s="195"/>
      <c r="S172" s="193">
        <f t="shared" si="14"/>
        <v>0</v>
      </c>
      <c r="T172" s="193"/>
      <c r="U172" s="193"/>
      <c r="V172" s="203"/>
      <c r="W172" s="55"/>
      <c r="Z172">
        <v>0</v>
      </c>
    </row>
    <row r="173" spans="1:26" ht="25.05" customHeight="1" x14ac:dyDescent="0.3">
      <c r="A173" s="185"/>
      <c r="B173" s="216">
        <v>98</v>
      </c>
      <c r="C173" s="194" t="s">
        <v>848</v>
      </c>
      <c r="D173" s="347" t="s">
        <v>849</v>
      </c>
      <c r="E173" s="347"/>
      <c r="F173" s="188" t="s">
        <v>453</v>
      </c>
      <c r="G173" s="190">
        <v>75</v>
      </c>
      <c r="H173" s="189"/>
      <c r="I173" s="189">
        <f t="shared" si="16"/>
        <v>0</v>
      </c>
      <c r="J173" s="188">
        <f t="shared" si="11"/>
        <v>221.25</v>
      </c>
      <c r="K173" s="193">
        <f t="shared" si="12"/>
        <v>0</v>
      </c>
      <c r="L173" s="193"/>
      <c r="M173" s="193">
        <f t="shared" si="15"/>
        <v>0</v>
      </c>
      <c r="N173" s="193">
        <v>2.95</v>
      </c>
      <c r="O173" s="193"/>
      <c r="P173" s="195"/>
      <c r="Q173" s="195"/>
      <c r="R173" s="195"/>
      <c r="S173" s="193">
        <f t="shared" si="14"/>
        <v>0</v>
      </c>
      <c r="T173" s="193"/>
      <c r="U173" s="193"/>
      <c r="V173" s="203"/>
      <c r="W173" s="55"/>
      <c r="Z173">
        <v>0</v>
      </c>
    </row>
    <row r="174" spans="1:26" ht="25.05" customHeight="1" x14ac:dyDescent="0.3">
      <c r="A174" s="185"/>
      <c r="B174" s="216">
        <v>99</v>
      </c>
      <c r="C174" s="194" t="s">
        <v>850</v>
      </c>
      <c r="D174" s="347" t="s">
        <v>851</v>
      </c>
      <c r="E174" s="347"/>
      <c r="F174" s="188" t="s">
        <v>453</v>
      </c>
      <c r="G174" s="190">
        <v>18</v>
      </c>
      <c r="H174" s="189"/>
      <c r="I174" s="189">
        <f t="shared" si="16"/>
        <v>0</v>
      </c>
      <c r="J174" s="188">
        <f t="shared" si="11"/>
        <v>123.84</v>
      </c>
      <c r="K174" s="193">
        <f t="shared" si="12"/>
        <v>0</v>
      </c>
      <c r="L174" s="193"/>
      <c r="M174" s="193">
        <f t="shared" si="15"/>
        <v>0</v>
      </c>
      <c r="N174" s="193">
        <v>6.88</v>
      </c>
      <c r="O174" s="193"/>
      <c r="P174" s="195"/>
      <c r="Q174" s="195"/>
      <c r="R174" s="195"/>
      <c r="S174" s="193">
        <f t="shared" si="14"/>
        <v>0</v>
      </c>
      <c r="T174" s="193"/>
      <c r="U174" s="193"/>
      <c r="V174" s="203"/>
      <c r="W174" s="55"/>
      <c r="Z174">
        <v>0</v>
      </c>
    </row>
    <row r="175" spans="1:26" ht="25.05" customHeight="1" x14ac:dyDescent="0.3">
      <c r="A175" s="185"/>
      <c r="B175" s="216">
        <v>100</v>
      </c>
      <c r="C175" s="194" t="s">
        <v>852</v>
      </c>
      <c r="D175" s="347" t="s">
        <v>853</v>
      </c>
      <c r="E175" s="347"/>
      <c r="F175" s="188" t="s">
        <v>474</v>
      </c>
      <c r="G175" s="190">
        <v>4</v>
      </c>
      <c r="H175" s="189"/>
      <c r="I175" s="189">
        <f t="shared" si="16"/>
        <v>0</v>
      </c>
      <c r="J175" s="188">
        <f t="shared" si="11"/>
        <v>2.3199999999999998</v>
      </c>
      <c r="K175" s="193">
        <f t="shared" si="12"/>
        <v>0</v>
      </c>
      <c r="L175" s="193"/>
      <c r="M175" s="193">
        <f t="shared" si="15"/>
        <v>0</v>
      </c>
      <c r="N175" s="193">
        <v>0.57999999999999996</v>
      </c>
      <c r="O175" s="193"/>
      <c r="P175" s="195"/>
      <c r="Q175" s="195"/>
      <c r="R175" s="195"/>
      <c r="S175" s="193">
        <f t="shared" si="14"/>
        <v>0</v>
      </c>
      <c r="T175" s="193"/>
      <c r="U175" s="193"/>
      <c r="V175" s="203"/>
      <c r="W175" s="55"/>
      <c r="Z175">
        <v>0</v>
      </c>
    </row>
    <row r="176" spans="1:26" x14ac:dyDescent="0.3">
      <c r="A176" s="10"/>
      <c r="B176" s="57"/>
      <c r="C176" s="178">
        <v>921</v>
      </c>
      <c r="D176" s="346" t="s">
        <v>667</v>
      </c>
      <c r="E176" s="346"/>
      <c r="F176" s="10"/>
      <c r="G176" s="177"/>
      <c r="H176" s="69"/>
      <c r="I176" s="146">
        <f>ROUND((SUM(I75:I175))/1,2)</f>
        <v>0</v>
      </c>
      <c r="J176" s="10"/>
      <c r="K176" s="10"/>
      <c r="L176" s="10">
        <f>ROUND((SUM(L75:L175))/1,2)</f>
        <v>0</v>
      </c>
      <c r="M176" s="10">
        <f>ROUND((SUM(M75:M175))/1,2)</f>
        <v>0</v>
      </c>
      <c r="N176" s="10"/>
      <c r="O176" s="10"/>
      <c r="P176" s="196"/>
      <c r="Q176" s="1"/>
      <c r="R176" s="1"/>
      <c r="S176" s="196">
        <f>ROUND((SUM(S75:S175))/1,2)</f>
        <v>0</v>
      </c>
      <c r="T176" s="2"/>
      <c r="U176" s="2"/>
      <c r="V176" s="204">
        <f>ROUND((SUM(V75:V175))/1,2)</f>
        <v>0</v>
      </c>
      <c r="W176" s="55"/>
    </row>
    <row r="177" spans="1:26" x14ac:dyDescent="0.3">
      <c r="A177" s="1"/>
      <c r="B177" s="212"/>
      <c r="C177" s="1"/>
      <c r="D177" s="1"/>
      <c r="E177" s="1"/>
      <c r="F177" s="1"/>
      <c r="G177" s="171"/>
      <c r="H177" s="139"/>
      <c r="I177" s="13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05"/>
      <c r="W177" s="55"/>
    </row>
    <row r="178" spans="1:26" x14ac:dyDescent="0.3">
      <c r="A178" s="10"/>
      <c r="B178" s="57"/>
      <c r="C178" s="10"/>
      <c r="D178" s="333" t="s">
        <v>507</v>
      </c>
      <c r="E178" s="333"/>
      <c r="F178" s="10"/>
      <c r="G178" s="177"/>
      <c r="H178" s="69"/>
      <c r="I178" s="146">
        <f>ROUND((SUM(I74:I177))/2,2)</f>
        <v>0</v>
      </c>
      <c r="J178" s="10"/>
      <c r="K178" s="10"/>
      <c r="L178" s="10">
        <f>ROUND((SUM(L74:L177))/2,2)</f>
        <v>0</v>
      </c>
      <c r="M178" s="10">
        <f>ROUND((SUM(M74:M177))/2,2)</f>
        <v>0</v>
      </c>
      <c r="N178" s="10"/>
      <c r="O178" s="10"/>
      <c r="P178" s="196"/>
      <c r="Q178" s="1"/>
      <c r="R178" s="1"/>
      <c r="S178" s="196">
        <f>ROUND((SUM(S74:S177))/2,2)</f>
        <v>0</v>
      </c>
      <c r="T178" s="1"/>
      <c r="U178" s="1"/>
      <c r="V178" s="204">
        <f>ROUND((SUM(V74:V177))/2,2)</f>
        <v>0</v>
      </c>
      <c r="W178" s="55"/>
    </row>
    <row r="179" spans="1:26" x14ac:dyDescent="0.3">
      <c r="A179" s="1"/>
      <c r="B179" s="217"/>
      <c r="C179" s="197"/>
      <c r="D179" s="348" t="s">
        <v>82</v>
      </c>
      <c r="E179" s="348"/>
      <c r="F179" s="197"/>
      <c r="G179" s="198"/>
      <c r="H179" s="199"/>
      <c r="I179" s="199">
        <f>ROUND((SUM(I74:I178))/3,2)</f>
        <v>0</v>
      </c>
      <c r="J179" s="197"/>
      <c r="K179" s="197">
        <f>ROUND((SUM(K74:K178))/3,2)</f>
        <v>0</v>
      </c>
      <c r="L179" s="197">
        <f>ROUND((SUM(L74:L178))/3,2)</f>
        <v>0</v>
      </c>
      <c r="M179" s="197">
        <f>ROUND((SUM(M74:M178))/3,2)</f>
        <v>0</v>
      </c>
      <c r="N179" s="197"/>
      <c r="O179" s="197"/>
      <c r="P179" s="198"/>
      <c r="Q179" s="197"/>
      <c r="R179" s="197"/>
      <c r="S179" s="198">
        <f>ROUND((SUM(S74:S178))/3,2)</f>
        <v>0</v>
      </c>
      <c r="T179" s="197"/>
      <c r="U179" s="197"/>
      <c r="V179" s="206">
        <f>ROUND((SUM(V74:V178))/3,2)</f>
        <v>0</v>
      </c>
      <c r="W179" s="55"/>
      <c r="Y179">
        <f>(SUM(Y74:Y178))</f>
        <v>0</v>
      </c>
      <c r="Z179">
        <f>(SUM(Z74:Z178))</f>
        <v>0</v>
      </c>
    </row>
  </sheetData>
  <mergeCells count="149">
    <mergeCell ref="D179:E179"/>
    <mergeCell ref="D172:E172"/>
    <mergeCell ref="D173:E173"/>
    <mergeCell ref="D174:E174"/>
    <mergeCell ref="D175:E175"/>
    <mergeCell ref="D176:E176"/>
    <mergeCell ref="D178:E178"/>
    <mergeCell ref="D166:E166"/>
    <mergeCell ref="D167:E167"/>
    <mergeCell ref="D168:E168"/>
    <mergeCell ref="D169:E169"/>
    <mergeCell ref="D170:E170"/>
    <mergeCell ref="D171:E171"/>
    <mergeCell ref="D160:E160"/>
    <mergeCell ref="D161:E161"/>
    <mergeCell ref="D162:E162"/>
    <mergeCell ref="D163:E163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4:E124"/>
    <mergeCell ref="D125:E125"/>
    <mergeCell ref="D126:E126"/>
    <mergeCell ref="D127:E127"/>
    <mergeCell ref="D128:E128"/>
    <mergeCell ref="D129:E129"/>
    <mergeCell ref="D118:E118"/>
    <mergeCell ref="D119:E119"/>
    <mergeCell ref="D120:E120"/>
    <mergeCell ref="D121:E121"/>
    <mergeCell ref="D122:E122"/>
    <mergeCell ref="D123:E123"/>
    <mergeCell ref="D112:E112"/>
    <mergeCell ref="D113:E113"/>
    <mergeCell ref="D114:E114"/>
    <mergeCell ref="D115:E115"/>
    <mergeCell ref="D116:E116"/>
    <mergeCell ref="D117:E117"/>
    <mergeCell ref="D106:E106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6:E76"/>
    <mergeCell ref="D77:E77"/>
    <mergeCell ref="D78:E78"/>
    <mergeCell ref="D79:E79"/>
    <mergeCell ref="D80:E80"/>
    <mergeCell ref="D81:E81"/>
    <mergeCell ref="B65:E65"/>
    <mergeCell ref="B66:E66"/>
    <mergeCell ref="B67:E67"/>
    <mergeCell ref="I65:P65"/>
    <mergeCell ref="D74:E74"/>
    <mergeCell ref="D75:E75"/>
    <mergeCell ref="B55:D55"/>
    <mergeCell ref="B56:D56"/>
    <mergeCell ref="B57:D57"/>
    <mergeCell ref="B59:D59"/>
    <mergeCell ref="B63:V63"/>
    <mergeCell ref="H1:I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B1:C1"/>
    <mergeCell ref="E1:F1"/>
    <mergeCell ref="B2:V2"/>
    <mergeCell ref="B3:V3"/>
    <mergeCell ref="B7:H7"/>
    <mergeCell ref="B9:H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</mergeCells>
  <hyperlinks>
    <hyperlink ref="B1:C1" location="A2:A2" tooltip="Klikni na prechod ku Kryciemu listu..." display="Krycí list rozpočtu" xr:uid="{AAA808A5-556D-46FE-83E3-79ADDBA0D959}"/>
    <hyperlink ref="E1:F1" location="A54:A54" tooltip="Klikni na prechod ku rekapitulácii..." display="Rekapitulácia rozpočtu" xr:uid="{6C60721A-4803-4BB0-84E6-E2E41BA17220}"/>
    <hyperlink ref="H1:I1" location="B73:B73" tooltip="Klikni na prechod ku Rozpočet..." display="Rozpočet" xr:uid="{BD71017F-AAC2-4DC8-AF5F-B0D9E3AA8FD6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Prístavba k ZŠ - knižnica s oddychovo-relaxačnou zónou a šatne / SO - 01 ELI</oddHeader>
    <oddFooter>&amp;RStrana &amp;P z &amp;N    &amp;L&amp;7Spracované systémom Systematic® Kalkulus, tel.: 051 77 10 585</oddFooter>
  </headerFooter>
  <rowBreaks count="2" manualBreakCount="2">
    <brk id="40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Rekapitulácia</vt:lpstr>
      <vt:lpstr>Krycí list stavby</vt:lpstr>
      <vt:lpstr>SO 15809</vt:lpstr>
      <vt:lpstr>SO 15811</vt:lpstr>
      <vt:lpstr>SO 15812</vt:lpstr>
      <vt:lpstr>'SO 15809'!Oblasť_tlače</vt:lpstr>
      <vt:lpstr>'SO 15811'!Oblasť_tlače</vt:lpstr>
      <vt:lpstr>'SO 15812'!Oblasť_tlače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2022-07-26T07:30:10Z</dcterms:created>
  <dcterms:modified xsi:type="dcterms:W3CDTF">2022-09-26T07:49:58Z</dcterms:modified>
</cp:coreProperties>
</file>