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2 - Chodník" sheetId="2" r:id="rId2"/>
    <sheet name="SO 103.1 - Sjezdy - uznat..." sheetId="3" r:id="rId3"/>
    <sheet name="SO 103.2 - Sjezdy - neuzn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stavby'!$D$4:$AO$33,'Rekapitulace stavby'!$C$39:$AQ$59</definedName>
    <definedName name="_xlnm.Print_Titles" localSheetId="0">'Rekapitulace stavby'!$49:$49</definedName>
    <definedName name="_xlnm._FilterDatabase" localSheetId="1" hidden="1">'SO 102 - Chodník'!$C$91:$K$227</definedName>
    <definedName name="_xlnm.Print_Area" localSheetId="1">'SO 102 - Chodník'!$C$4:$J$38,'SO 102 - Chodník'!$C$44:$J$71,'SO 102 - Chodník'!$C$77:$K$227</definedName>
    <definedName name="_xlnm.Print_Titles" localSheetId="1">'SO 102 - Chodník'!$91:$91</definedName>
    <definedName name="_xlnm._FilterDatabase" localSheetId="2" hidden="1">'SO 103.1 - Sjezdy - uznat...'!$C$87:$K$140</definedName>
    <definedName name="_xlnm.Print_Area" localSheetId="2">'SO 103.1 - Sjezdy - uznat...'!$C$4:$J$38,'SO 103.1 - Sjezdy - uznat...'!$C$44:$J$67,'SO 103.1 - Sjezdy - uznat...'!$C$73:$K$140</definedName>
    <definedName name="_xlnm.Print_Titles" localSheetId="2">'SO 103.1 - Sjezdy - uznat...'!$87:$87</definedName>
    <definedName name="_xlnm._FilterDatabase" localSheetId="3" hidden="1">'SO 103.2 - Sjezdy - neuzn...'!$C$87:$K$194</definedName>
    <definedName name="_xlnm.Print_Area" localSheetId="3">'SO 103.2 - Sjezdy - neuzn...'!$C$4:$J$38,'SO 103.2 - Sjezdy - neuzn...'!$C$44:$J$67,'SO 103.2 - Sjezdy - neuzn...'!$C$73:$K$194</definedName>
    <definedName name="_xlnm.Print_Titles" localSheetId="3">'SO 103.2 - Sjezdy - neuzn...'!$87:$87</definedName>
    <definedName name="_xlnm._FilterDatabase" localSheetId="4" hidden="1">'VRN - Vedlejší rozpočtové...'!$C$85:$K$98</definedName>
    <definedName name="_xlnm.Print_Area" localSheetId="4">'VRN - Vedlejší rozpočtové...'!$C$4:$J$38,'VRN - Vedlejší rozpočtové...'!$C$44:$J$65,'VRN - Vedlejší rozpočtové...'!$C$71:$K$98</definedName>
    <definedName name="_xlnm.Print_Titles" localSheetId="4">'VRN - Vedlejší rozpočtové...'!$85:$85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8"/>
  <c r="AX58"/>
  <c i="5" r="BI98"/>
  <c r="BH98"/>
  <c r="BG98"/>
  <c r="BF98"/>
  <c r="T98"/>
  <c r="T97"/>
  <c r="R98"/>
  <c r="R97"/>
  <c r="P98"/>
  <c r="P97"/>
  <c r="BK98"/>
  <c r="BK97"/>
  <c r="J97"/>
  <c r="J98"/>
  <c r="BE98"/>
  <c r="J64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T93"/>
  <c r="R94"/>
  <c r="R93"/>
  <c r="P94"/>
  <c r="P93"/>
  <c r="BK94"/>
  <c r="BK93"/>
  <c r="J93"/>
  <c r="J94"/>
  <c r="BE94"/>
  <c r="J6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6"/>
  <c i="1" r="BD58"/>
  <c i="5" r="BH89"/>
  <c r="F35"/>
  <c i="1" r="BC58"/>
  <c i="5" r="BG89"/>
  <c r="F34"/>
  <c i="1" r="BB58"/>
  <c i="5" r="BF89"/>
  <c r="J33"/>
  <c i="1" r="AW58"/>
  <c i="5" r="F33"/>
  <c i="1" r="BA58"/>
  <c i="5" r="T89"/>
  <c r="T88"/>
  <c r="T87"/>
  <c r="T86"/>
  <c r="R89"/>
  <c r="R88"/>
  <c r="R87"/>
  <c r="R86"/>
  <c r="P89"/>
  <c r="P88"/>
  <c r="P87"/>
  <c r="P86"/>
  <c i="1" r="AU58"/>
  <c i="5" r="BK89"/>
  <c r="BK88"/>
  <c r="J88"/>
  <c r="BK87"/>
  <c r="J87"/>
  <c r="BK86"/>
  <c r="J86"/>
  <c r="J60"/>
  <c r="J29"/>
  <c i="1" r="AG58"/>
  <c i="5" r="J89"/>
  <c r="BE89"/>
  <c r="J32"/>
  <c i="1" r="AV58"/>
  <c i="5" r="F32"/>
  <c i="1" r="AZ58"/>
  <c i="5" r="J62"/>
  <c r="J61"/>
  <c r="J82"/>
  <c r="F82"/>
  <c r="F80"/>
  <c r="E78"/>
  <c r="J55"/>
  <c r="F55"/>
  <c r="F53"/>
  <c r="E51"/>
  <c r="J38"/>
  <c r="J20"/>
  <c r="E20"/>
  <c r="F83"/>
  <c r="F56"/>
  <c r="J19"/>
  <c r="J14"/>
  <c r="J80"/>
  <c r="J53"/>
  <c r="E7"/>
  <c r="E74"/>
  <c r="E47"/>
  <c i="1" r="AY56"/>
  <c r="AX56"/>
  <c i="4" r="BI194"/>
  <c r="BH194"/>
  <c r="BG194"/>
  <c r="BF194"/>
  <c r="T194"/>
  <c r="T193"/>
  <c r="R194"/>
  <c r="R193"/>
  <c r="P194"/>
  <c r="P193"/>
  <c r="BK194"/>
  <c r="BK193"/>
  <c r="J193"/>
  <c r="J194"/>
  <c r="BE194"/>
  <c r="J66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66"/>
  <c r="BH166"/>
  <c r="BG166"/>
  <c r="BF166"/>
  <c r="T166"/>
  <c r="T165"/>
  <c r="R166"/>
  <c r="R165"/>
  <c r="P166"/>
  <c r="P165"/>
  <c r="BK166"/>
  <c r="BK165"/>
  <c r="J165"/>
  <c r="J166"/>
  <c r="BE166"/>
  <c r="J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T157"/>
  <c r="R158"/>
  <c r="R157"/>
  <c r="P158"/>
  <c r="P157"/>
  <c r="BK158"/>
  <c r="BK157"/>
  <c r="J157"/>
  <c r="J158"/>
  <c r="BE158"/>
  <c r="J64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4"/>
  <c r="BH144"/>
  <c r="BG144"/>
  <c r="BF144"/>
  <c r="T144"/>
  <c r="T143"/>
  <c r="R144"/>
  <c r="R143"/>
  <c r="P144"/>
  <c r="P143"/>
  <c r="BK144"/>
  <c r="BK143"/>
  <c r="J143"/>
  <c r="J144"/>
  <c r="BE144"/>
  <c r="J6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F36"/>
  <c i="1" r="BD56"/>
  <c i="4" r="BH91"/>
  <c r="F35"/>
  <c i="1" r="BC56"/>
  <c i="4" r="BG91"/>
  <c r="F34"/>
  <c i="1" r="BB56"/>
  <c i="4" r="BF91"/>
  <c r="J33"/>
  <c i="1" r="AW56"/>
  <c i="4" r="F33"/>
  <c i="1" r="BA56"/>
  <c i="4" r="T91"/>
  <c r="T90"/>
  <c r="T89"/>
  <c r="T88"/>
  <c r="R91"/>
  <c r="R90"/>
  <c r="R89"/>
  <c r="R88"/>
  <c r="P91"/>
  <c r="P90"/>
  <c r="P89"/>
  <c r="P88"/>
  <c i="1" r="AU56"/>
  <c i="4" r="BK91"/>
  <c r="BK90"/>
  <c r="J90"/>
  <c r="BK89"/>
  <c r="J89"/>
  <c r="BK88"/>
  <c r="J88"/>
  <c r="J60"/>
  <c r="J29"/>
  <c i="1" r="AG56"/>
  <c i="4" r="J91"/>
  <c r="BE91"/>
  <c r="J32"/>
  <c i="1" r="AV56"/>
  <c i="4" r="F32"/>
  <c i="1" r="AZ56"/>
  <c i="4" r="J62"/>
  <c r="J61"/>
  <c r="J84"/>
  <c r="F84"/>
  <c r="F82"/>
  <c r="E80"/>
  <c r="J55"/>
  <c r="F55"/>
  <c r="F53"/>
  <c r="E51"/>
  <c r="J38"/>
  <c r="J20"/>
  <c r="E20"/>
  <c r="F85"/>
  <c r="F56"/>
  <c r="J19"/>
  <c r="J14"/>
  <c r="J82"/>
  <c r="J53"/>
  <c r="E7"/>
  <c r="E76"/>
  <c r="E47"/>
  <c i="3" r="J119"/>
  <c i="1" r="AY55"/>
  <c r="AX55"/>
  <c i="3" r="BI140"/>
  <c r="BH140"/>
  <c r="BG140"/>
  <c r="BF140"/>
  <c r="T140"/>
  <c r="T139"/>
  <c r="R140"/>
  <c r="R139"/>
  <c r="P140"/>
  <c r="P139"/>
  <c r="BK140"/>
  <c r="BK139"/>
  <c r="J139"/>
  <c r="J140"/>
  <c r="BE140"/>
  <c r="J66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1"/>
  <c r="BH121"/>
  <c r="BG121"/>
  <c r="BF121"/>
  <c r="T121"/>
  <c r="T120"/>
  <c r="R121"/>
  <c r="R120"/>
  <c r="P121"/>
  <c r="P120"/>
  <c r="BK121"/>
  <c r="BK120"/>
  <c r="J120"/>
  <c r="J121"/>
  <c r="BE121"/>
  <c r="J65"/>
  <c r="J64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6"/>
  <c r="BH106"/>
  <c r="BG106"/>
  <c r="BF106"/>
  <c r="T106"/>
  <c r="T105"/>
  <c r="R106"/>
  <c r="R105"/>
  <c r="P106"/>
  <c r="P105"/>
  <c r="BK106"/>
  <c r="BK105"/>
  <c r="J105"/>
  <c r="J106"/>
  <c r="BE106"/>
  <c r="J63"/>
  <c r="BI102"/>
  <c r="BH102"/>
  <c r="BG102"/>
  <c r="BF102"/>
  <c r="T102"/>
  <c r="R102"/>
  <c r="P102"/>
  <c r="BK102"/>
  <c r="J102"/>
  <c r="BE102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F36"/>
  <c i="1" r="BD55"/>
  <c i="3" r="BH91"/>
  <c r="F35"/>
  <c i="1" r="BC55"/>
  <c i="3" r="BG91"/>
  <c r="F34"/>
  <c i="1" r="BB55"/>
  <c i="3" r="BF91"/>
  <c r="J33"/>
  <c i="1" r="AW55"/>
  <c i="3" r="F33"/>
  <c i="1" r="BA55"/>
  <c i="3" r="T91"/>
  <c r="T90"/>
  <c r="T89"/>
  <c r="T88"/>
  <c r="R91"/>
  <c r="R90"/>
  <c r="R89"/>
  <c r="R88"/>
  <c r="P91"/>
  <c r="P90"/>
  <c r="P89"/>
  <c r="P88"/>
  <c i="1" r="AU55"/>
  <c i="3" r="BK91"/>
  <c r="BK90"/>
  <c r="J90"/>
  <c r="BK89"/>
  <c r="J89"/>
  <c r="BK88"/>
  <c r="J88"/>
  <c r="J60"/>
  <c r="J29"/>
  <c i="1" r="AG55"/>
  <c i="3" r="J91"/>
  <c r="BE91"/>
  <c r="J32"/>
  <c i="1" r="AV55"/>
  <c i="3" r="F32"/>
  <c i="1" r="AZ55"/>
  <c i="3" r="J62"/>
  <c r="J61"/>
  <c r="J84"/>
  <c r="F84"/>
  <c r="F82"/>
  <c r="E80"/>
  <c r="J55"/>
  <c r="F55"/>
  <c r="F53"/>
  <c r="E51"/>
  <c r="J38"/>
  <c r="J20"/>
  <c r="E20"/>
  <c r="F85"/>
  <c r="F56"/>
  <c r="J19"/>
  <c r="J14"/>
  <c r="J82"/>
  <c r="J53"/>
  <c r="E7"/>
  <c r="E76"/>
  <c r="E47"/>
  <c i="1" r="AY53"/>
  <c r="AX53"/>
  <c i="2" r="BI226"/>
  <c r="BH226"/>
  <c r="BG226"/>
  <c r="BF226"/>
  <c r="T226"/>
  <c r="R226"/>
  <c r="P226"/>
  <c r="BK226"/>
  <c r="J226"/>
  <c r="BE226"/>
  <c r="BI223"/>
  <c r="BH223"/>
  <c r="BG223"/>
  <c r="BF223"/>
  <c r="T223"/>
  <c r="T222"/>
  <c r="T221"/>
  <c r="R223"/>
  <c r="R222"/>
  <c r="R221"/>
  <c r="P223"/>
  <c r="P222"/>
  <c r="P221"/>
  <c r="BK223"/>
  <c r="BK222"/>
  <c r="J222"/>
  <c r="BK221"/>
  <c r="J221"/>
  <c r="J223"/>
  <c r="BE223"/>
  <c r="J70"/>
  <c r="J69"/>
  <c r="BI220"/>
  <c r="BH220"/>
  <c r="BG220"/>
  <c r="BF220"/>
  <c r="T220"/>
  <c r="T219"/>
  <c r="R220"/>
  <c r="R219"/>
  <c r="P220"/>
  <c r="P219"/>
  <c r="BK220"/>
  <c r="BK219"/>
  <c r="J219"/>
  <c r="J220"/>
  <c r="BE220"/>
  <c r="J68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1"/>
  <c r="BH201"/>
  <c r="BG201"/>
  <c r="BF201"/>
  <c r="T201"/>
  <c r="T200"/>
  <c r="R201"/>
  <c r="R200"/>
  <c r="P201"/>
  <c r="P200"/>
  <c r="BK201"/>
  <c r="BK200"/>
  <c r="J200"/>
  <c r="J201"/>
  <c r="BE201"/>
  <c r="J67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2"/>
  <c r="BH182"/>
  <c r="BG182"/>
  <c r="BF182"/>
  <c r="T182"/>
  <c r="T181"/>
  <c r="R182"/>
  <c r="R181"/>
  <c r="P182"/>
  <c r="P181"/>
  <c r="BK182"/>
  <c r="BK181"/>
  <c r="J181"/>
  <c r="J182"/>
  <c r="BE182"/>
  <c r="J66"/>
  <c r="BI178"/>
  <c r="BH178"/>
  <c r="BG178"/>
  <c r="BF178"/>
  <c r="T178"/>
  <c r="R178"/>
  <c r="P178"/>
  <c r="BK178"/>
  <c r="J178"/>
  <c r="BE178"/>
  <c r="BI175"/>
  <c r="BH175"/>
  <c r="BG175"/>
  <c r="BF175"/>
  <c r="T175"/>
  <c r="T174"/>
  <c r="R175"/>
  <c r="R174"/>
  <c r="P175"/>
  <c r="P174"/>
  <c r="BK175"/>
  <c r="BK174"/>
  <c r="J174"/>
  <c r="J175"/>
  <c r="BE175"/>
  <c r="J65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4"/>
  <c r="BH164"/>
  <c r="BG164"/>
  <c r="BF164"/>
  <c r="T164"/>
  <c r="R164"/>
  <c r="P164"/>
  <c r="BK164"/>
  <c r="J164"/>
  <c r="BE164"/>
  <c r="BI162"/>
  <c r="BH162"/>
  <c r="BG162"/>
  <c r="BF162"/>
  <c r="T162"/>
  <c r="T161"/>
  <c r="R162"/>
  <c r="R161"/>
  <c r="P162"/>
  <c r="P161"/>
  <c r="BK162"/>
  <c r="BK161"/>
  <c r="J161"/>
  <c r="J162"/>
  <c r="BE162"/>
  <c r="J64"/>
  <c r="BI158"/>
  <c r="BH158"/>
  <c r="BG158"/>
  <c r="BF158"/>
  <c r="T158"/>
  <c r="T157"/>
  <c r="R158"/>
  <c r="R157"/>
  <c r="P158"/>
  <c r="P157"/>
  <c r="BK158"/>
  <c r="BK157"/>
  <c r="J157"/>
  <c r="J158"/>
  <c r="BE158"/>
  <c r="J63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5"/>
  <c r="F36"/>
  <c i="1" r="BD53"/>
  <c i="2" r="BH95"/>
  <c r="F35"/>
  <c i="1" r="BC53"/>
  <c i="2" r="BG95"/>
  <c r="F34"/>
  <c i="1" r="BB53"/>
  <c i="2" r="BF95"/>
  <c r="J33"/>
  <c i="1" r="AW53"/>
  <c i="2" r="F33"/>
  <c i="1" r="BA53"/>
  <c i="2" r="T95"/>
  <c r="T94"/>
  <c r="T93"/>
  <c r="T92"/>
  <c r="R95"/>
  <c r="R94"/>
  <c r="R93"/>
  <c r="R92"/>
  <c r="P95"/>
  <c r="P94"/>
  <c r="P93"/>
  <c r="P92"/>
  <c i="1" r="AU53"/>
  <c i="2" r="BK95"/>
  <c r="BK94"/>
  <c r="J94"/>
  <c r="BK93"/>
  <c r="J93"/>
  <c r="BK92"/>
  <c r="J92"/>
  <c r="J60"/>
  <c r="J29"/>
  <c i="1" r="AG53"/>
  <c i="2" r="J95"/>
  <c r="BE95"/>
  <c r="J32"/>
  <c i="1" r="AV53"/>
  <c i="2" r="F32"/>
  <c i="1" r="AZ53"/>
  <c i="2" r="J62"/>
  <c r="J61"/>
  <c r="J88"/>
  <c r="F88"/>
  <c r="F86"/>
  <c r="E84"/>
  <c r="J55"/>
  <c r="F55"/>
  <c r="F53"/>
  <c r="E51"/>
  <c r="J38"/>
  <c r="J20"/>
  <c r="E20"/>
  <c r="F89"/>
  <c r="F56"/>
  <c r="J19"/>
  <c r="J14"/>
  <c r="J86"/>
  <c r="J53"/>
  <c r="E7"/>
  <c r="E80"/>
  <c r="E47"/>
  <c i="1" r="BD57"/>
  <c r="BC57"/>
  <c r="BB57"/>
  <c r="BA57"/>
  <c r="AZ57"/>
  <c r="AY57"/>
  <c r="AX57"/>
  <c r="AW57"/>
  <c r="AV57"/>
  <c r="AU57"/>
  <c r="AT57"/>
  <c r="AS57"/>
  <c r="AG57"/>
  <c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8"/>
  <c r="AN58"/>
  <c r="AN57"/>
  <c r="AT56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<sst xmlns="http://schemas.openxmlformats.org/spreadsheetml/2006/main">
  <si>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</si>
  <si>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</si>
  <si>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</si>
  <si>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</si>
  <si>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</si>
  <si>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</si>
  <si>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</si>
  <si>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{46f6d483-842c-4957-aa92-7e01af4044ae}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</si>
  <si>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</si>
  <si>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</si>
  <si>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</si>
  <si>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</si>
  <si>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</si>
  <si>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</si>
  <si>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</si>
  <si>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</si>
  <si>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VD01618-II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</si>
  <si>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</si>
  <si>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</si>
  <si>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Bystřice pod Hostýnem, ul. Rusavská</t>
  </si>
  <si>
    <t>KSO:</t>
  </si>
  <si>
    <t/>
  </si>
  <si>
    <t>CC-CZ:</t>
  </si>
  <si>
    <t>Místo:</t>
  </si>
  <si>
    <t>Bystřice pod Hostýnem</t>
  </si>
  <si>
    <t>Datum:</t>
  </si>
  <si>
    <t>17. 10. 2018</t>
  </si>
  <si>
    <t>Zadavatel:</t>
  </si>
  <si>
    <t>IČ:</t>
  </si>
  <si>
    <t>Město Bystřice pod Hostýnem</t>
  </si>
  <si>
    <t>DIČ:</t>
  </si>
  <si>
    <t>Uchazeč:</t>
  </si>
  <si>
    <t>Vyplň údaj</t>
  </si>
  <si>
    <t>Projektant:</t>
  </si>
  <si>
    <t>ViaDesigne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</si>
  <si>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</si>
  <si>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</si>
  <si>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</si>
  <si>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</si>
  <si>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</si>
  <si>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</si>
  <si>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</si>
  <si>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</si>
  <si>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</si>
  <si>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</si>
  <si>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</si>
  <si>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</si>
  <si>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</si>
  <si>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</si>
  <si>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</si>
  <si>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</si>
  <si>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</si>
  <si>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</si>
  <si>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</si>
  <si>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</si>
  <si>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</si>
  <si>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</si>
  <si>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</si>
  <si>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</si>
  <si>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</si>
  <si>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</si>
  <si>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</si>
  <si>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</si>
  <si>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</si>
  <si>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</si>
  <si>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</si>
  <si>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</si>
  <si>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</si>
  <si>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</si>
  <si>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</si>
  <si>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</si>
  <si>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</si>
  <si>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</si>
  <si>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</si>
  <si>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</si>
  <si>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</si>
  <si>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102</t>
  </si>
  <si>
    <t>Chodník</t>
  </si>
  <si>
    <t>STA</t>
  </si>
  <si>
    <t>1</t>
  </si>
  <si>
    <t>{e926e75b-002c-4fd7-a9c5-8c34e57c2187}</t>
  </si>
  <si>
    <t>2</t>
  </si>
  <si>
    <t>/</t>
  </si>
  <si>
    <t>Soupis</t>
  </si>
  <si>
    <t>{283f5bd5-0b50-4160-a74e-e440481ca8d8}</t>
  </si>
  <si>
    <t>SO 103</t>
  </si>
  <si>
    <t>Sjezdy</t>
  </si>
  <si>
    <t>{6e5e51cf-53d3-46a6-9d9b-48bb735a5d97}</t>
  </si>
  <si>
    <t>SO 103.1</t>
  </si>
  <si>
    <t>Sjezdy - uznatelné náklady</t>
  </si>
  <si>
    <t>{f33004a5-9064-4b06-93f5-ee18f8dcbfd8}</t>
  </si>
  <si>
    <t>SO 103.2</t>
  </si>
  <si>
    <t>Sjezdy - neuznatelné náklady</t>
  </si>
  <si>
    <t>{39f9f603-7c72-4688-a8a1-0b7b6743f495}</t>
  </si>
  <si>
    <t>VRN</t>
  </si>
  <si>
    <t>Vedlejší rozpočtové náklady</t>
  </si>
  <si>
    <t>{1212188b-8078-4dfe-b1f8-9bede3e240ed}</t>
  </si>
  <si>
    <t>{e58e7f02-b6d1-4ee1-8cee-4188f7a6a961}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</si>
  <si>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</si>
  <si>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</si>
  <si>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</si>
  <si>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</si>
  <si>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</si>
  <si>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</si>
  <si>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</si>
  <si>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102 - Chodník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</si>
  <si>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</si>
  <si>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</si>
  <si>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</si>
  <si>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</si>
  <si>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</si>
  <si>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</si>
  <si>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</si>
  <si>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</si>
  <si>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</si>
  <si>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</si>
  <si>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</si>
  <si>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</si>
  <si>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</si>
  <si>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</si>
  <si>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</si>
  <si>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</si>
  <si>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</si>
  <si>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</si>
  <si>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</si>
  <si>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</si>
  <si>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</si>
  <si>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</si>
  <si>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</si>
  <si>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</si>
  <si>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</si>
  <si>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</si>
  <si>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</si>
  <si>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</si>
  <si>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</si>
  <si>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</si>
  <si>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</si>
  <si>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</si>
  <si>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</si>
  <si>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</si>
  <si>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</si>
  <si>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</si>
  <si>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</si>
  <si>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</si>
  <si>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2018 01</t>
  </si>
  <si>
    <t>4</t>
  </si>
  <si>
    <t>125919834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</si>
  <si>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</si>
  <si>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</si>
  <si>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</si>
  <si>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"stávající dlažba 30x30" 439,6</t>
  </si>
  <si>
    <t>"předláždění" 1,7</t>
  </si>
  <si>
    <t>Součet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</si>
  <si>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</si>
  <si>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</si>
  <si>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-181982207</t>
  </si>
  <si>
    <t>"předláždění" 5,5+1,3</t>
  </si>
  <si>
    <t>3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</si>
  <si>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</si>
  <si>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</si>
  <si>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-1581088762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</si>
  <si>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</si>
  <si>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"odkop kce tl.190mm" 439,6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</si>
  <si>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</si>
  <si>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</si>
  <si>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2146886513</t>
  </si>
  <si>
    <t>"napojení bet. tl.100mm" 1,1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</si>
  <si>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</si>
  <si>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</si>
  <si>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</si>
  <si>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</si>
  <si>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-793480622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</si>
  <si>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</si>
  <si>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"obruba" 41+5+6,5+21+12,4+36,3+3,6+5</t>
  </si>
  <si>
    <t>6</t>
  </si>
  <si>
    <t>122201101</t>
  </si>
  <si>
    <t>Odkopávky a prokopávky nezapažené s přehozením výkopku na vzdálenost do 3 m nebo s naložením na dopravní prostředek v hornině tř. 3 do 100 m3</t>
  </si>
  <si>
    <t>m3</t>
  </si>
  <si>
    <t>-1561449217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</si>
  <si>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</si>
  <si>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"pro zatravnění tl.100mm" 0,1*4,5</t>
  </si>
  <si>
    <t>"pro novou kci tl.240mm" 0,24*4,7</t>
  </si>
  <si>
    <t>7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</si>
  <si>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</si>
  <si>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</si>
  <si>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-1096903085</t>
  </si>
  <si>
    <t>1,578</t>
  </si>
  <si>
    <t>8</t>
  </si>
  <si>
    <t>132201101</t>
  </si>
  <si>
    <t>Hloubení zapažených i nezapažených rýh šířky do 600 mm s urovnáním dna do předepsaného profilu a spádu v hornině tř. 3 do 100 m3</t>
  </si>
  <si>
    <t>-1050995051</t>
  </si>
  <si>
    <t xml:space="preserve">Poznámka k souboru cen:_x000d_
1. V cenách jsou započteny i náklady na přehození výkopku na přilehlém terénu na vzdálenost do 3 m od podélné osy rýhy nebo naložení na dopravní prostředek._x000d_
2. Ceny jsou určeny pro rýhy:_x000d_
a) šířky přes 200 do 300 mm a hloubky do 750 mm,_x000d_
b) šířky přes 300 do 400 mm a hloubky do 1 000 mm,_x000d_
c) šířky přes 400 do 500 mm a hloubky do 1 250 mm,_x000d_
d) šířky přes 500 do 600 mm a hloubky do 1 500 mm._x000d_
3. Náklady na svislé přemístění výkopku nad 1 m hloubky se určí dle ustanovení článku č. 3161 všeobecných podmínek katalogu._x000d_
</t>
  </si>
  <si>
    <t>"pro novou obrubu" 0,1*56</t>
  </si>
  <si>
    <t>9</t>
  </si>
  <si>
    <t>132201109</t>
  </si>
  <si>
    <t>Hloubení zapažených i nezapažených rýh šířky do 600 mm s urovnáním dna do předepsaného profilu a spádu v hornině tř. 3 Příplatek k cenám za lepivost horniny tř. 3</t>
  </si>
  <si>
    <t>-1957304957</t>
  </si>
  <si>
    <t>5,6</t>
  </si>
  <si>
    <t>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</si>
  <si>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</si>
  <si>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</si>
  <si>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-1306918952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</si>
  <si>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</si>
  <si>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"odkop" 1,578+5,6</t>
  </si>
  <si>
    <t>"dosyp - zemina zpětně" -1*3,98</t>
  </si>
  <si>
    <t>11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</si>
  <si>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</si>
  <si>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</si>
  <si>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-1419362735</t>
  </si>
  <si>
    <t>4*3,198</t>
  </si>
  <si>
    <t>12</t>
  </si>
  <si>
    <t>171201201</t>
  </si>
  <si>
    <t>Uložení sypaniny na skládky</t>
  </si>
  <si>
    <t>234760538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</si>
  <si>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</si>
  <si>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3,198</t>
  </si>
  <si>
    <t>13</t>
  </si>
  <si>
    <t>171201211</t>
  </si>
  <si>
    <t>Poplatek za uložení stavebního odpadu na skládce (skládkovné) zeminy a kameniva zatříděného do Katalogu odpadů pod kódem 170 504</t>
  </si>
  <si>
    <t>t</t>
  </si>
  <si>
    <t>-1659409191</t>
  </si>
  <si>
    <t xml:space="preserve">Poznámka k souboru cen:_x000d_
1. Ceny uvedené v souboru cen lze po dohodě upravit podle místních podmínek._x000d_
</t>
  </si>
  <si>
    <t>1,8*3,198</t>
  </si>
  <si>
    <t>14</t>
  </si>
  <si>
    <t>174101101</t>
  </si>
  <si>
    <t>Zásyp sypaninou z jakékoliv horniny s uložením výkopku ve vrstvách se zhutněním jam, šachet, rýh nebo kolem objektů v těchto vykopávkách</t>
  </si>
  <si>
    <t>1241923830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</si>
  <si>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</si>
  <si>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"dosyp k obrubě - zemina zpětně" (0,04*(31+68,5))</t>
  </si>
  <si>
    <t>181301101</t>
  </si>
  <si>
    <t>Rozprostření a urovnání ornice v rovině nebo ve svahu sklonu do 1:5 při souvislé ploše do 500 m2, tl. vrstvy do 100 mm</t>
  </si>
  <si>
    <t>1095607112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</si>
  <si>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</si>
  <si>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"ohumusování" 4,5</t>
  </si>
  <si>
    <t>16</t>
  </si>
  <si>
    <t>M</t>
  </si>
  <si>
    <t>10371500</t>
  </si>
  <si>
    <t>substrát pro trávníky VL</t>
  </si>
  <si>
    <t>1461833284</t>
  </si>
  <si>
    <t>0,1*4,5</t>
  </si>
  <si>
    <t>17</t>
  </si>
  <si>
    <t>181411131</t>
  </si>
  <si>
    <t>Založení trávníku na půdě předem připravené plochy do 1000 m2 výsevem včetně utažení parkového v rovině nebo na svahu do 1:5</t>
  </si>
  <si>
    <t>1670042408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</si>
  <si>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</si>
  <si>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"zatravnění" 4,5</t>
  </si>
  <si>
    <t>18</t>
  </si>
  <si>
    <t>00572410</t>
  </si>
  <si>
    <t>osivo směs travní parková</t>
  </si>
  <si>
    <t>kg</t>
  </si>
  <si>
    <t>136272750</t>
  </si>
  <si>
    <t>0,04*4,5</t>
  </si>
  <si>
    <t>0,18*0,015 'Přepočtené koeficientem množství</t>
  </si>
  <si>
    <t>19</t>
  </si>
  <si>
    <t>181951102</t>
  </si>
  <si>
    <t>Úprava pláně vyrovnáním výškových rozdílů v hornině tř. 1 až 4 se zhutněním</t>
  </si>
  <si>
    <t>1074346634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</si>
  <si>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</si>
  <si>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437,2</t>
  </si>
  <si>
    <t>Vodorovné konstrukce</t>
  </si>
  <si>
    <t>20</t>
  </si>
  <si>
    <t>451315111</t>
  </si>
  <si>
    <t>Podkladní nebo vyrovnávací vrstva z betonu prostého tř. C 25/30, ve vrstvě do 100 mm</t>
  </si>
  <si>
    <t>1694509909</t>
  </si>
  <si>
    <t xml:space="preserve">Poznámka k souboru cen:_x000d_
1. V ceně nejsou započteny náklady na úpravu úložné spáry; tyto práce se oceňují cenou 967 04-1111 - úprava úložné spáry v části B 01 tohoto katalogu._x000d_
</t>
  </si>
  <si>
    <t>"napojení" 1,1</t>
  </si>
  <si>
    <t>Komunikace pozemní</t>
  </si>
  <si>
    <t>564851111</t>
  </si>
  <si>
    <t>Podklad ze štěrkodrti ŠD s rozprostřením a zhutněním, po zhutnění tl. 150 mm</t>
  </si>
  <si>
    <t>1089078637</t>
  </si>
  <si>
    <t>"nová kce ŠDa 0/32" 437,2</t>
  </si>
  <si>
    <t>22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</si>
  <si>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</si>
  <si>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</si>
  <si>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-424026023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</si>
  <si>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</si>
  <si>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"předláždění - dlažba zpětně" 6,8</t>
  </si>
  <si>
    <t>"nová kce" 437,2</t>
  </si>
  <si>
    <t>23</t>
  </si>
  <si>
    <t>59245018</t>
  </si>
  <si>
    <t>dlažba skladebná betonová 20x10x6 cm přírodní</t>
  </si>
  <si>
    <t>1511480780</t>
  </si>
  <si>
    <t>"437,2+2%" 446</t>
  </si>
  <si>
    <t>24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</si>
  <si>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</si>
  <si>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</si>
  <si>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-396355478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</si>
  <si>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</si>
  <si>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"předláždění - dlažba zpětně" 1,7</t>
  </si>
  <si>
    <t>Trubní vedení</t>
  </si>
  <si>
    <t>25</t>
  </si>
  <si>
    <t>899331111</t>
  </si>
  <si>
    <t>Výšková úprava uličního vstupu nebo vpusti do 200 mm zvýšením poklopu</t>
  </si>
  <si>
    <t>kus</t>
  </si>
  <si>
    <t>-1214690909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</si>
  <si>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</si>
  <si>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1+1</t>
  </si>
  <si>
    <t>26</t>
  </si>
  <si>
    <t>899431111</t>
  </si>
  <si>
    <t>Výšková úprava uličního vstupu nebo vpusti do 200 mm zvýšením krycího hrnce, šoupěte nebo hydrantu bez úpravy armatur</t>
  </si>
  <si>
    <t>184389425</t>
  </si>
  <si>
    <t>8+2</t>
  </si>
  <si>
    <t>Ostatní konstrukce a práce, bourání</t>
  </si>
  <si>
    <t>27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</si>
  <si>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</si>
  <si>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</si>
  <si>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1300688791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</si>
  <si>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</si>
  <si>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"nová obruba" 31+68,5</t>
  </si>
  <si>
    <t>28</t>
  </si>
  <si>
    <t>59217017</t>
  </si>
  <si>
    <t>obrubník betonový chodníkový 100x10x25 cm</t>
  </si>
  <si>
    <t>-345760500</t>
  </si>
  <si>
    <t>"99,5+2%" 102</t>
  </si>
  <si>
    <t>29</t>
  </si>
  <si>
    <t>916991121</t>
  </si>
  <si>
    <t>Lože pod obrubníky, krajníky nebo obruby z dlažebních kostek z betonu prostého tř. C 16/20</t>
  </si>
  <si>
    <t>457150725</t>
  </si>
  <si>
    <t>"zesílené lože" 0,05*0,3*99,5</t>
  </si>
  <si>
    <t>30</t>
  </si>
  <si>
    <t>935111112</t>
  </si>
  <si>
    <t>Osazení betonového žlabu s vyplněním a zatřením spár cementovou maltou s ložem tl. 100 mm z kameniva těženého nebo štěrkopísku z betonových desek jakékoliv velikosti</t>
  </si>
  <si>
    <t>745694266</t>
  </si>
  <si>
    <t xml:space="preserve">Poznámka k souboru cen:_x000d_
1. V cenách jsou započteny i náklady na dodání hmot pro lože a pro vyplnění spár._x000d_
2. V cenách nejsou započteny náklady na dodání příkopových tvárnic nebo betonových desek, které se oceňují ve specifikaci._x000d_
3. Množství měrných jednotek se určuje:_x000d_
a) pro příkopy z betonových tvárnic (žlabu) v m délky jejich podélné osy,_x000d_
b) pro příkopy z betonových desek v m2 rozvinuté lícní plochy dlažby (žlabu),_x000d_
c) pro lože z kameniva nebo z betonu prostého v cenách -1911 a -2911 v m2 rozvinuté lícní plochy dlažby (žlabu)._x000d_
4. Šířkou žlabu příkopových tvárnic se rozumí největší světlá šířka tvárnice._x000d_
</t>
  </si>
  <si>
    <t>"odvodnění chodníku" 0,3*6,9</t>
  </si>
  <si>
    <t>31</t>
  </si>
  <si>
    <t>59227030</t>
  </si>
  <si>
    <t>žlab betonový průběžný do dlažby 100x30x10 cm</t>
  </si>
  <si>
    <t>211846386</t>
  </si>
  <si>
    <t>32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</si>
  <si>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</si>
  <si>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</si>
  <si>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-1899626611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</si>
  <si>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</si>
  <si>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33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</si>
  <si>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</si>
  <si>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</si>
  <si>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401986438</t>
  </si>
  <si>
    <t>"předláždění" 6,8</t>
  </si>
  <si>
    <t>997</t>
  </si>
  <si>
    <t>Přesun sutě</t>
  </si>
  <si>
    <t>34</t>
  </si>
  <si>
    <t>997211511</t>
  </si>
  <si>
    <t>Vodorovná doprava suti nebo vybouraných hmot suti se složením a hrubým urovnáním, na vzdálenost do 1 km</t>
  </si>
  <si>
    <t>1564841484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</si>
  <si>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</si>
  <si>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"beton"</t>
  </si>
  <si>
    <t>"stávající dlažba 30x30" 439,6*0,05*2,2</t>
  </si>
  <si>
    <t>"napojení bet. tl.100mm" 1,1*0,1*2,2</t>
  </si>
  <si>
    <t>"obruba" (41+5+6,5+21+12,4+36,3+3,6+5)*0,205</t>
  </si>
  <si>
    <t>"kamenivo"</t>
  </si>
  <si>
    <t>"odkop kce tl.190mm" 439,6*0,19*2</t>
  </si>
  <si>
    <t>35</t>
  </si>
  <si>
    <t>997211519</t>
  </si>
  <si>
    <t>Vodorovná doprava suti nebo vybouraných hmot suti se složením a hrubým urovnáním, na vzdálenost Příplatek k ceně za každý další i započatý 1 km přes 1 km</t>
  </si>
  <si>
    <t>650614131</t>
  </si>
  <si>
    <t>13*242,46</t>
  </si>
  <si>
    <t>36</t>
  </si>
  <si>
    <t>997221815</t>
  </si>
  <si>
    <t>Poplatek za uložení stavebního odpadu na skládce (skládkovné) z prostého betonu zatříděného do Katalogu odpadů pod kódem 170 101</t>
  </si>
  <si>
    <t>1304399652</t>
  </si>
  <si>
    <t xml:space="preserve">Poznámka k souboru cen:_x000d_
1. Ceny uvedené v souboru cen lze po dohodě upravit podle místních podmínek._x000d_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stavebního_x000d_
 odpadu z katalogu 800-6 Demolice objektů._x000d_
</t>
  </si>
  <si>
    <t>48,356+0,242+26,814</t>
  </si>
  <si>
    <t>37</t>
  </si>
  <si>
    <t>997221855</t>
  </si>
  <si>
    <t>-1719742451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</si>
  <si>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</si>
  <si>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167,048</t>
  </si>
  <si>
    <t>998</t>
  </si>
  <si>
    <t>Přesun hmot</t>
  </si>
  <si>
    <t>38</t>
  </si>
  <si>
    <t>998223011</t>
  </si>
  <si>
    <t>Přesun hmot pro pozemní komunikace s krytem dlážděným dopravní vzdálenost do 200 m jakékoliv délky objektu</t>
  </si>
  <si>
    <t>-380058431</t>
  </si>
  <si>
    <t>PSV</t>
  </si>
  <si>
    <t>Práce a dodávky PSV</t>
  </si>
  <si>
    <t>711</t>
  </si>
  <si>
    <t>Izolace proti vodě, vlhkosti a plynům</t>
  </si>
  <si>
    <t>39</t>
  </si>
  <si>
    <t>711491273</t>
  </si>
  <si>
    <t>Provedení izolace proti povrchové a podpovrchové tlakové vodě ostatní na ploše svislé S z nopové fólie</t>
  </si>
  <si>
    <t>1587896102</t>
  </si>
  <si>
    <t xml:space="preserve">Poznámka k souboru cen:_x000d_
1. Cenami -9095 až -9097 lze oceňovat jen tehdy, nepřesáhne-li součet souvislé plochy vodorovné a svislé izolační vrstvy 10 m2._x000d_
2. Cenou -1175 lze oceňovat i připevnění izolace na ploše svislé._x000d_
3. Cenami -1171 až -1273 lze oceňovat i izolace proti zemní vlhkosti._x000d_
4. V ceně -1177 jsou započteny i náklady na navrtání, osazení hmoždinek a zatmelení._x000d_
</t>
  </si>
  <si>
    <t>"u budov" 0,5*130</t>
  </si>
  <si>
    <t>40</t>
  </si>
  <si>
    <t>28323024</t>
  </si>
  <si>
    <t>fólie drenážní nopová v 8mm tl 0,4mm š 0,5m</t>
  </si>
  <si>
    <t>212793141</t>
  </si>
  <si>
    <t>65</t>
  </si>
  <si>
    <t>SO 103 - Sjezdy</t>
  </si>
  <si>
    <t>SO 103.1 - Sjezdy - uznatelné náklady</t>
  </si>
  <si>
    <t>-936914797</t>
  </si>
  <si>
    <t>"stávající dlažba 30x30" 92,5</t>
  </si>
  <si>
    <t>646528275</t>
  </si>
  <si>
    <t>"stávající zámk. dl.80mm" 10,2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</si>
  <si>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</si>
  <si>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</si>
  <si>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-1351447822</t>
  </si>
  <si>
    <t>"odkop kce tl.340mm" 92,5</t>
  </si>
  <si>
    <t>"odkop kce tl.310mm" 10,2</t>
  </si>
  <si>
    <t>-374946188</t>
  </si>
  <si>
    <t>92,5+10,2</t>
  </si>
  <si>
    <t>720359483</t>
  </si>
  <si>
    <t>"nová kce ŠDa 0/32" 92,5+10,2</t>
  </si>
  <si>
    <t>567122111</t>
  </si>
  <si>
    <t>Podklad ze směsi stmelené cementem SC bez dilatačních spár, s rozprostřením a zhutněním SC C 8/10 (KSC I), po zhutnění tl. 120 mm</t>
  </si>
  <si>
    <t>-1336411212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</si>
  <si>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</si>
  <si>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"nová kce" 92,5+10,2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</si>
  <si>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</si>
  <si>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</si>
  <si>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-1028588691</t>
  </si>
  <si>
    <t>59245006.R</t>
  </si>
  <si>
    <t>dlažba skladebná betonová základní pro nevidomé 20 x 10 x 8 cm barevná</t>
  </si>
  <si>
    <t>-986813090</t>
  </si>
  <si>
    <t>"10,2+2%" 10,5</t>
  </si>
  <si>
    <t>59245005</t>
  </si>
  <si>
    <t>dlažba skladebná betonová 20x10x8 cm barevná</t>
  </si>
  <si>
    <t>-1212248500</t>
  </si>
  <si>
    <t>P</t>
  </si>
  <si>
    <t>Poznámka k položce:
černá</t>
  </si>
  <si>
    <t>"92,5+2%" 94,5</t>
  </si>
  <si>
    <t>2063017641</t>
  </si>
  <si>
    <t>"stávající dlažba 30x30" 92,5*0,05*2,2</t>
  </si>
  <si>
    <t>"stávající zámk. dl.80mm" 10,2*0,08*2,2</t>
  </si>
  <si>
    <t>"odkop kce tl.340mm" 92,5*0,34*2</t>
  </si>
  <si>
    <t>"odkop kce tl.310mm" 10,2*0,31*2</t>
  </si>
  <si>
    <t>1828717591</t>
  </si>
  <si>
    <t>13*81,194</t>
  </si>
  <si>
    <t>-1912671304</t>
  </si>
  <si>
    <t>10,175+1,795</t>
  </si>
  <si>
    <t>1407307418</t>
  </si>
  <si>
    <t>62,9+6,324</t>
  </si>
  <si>
    <t>-374349944</t>
  </si>
  <si>
    <t>SO 103.2 - Sjezdy - neuznatelné náklady</t>
  </si>
  <si>
    <t>-1263406890</t>
  </si>
  <si>
    <t>"stávající dlažba 30x30" 9,5</t>
  </si>
  <si>
    <t>668138340</t>
  </si>
  <si>
    <t>"stávající zámk. dl.80mm" 22,4</t>
  </si>
  <si>
    <t>113106161</t>
  </si>
  <si>
    <t>Rozebrání dlažeb a dílců vozovek a ploch s přemístěním hmot na skládku na vzdálenost do 3 m nebo s naložením na dopravní prostředek, s jakoukoliv výplní spár ručně z drobných kostek nebo odseků s ložem z kameniva</t>
  </si>
  <si>
    <t>-1484546527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</si>
  <si>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</si>
  <si>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"stávající kostka" 9,9+4,2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</si>
  <si>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</si>
  <si>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</si>
  <si>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421341169</t>
  </si>
  <si>
    <t>"odkop kce ŠD tl.290mm" 9,9+4,2+4,8+9,5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</si>
  <si>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</si>
  <si>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</si>
  <si>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-672941742</t>
  </si>
  <si>
    <t>"odkop kce tl.340mm" 9,5</t>
  </si>
  <si>
    <t>"odkop kce tl.310mm" 22,4</t>
  </si>
  <si>
    <t>-872404856</t>
  </si>
  <si>
    <t>"bet. tl.100mm" 4,8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</si>
  <si>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</si>
  <si>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</si>
  <si>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250828434</t>
  </si>
  <si>
    <t>"asfalt ve vjezdu tl.100mm" 9,5</t>
  </si>
  <si>
    <t>-147021591</t>
  </si>
  <si>
    <t>"obruba" 26,5</t>
  </si>
  <si>
    <t>-323839178</t>
  </si>
  <si>
    <t>"pro novou kci tl.390mm" 0,39*22,6</t>
  </si>
  <si>
    <t>-65472989</t>
  </si>
  <si>
    <t>8,814</t>
  </si>
  <si>
    <t>-24924238</t>
  </si>
  <si>
    <t>"odkop" 8,814</t>
  </si>
  <si>
    <t>"dosyp - zemina zpětně" -1*(0,04*44)</t>
  </si>
  <si>
    <t>541988530</t>
  </si>
  <si>
    <t>4*7,054</t>
  </si>
  <si>
    <t>1801810158</t>
  </si>
  <si>
    <t>7,054</t>
  </si>
  <si>
    <t>-2111782234</t>
  </si>
  <si>
    <t>1,8*7,054</t>
  </si>
  <si>
    <t>29186488</t>
  </si>
  <si>
    <t>"dosyp k obrubě - zemina zpětně" (0,04*44)</t>
  </si>
  <si>
    <t>602784109</t>
  </si>
  <si>
    <t>82,9</t>
  </si>
  <si>
    <t>-908244533</t>
  </si>
  <si>
    <t>"nová kce ŠDa 0/32" 73,6+9,3</t>
  </si>
  <si>
    <t>-930698841</t>
  </si>
  <si>
    <t>"nová kce" 73,6+9,3</t>
  </si>
  <si>
    <t>596211211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</si>
  <si>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</si>
  <si>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899373276</t>
  </si>
  <si>
    <t>-1617846938</t>
  </si>
  <si>
    <t>"73,6+2%" 75</t>
  </si>
  <si>
    <t>540421652</t>
  </si>
  <si>
    <t>"9,3+2%" 9,5</t>
  </si>
  <si>
    <t>723822307</t>
  </si>
  <si>
    <t>"nová obruba" 16+28</t>
  </si>
  <si>
    <t>-1359088929</t>
  </si>
  <si>
    <t>"44+2%" 45</t>
  </si>
  <si>
    <t>-2043494137</t>
  </si>
  <si>
    <t>"zesílené lože" 0,05*0,3*44</t>
  </si>
  <si>
    <t>-918291593</t>
  </si>
  <si>
    <t>"stávající dlažba 30x30" 9,5*0,05*2,2</t>
  </si>
  <si>
    <t>"stávající zámk. dl.80mm" 22,4*0,08*2,2</t>
  </si>
  <si>
    <t>"stávající kostka" (9,9+4,2)*0,1*2,2</t>
  </si>
  <si>
    <t>"bet. tl.100mm" 4,8*0,1*2,2</t>
  </si>
  <si>
    <t>"obruba" 26,5*0,205</t>
  </si>
  <si>
    <t>"odkop kce ŠD tl.290mm" (9,9+4,2+4,8+9,5)*0,29*2</t>
  </si>
  <si>
    <t>"odkop kce tl.340mm" 9,5*0,34*2</t>
  </si>
  <si>
    <t>"odkop kce tl.310mm" 22,4*0,31*2</t>
  </si>
  <si>
    <t>"asfalt"</t>
  </si>
  <si>
    <t>"asfalt ve vjezdu tl.100mm" 9,5*0,1*2,4</t>
  </si>
  <si>
    <t>-755327112</t>
  </si>
  <si>
    <t>13*53,678</t>
  </si>
  <si>
    <t>1364315208</t>
  </si>
  <si>
    <t>1,045+3,942+3,102+1,056+5,433</t>
  </si>
  <si>
    <t>997221845</t>
  </si>
  <si>
    <t>Poplatek za uložení stavebního odpadu na skládce (skládkovné) asfaltového bez obsahu dehtu zatříděného do Katalogu odpadů pod kódem 170 302</t>
  </si>
  <si>
    <t>878995501</t>
  </si>
  <si>
    <t>2,28</t>
  </si>
  <si>
    <t>1521336641</t>
  </si>
  <si>
    <t>16,472+6,46+13,888</t>
  </si>
  <si>
    <t>-1288177160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</si>
  <si>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</si>
  <si>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</si>
  <si>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</si>
  <si>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</si>
  <si>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</si>
  <si>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</si>
  <si>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</si>
  <si>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Průzkumné, geodetické a projektové práce průzkumné práce průzkum výskytu nebezpečných látek výskyt odpadu</t>
  </si>
  <si>
    <t>kpl</t>
  </si>
  <si>
    <t>1024</t>
  </si>
  <si>
    <t>630472036</t>
  </si>
  <si>
    <t>012103000</t>
  </si>
  <si>
    <t>Průzkumné, geodetické a projektové práce geodetické práce před výstavbou</t>
  </si>
  <si>
    <t>387255388</t>
  </si>
  <si>
    <t>012303000</t>
  </si>
  <si>
    <t>Průzkumné, geodetické a projektové práce geodetické práce po výstavbě</t>
  </si>
  <si>
    <t>1300453037</t>
  </si>
  <si>
    <t>013254000</t>
  </si>
  <si>
    <t>Průzkumné, geodetické a projektové práce projektové práce dokumentace stavby (výkresová a textová) skutečného provedení stavby</t>
  </si>
  <si>
    <t>646959905</t>
  </si>
  <si>
    <t>VRN3</t>
  </si>
  <si>
    <t>Zařízení staveniště</t>
  </si>
  <si>
    <t>032002000</t>
  </si>
  <si>
    <t>Hlavní tituly průvodních činností a nákladů zařízení staveniště vybavení staveniště</t>
  </si>
  <si>
    <t>1021070878</t>
  </si>
  <si>
    <t>034403000</t>
  </si>
  <si>
    <t>Zařízení staveniště zabezpečení staveniště dopravní značení na staveništi</t>
  </si>
  <si>
    <t>2065434911</t>
  </si>
  <si>
    <t>039002000</t>
  </si>
  <si>
    <t>Hlavní tituly průvodních činností a nákladů zařízení staveniště zrušení zařízení staveniště</t>
  </si>
  <si>
    <t>-192994056</t>
  </si>
  <si>
    <t>VRN4</t>
  </si>
  <si>
    <t>Inženýrská činnost</t>
  </si>
  <si>
    <t>043194000</t>
  </si>
  <si>
    <t>Inženýrská činnost zkoušky a ostatní měření zkoušky ostatní zkoušky</t>
  </si>
  <si>
    <t>-1062893379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</si>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</sst>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top" wrapText="1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37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38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39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40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41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42</v>
      </c>
      <c r="E26" s="54"/>
      <c r="F26" s="55" t="s">
        <v>43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44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45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46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47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48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49</v>
      </c>
      <c r="U32" s="61"/>
      <c r="V32" s="61"/>
      <c r="W32" s="61"/>
      <c r="X32" s="63" t="s">
        <v>50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51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VD01618-II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Bystřice pod Hostýnem, ul. Rusavská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Bystřice pod Hostýnem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17. 10. 2018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Město Bystřice pod Hostýnem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>ViaDesigne s.r.o.</v>
      </c>
      <c r="AN46" s="77"/>
      <c r="AO46" s="77"/>
      <c r="AP46" s="77"/>
      <c r="AQ46" s="74"/>
      <c r="AR46" s="72"/>
      <c r="AS46" s="86" t="s">
        <v>52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53</v>
      </c>
      <c r="D49" s="97"/>
      <c r="E49" s="97"/>
      <c r="F49" s="97"/>
      <c r="G49" s="97"/>
      <c r="H49" s="98"/>
      <c r="I49" s="99" t="s">
        <v>54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55</v>
      </c>
      <c r="AH49" s="97"/>
      <c r="AI49" s="97"/>
      <c r="AJ49" s="97"/>
      <c r="AK49" s="97"/>
      <c r="AL49" s="97"/>
      <c r="AM49" s="97"/>
      <c r="AN49" s="99" t="s">
        <v>56</v>
      </c>
      <c r="AO49" s="97"/>
      <c r="AP49" s="97"/>
      <c r="AQ49" s="101" t="s">
        <v>57</v>
      </c>
      <c r="AR49" s="72"/>
      <c r="AS49" s="102" t="s">
        <v>58</v>
      </c>
      <c r="AT49" s="103" t="s">
        <v>59</v>
      </c>
      <c r="AU49" s="103" t="s">
        <v>60</v>
      </c>
      <c r="AV49" s="103" t="s">
        <v>61</v>
      </c>
      <c r="AW49" s="103" t="s">
        <v>62</v>
      </c>
      <c r="AX49" s="103" t="s">
        <v>63</v>
      </c>
      <c r="AY49" s="103" t="s">
        <v>64</v>
      </c>
      <c r="AZ49" s="103" t="s">
        <v>65</v>
      </c>
      <c r="BA49" s="103" t="s">
        <v>66</v>
      </c>
      <c r="BB49" s="103" t="s">
        <v>67</v>
      </c>
      <c r="BC49" s="103" t="s">
        <v>68</v>
      </c>
      <c r="BD49" s="104" t="s">
        <v>69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70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ROUND(AG52+AG54+AG57,2)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ROUND(AS52+AS54+AS57,2)</f>
        <v>0</v>
      </c>
      <c r="AT51" s="114">
        <f>ROUND(SUM(AV51:AW51),2)</f>
        <v>0</v>
      </c>
      <c r="AU51" s="115">
        <f>ROUND(AU52+AU54+AU57,5)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ROUND(AZ52+AZ54+AZ57,2)</f>
        <v>0</v>
      </c>
      <c r="BA51" s="114">
        <f>ROUND(BA52+BA54+BA57,2)</f>
        <v>0</v>
      </c>
      <c r="BB51" s="114">
        <f>ROUND(BB52+BB54+BB57,2)</f>
        <v>0</v>
      </c>
      <c r="BC51" s="114">
        <f>ROUND(BC52+BC54+BC57,2)</f>
        <v>0</v>
      </c>
      <c r="BD51" s="116">
        <f>ROUND(BD52+BD54+BD57,2)</f>
        <v>0</v>
      </c>
      <c r="BS51" s="117" t="s">
        <v>71</v>
      </c>
      <c r="BT51" s="117" t="s">
        <v>72</v>
      </c>
      <c r="BU51" s="118" t="s">
        <v>73</v>
      </c>
      <c r="BV51" s="117" t="s">
        <v>74</v>
      </c>
      <c r="BW51" s="117" t="s">
        <v>7</v>
      </c>
      <c r="BX51" s="117" t="s">
        <v>75</v>
      </c>
      <c r="CL51" s="117" t="s">
        <v>21</v>
      </c>
    </row>
    <row r="52" s="5" customFormat="1" ht="16.5" customHeight="1">
      <c r="B52" s="119"/>
      <c r="C52" s="120"/>
      <c r="D52" s="121" t="s">
        <v>76</v>
      </c>
      <c r="E52" s="121"/>
      <c r="F52" s="121"/>
      <c r="G52" s="121"/>
      <c r="H52" s="121"/>
      <c r="I52" s="122"/>
      <c r="J52" s="121" t="s">
        <v>77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ROUND(AG53,2)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78</v>
      </c>
      <c r="AR52" s="126"/>
      <c r="AS52" s="127">
        <f>ROUND(AS53,2)</f>
        <v>0</v>
      </c>
      <c r="AT52" s="128">
        <f>ROUND(SUM(AV52:AW52),2)</f>
        <v>0</v>
      </c>
      <c r="AU52" s="129">
        <f>ROUND(AU53,5)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ROUND(AZ53,2)</f>
        <v>0</v>
      </c>
      <c r="BA52" s="128">
        <f>ROUND(BA53,2)</f>
        <v>0</v>
      </c>
      <c r="BB52" s="128">
        <f>ROUND(BB53,2)</f>
        <v>0</v>
      </c>
      <c r="BC52" s="128">
        <f>ROUND(BC53,2)</f>
        <v>0</v>
      </c>
      <c r="BD52" s="130">
        <f>ROUND(BD53,2)</f>
        <v>0</v>
      </c>
      <c r="BS52" s="131" t="s">
        <v>71</v>
      </c>
      <c r="BT52" s="131" t="s">
        <v>79</v>
      </c>
      <c r="BU52" s="131" t="s">
        <v>73</v>
      </c>
      <c r="BV52" s="131" t="s">
        <v>74</v>
      </c>
      <c r="BW52" s="131" t="s">
        <v>80</v>
      </c>
      <c r="BX52" s="131" t="s">
        <v>7</v>
      </c>
      <c r="CL52" s="131" t="s">
        <v>21</v>
      </c>
      <c r="CM52" s="131" t="s">
        <v>81</v>
      </c>
    </row>
    <row r="53" s="6" customFormat="1" ht="16.5" customHeight="1">
      <c r="A53" s="132" t="s">
        <v>82</v>
      </c>
      <c r="B53" s="133"/>
      <c r="C53" s="134"/>
      <c r="D53" s="134"/>
      <c r="E53" s="135" t="s">
        <v>76</v>
      </c>
      <c r="F53" s="135"/>
      <c r="G53" s="135"/>
      <c r="H53" s="135"/>
      <c r="I53" s="135"/>
      <c r="J53" s="134"/>
      <c r="K53" s="135" t="s">
        <v>77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'SO 102 - Chodník'!J29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83</v>
      </c>
      <c r="AR53" s="138"/>
      <c r="AS53" s="139">
        <v>0</v>
      </c>
      <c r="AT53" s="140">
        <f>ROUND(SUM(AV53:AW53),2)</f>
        <v>0</v>
      </c>
      <c r="AU53" s="141">
        <f>'SO 102 - Chodník'!P92</f>
        <v>0</v>
      </c>
      <c r="AV53" s="140">
        <f>'SO 102 - Chodník'!J32</f>
        <v>0</v>
      </c>
      <c r="AW53" s="140">
        <f>'SO 102 - Chodník'!J33</f>
        <v>0</v>
      </c>
      <c r="AX53" s="140">
        <f>'SO 102 - Chodník'!J34</f>
        <v>0</v>
      </c>
      <c r="AY53" s="140">
        <f>'SO 102 - Chodník'!J35</f>
        <v>0</v>
      </c>
      <c r="AZ53" s="140">
        <f>'SO 102 - Chodník'!F32</f>
        <v>0</v>
      </c>
      <c r="BA53" s="140">
        <f>'SO 102 - Chodník'!F33</f>
        <v>0</v>
      </c>
      <c r="BB53" s="140">
        <f>'SO 102 - Chodník'!F34</f>
        <v>0</v>
      </c>
      <c r="BC53" s="140">
        <f>'SO 102 - Chodník'!F35</f>
        <v>0</v>
      </c>
      <c r="BD53" s="142">
        <f>'SO 102 - Chodník'!F36</f>
        <v>0</v>
      </c>
      <c r="BT53" s="143" t="s">
        <v>81</v>
      </c>
      <c r="BV53" s="143" t="s">
        <v>74</v>
      </c>
      <c r="BW53" s="143" t="s">
        <v>84</v>
      </c>
      <c r="BX53" s="143" t="s">
        <v>80</v>
      </c>
      <c r="CL53" s="143" t="s">
        <v>21</v>
      </c>
    </row>
    <row r="54" s="5" customFormat="1" ht="16.5" customHeight="1">
      <c r="B54" s="119"/>
      <c r="C54" s="120"/>
      <c r="D54" s="121" t="s">
        <v>85</v>
      </c>
      <c r="E54" s="121"/>
      <c r="F54" s="121"/>
      <c r="G54" s="121"/>
      <c r="H54" s="121"/>
      <c r="I54" s="122"/>
      <c r="J54" s="121" t="s">
        <v>86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ROUND(SUM(AG55:AG56),2)</f>
        <v>0</v>
      </c>
      <c r="AH54" s="122"/>
      <c r="AI54" s="122"/>
      <c r="AJ54" s="122"/>
      <c r="AK54" s="122"/>
      <c r="AL54" s="122"/>
      <c r="AM54" s="122"/>
      <c r="AN54" s="124">
        <f>SUM(AG54,AT54)</f>
        <v>0</v>
      </c>
      <c r="AO54" s="122"/>
      <c r="AP54" s="122"/>
      <c r="AQ54" s="125" t="s">
        <v>78</v>
      </c>
      <c r="AR54" s="126"/>
      <c r="AS54" s="127">
        <f>ROUND(SUM(AS55:AS56),2)</f>
        <v>0</v>
      </c>
      <c r="AT54" s="128">
        <f>ROUND(SUM(AV54:AW54),2)</f>
        <v>0</v>
      </c>
      <c r="AU54" s="129">
        <f>ROUND(SUM(AU55:AU56),5)</f>
        <v>0</v>
      </c>
      <c r="AV54" s="128">
        <f>ROUND(AZ54*L26,2)</f>
        <v>0</v>
      </c>
      <c r="AW54" s="128">
        <f>ROUND(BA54*L27,2)</f>
        <v>0</v>
      </c>
      <c r="AX54" s="128">
        <f>ROUND(BB54*L26,2)</f>
        <v>0</v>
      </c>
      <c r="AY54" s="128">
        <f>ROUND(BC54*L27,2)</f>
        <v>0</v>
      </c>
      <c r="AZ54" s="128">
        <f>ROUND(SUM(AZ55:AZ56),2)</f>
        <v>0</v>
      </c>
      <c r="BA54" s="128">
        <f>ROUND(SUM(BA55:BA56),2)</f>
        <v>0</v>
      </c>
      <c r="BB54" s="128">
        <f>ROUND(SUM(BB55:BB56),2)</f>
        <v>0</v>
      </c>
      <c r="BC54" s="128">
        <f>ROUND(SUM(BC55:BC56),2)</f>
        <v>0</v>
      </c>
      <c r="BD54" s="130">
        <f>ROUND(SUM(BD55:BD56),2)</f>
        <v>0</v>
      </c>
      <c r="BS54" s="131" t="s">
        <v>71</v>
      </c>
      <c r="BT54" s="131" t="s">
        <v>79</v>
      </c>
      <c r="BU54" s="131" t="s">
        <v>73</v>
      </c>
      <c r="BV54" s="131" t="s">
        <v>74</v>
      </c>
      <c r="BW54" s="131" t="s">
        <v>87</v>
      </c>
      <c r="BX54" s="131" t="s">
        <v>7</v>
      </c>
      <c r="CL54" s="131" t="s">
        <v>21</v>
      </c>
      <c r="CM54" s="131" t="s">
        <v>81</v>
      </c>
    </row>
    <row r="55" s="6" customFormat="1" ht="28.5" customHeight="1">
      <c r="A55" s="132" t="s">
        <v>82</v>
      </c>
      <c r="B55" s="133"/>
      <c r="C55" s="134"/>
      <c r="D55" s="134"/>
      <c r="E55" s="135" t="s">
        <v>88</v>
      </c>
      <c r="F55" s="135"/>
      <c r="G55" s="135"/>
      <c r="H55" s="135"/>
      <c r="I55" s="135"/>
      <c r="J55" s="134"/>
      <c r="K55" s="135" t="s">
        <v>89</v>
      </c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6">
        <f>'SO 103.1 - Sjezdy - uznat...'!J29</f>
        <v>0</v>
      </c>
      <c r="AH55" s="134"/>
      <c r="AI55" s="134"/>
      <c r="AJ55" s="134"/>
      <c r="AK55" s="134"/>
      <c r="AL55" s="134"/>
      <c r="AM55" s="134"/>
      <c r="AN55" s="136">
        <f>SUM(AG55,AT55)</f>
        <v>0</v>
      </c>
      <c r="AO55" s="134"/>
      <c r="AP55" s="134"/>
      <c r="AQ55" s="137" t="s">
        <v>83</v>
      </c>
      <c r="AR55" s="138"/>
      <c r="AS55" s="139">
        <v>0</v>
      </c>
      <c r="AT55" s="140">
        <f>ROUND(SUM(AV55:AW55),2)</f>
        <v>0</v>
      </c>
      <c r="AU55" s="141">
        <f>'SO 103.1 - Sjezdy - uznat...'!P88</f>
        <v>0</v>
      </c>
      <c r="AV55" s="140">
        <f>'SO 103.1 - Sjezdy - uznat...'!J32</f>
        <v>0</v>
      </c>
      <c r="AW55" s="140">
        <f>'SO 103.1 - Sjezdy - uznat...'!J33</f>
        <v>0</v>
      </c>
      <c r="AX55" s="140">
        <f>'SO 103.1 - Sjezdy - uznat...'!J34</f>
        <v>0</v>
      </c>
      <c r="AY55" s="140">
        <f>'SO 103.1 - Sjezdy - uznat...'!J35</f>
        <v>0</v>
      </c>
      <c r="AZ55" s="140">
        <f>'SO 103.1 - Sjezdy - uznat...'!F32</f>
        <v>0</v>
      </c>
      <c r="BA55" s="140">
        <f>'SO 103.1 - Sjezdy - uznat...'!F33</f>
        <v>0</v>
      </c>
      <c r="BB55" s="140">
        <f>'SO 103.1 - Sjezdy - uznat...'!F34</f>
        <v>0</v>
      </c>
      <c r="BC55" s="140">
        <f>'SO 103.1 - Sjezdy - uznat...'!F35</f>
        <v>0</v>
      </c>
      <c r="BD55" s="142">
        <f>'SO 103.1 - Sjezdy - uznat...'!F36</f>
        <v>0</v>
      </c>
      <c r="BT55" s="143" t="s">
        <v>81</v>
      </c>
      <c r="BV55" s="143" t="s">
        <v>74</v>
      </c>
      <c r="BW55" s="143" t="s">
        <v>90</v>
      </c>
      <c r="BX55" s="143" t="s">
        <v>87</v>
      </c>
      <c r="CL55" s="143" t="s">
        <v>21</v>
      </c>
    </row>
    <row r="56" s="6" customFormat="1" ht="28.5" customHeight="1">
      <c r="A56" s="132" t="s">
        <v>82</v>
      </c>
      <c r="B56" s="133"/>
      <c r="C56" s="134"/>
      <c r="D56" s="134"/>
      <c r="E56" s="135" t="s">
        <v>91</v>
      </c>
      <c r="F56" s="135"/>
      <c r="G56" s="135"/>
      <c r="H56" s="135"/>
      <c r="I56" s="135"/>
      <c r="J56" s="134"/>
      <c r="K56" s="135" t="s">
        <v>92</v>
      </c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6">
        <f>'SO 103.2 - Sjezdy - neuzn...'!J29</f>
        <v>0</v>
      </c>
      <c r="AH56" s="134"/>
      <c r="AI56" s="134"/>
      <c r="AJ56" s="134"/>
      <c r="AK56" s="134"/>
      <c r="AL56" s="134"/>
      <c r="AM56" s="134"/>
      <c r="AN56" s="136">
        <f>SUM(AG56,AT56)</f>
        <v>0</v>
      </c>
      <c r="AO56" s="134"/>
      <c r="AP56" s="134"/>
      <c r="AQ56" s="137" t="s">
        <v>83</v>
      </c>
      <c r="AR56" s="138"/>
      <c r="AS56" s="139">
        <v>0</v>
      </c>
      <c r="AT56" s="140">
        <f>ROUND(SUM(AV56:AW56),2)</f>
        <v>0</v>
      </c>
      <c r="AU56" s="141">
        <f>'SO 103.2 - Sjezdy - neuzn...'!P88</f>
        <v>0</v>
      </c>
      <c r="AV56" s="140">
        <f>'SO 103.2 - Sjezdy - neuzn...'!J32</f>
        <v>0</v>
      </c>
      <c r="AW56" s="140">
        <f>'SO 103.2 - Sjezdy - neuzn...'!J33</f>
        <v>0</v>
      </c>
      <c r="AX56" s="140">
        <f>'SO 103.2 - Sjezdy - neuzn...'!J34</f>
        <v>0</v>
      </c>
      <c r="AY56" s="140">
        <f>'SO 103.2 - Sjezdy - neuzn...'!J35</f>
        <v>0</v>
      </c>
      <c r="AZ56" s="140">
        <f>'SO 103.2 - Sjezdy - neuzn...'!F32</f>
        <v>0</v>
      </c>
      <c r="BA56" s="140">
        <f>'SO 103.2 - Sjezdy - neuzn...'!F33</f>
        <v>0</v>
      </c>
      <c r="BB56" s="140">
        <f>'SO 103.2 - Sjezdy - neuzn...'!F34</f>
        <v>0</v>
      </c>
      <c r="BC56" s="140">
        <f>'SO 103.2 - Sjezdy - neuzn...'!F35</f>
        <v>0</v>
      </c>
      <c r="BD56" s="142">
        <f>'SO 103.2 - Sjezdy - neuzn...'!F36</f>
        <v>0</v>
      </c>
      <c r="BT56" s="143" t="s">
        <v>81</v>
      </c>
      <c r="BV56" s="143" t="s">
        <v>74</v>
      </c>
      <c r="BW56" s="143" t="s">
        <v>93</v>
      </c>
      <c r="BX56" s="143" t="s">
        <v>87</v>
      </c>
      <c r="CL56" s="143" t="s">
        <v>21</v>
      </c>
    </row>
    <row r="57" s="5" customFormat="1" ht="16.5" customHeight="1">
      <c r="B57" s="119"/>
      <c r="C57" s="120"/>
      <c r="D57" s="121" t="s">
        <v>94</v>
      </c>
      <c r="E57" s="121"/>
      <c r="F57" s="121"/>
      <c r="G57" s="121"/>
      <c r="H57" s="121"/>
      <c r="I57" s="122"/>
      <c r="J57" s="121" t="s">
        <v>95</v>
      </c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3">
        <f>ROUND(AG58,2)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78</v>
      </c>
      <c r="AR57" s="126"/>
      <c r="AS57" s="127">
        <f>ROUND(AS58,2)</f>
        <v>0</v>
      </c>
      <c r="AT57" s="128">
        <f>ROUND(SUM(AV57:AW57),2)</f>
        <v>0</v>
      </c>
      <c r="AU57" s="129">
        <f>ROUND(AU58,5)</f>
        <v>0</v>
      </c>
      <c r="AV57" s="128">
        <f>ROUND(AZ57*L26,2)</f>
        <v>0</v>
      </c>
      <c r="AW57" s="128">
        <f>ROUND(BA57*L27,2)</f>
        <v>0</v>
      </c>
      <c r="AX57" s="128">
        <f>ROUND(BB57*L26,2)</f>
        <v>0</v>
      </c>
      <c r="AY57" s="128">
        <f>ROUND(BC57*L27,2)</f>
        <v>0</v>
      </c>
      <c r="AZ57" s="128">
        <f>ROUND(AZ58,2)</f>
        <v>0</v>
      </c>
      <c r="BA57" s="128">
        <f>ROUND(BA58,2)</f>
        <v>0</v>
      </c>
      <c r="BB57" s="128">
        <f>ROUND(BB58,2)</f>
        <v>0</v>
      </c>
      <c r="BC57" s="128">
        <f>ROUND(BC58,2)</f>
        <v>0</v>
      </c>
      <c r="BD57" s="130">
        <f>ROUND(BD58,2)</f>
        <v>0</v>
      </c>
      <c r="BS57" s="131" t="s">
        <v>71</v>
      </c>
      <c r="BT57" s="131" t="s">
        <v>79</v>
      </c>
      <c r="BU57" s="131" t="s">
        <v>73</v>
      </c>
      <c r="BV57" s="131" t="s">
        <v>74</v>
      </c>
      <c r="BW57" s="131" t="s">
        <v>96</v>
      </c>
      <c r="BX57" s="131" t="s">
        <v>7</v>
      </c>
      <c r="CL57" s="131" t="s">
        <v>21</v>
      </c>
      <c r="CM57" s="131" t="s">
        <v>81</v>
      </c>
    </row>
    <row r="58" s="6" customFormat="1" ht="16.5" customHeight="1">
      <c r="A58" s="132" t="s">
        <v>82</v>
      </c>
      <c r="B58" s="133"/>
      <c r="C58" s="134"/>
      <c r="D58" s="134"/>
      <c r="E58" s="135" t="s">
        <v>94</v>
      </c>
      <c r="F58" s="135"/>
      <c r="G58" s="135"/>
      <c r="H58" s="135"/>
      <c r="I58" s="135"/>
      <c r="J58" s="134"/>
      <c r="K58" s="135" t="s">
        <v>95</v>
      </c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6">
        <f>'VRN - Vedlejší rozpočtové...'!J29</f>
        <v>0</v>
      </c>
      <c r="AH58" s="134"/>
      <c r="AI58" s="134"/>
      <c r="AJ58" s="134"/>
      <c r="AK58" s="134"/>
      <c r="AL58" s="134"/>
      <c r="AM58" s="134"/>
      <c r="AN58" s="136">
        <f>SUM(AG58,AT58)</f>
        <v>0</v>
      </c>
      <c r="AO58" s="134"/>
      <c r="AP58" s="134"/>
      <c r="AQ58" s="137" t="s">
        <v>83</v>
      </c>
      <c r="AR58" s="138"/>
      <c r="AS58" s="144">
        <v>0</v>
      </c>
      <c r="AT58" s="145">
        <f>ROUND(SUM(AV58:AW58),2)</f>
        <v>0</v>
      </c>
      <c r="AU58" s="146">
        <f>'VRN - Vedlejší rozpočtové...'!P86</f>
        <v>0</v>
      </c>
      <c r="AV58" s="145">
        <f>'VRN - Vedlejší rozpočtové...'!J32</f>
        <v>0</v>
      </c>
      <c r="AW58" s="145">
        <f>'VRN - Vedlejší rozpočtové...'!J33</f>
        <v>0</v>
      </c>
      <c r="AX58" s="145">
        <f>'VRN - Vedlejší rozpočtové...'!J34</f>
        <v>0</v>
      </c>
      <c r="AY58" s="145">
        <f>'VRN - Vedlejší rozpočtové...'!J35</f>
        <v>0</v>
      </c>
      <c r="AZ58" s="145">
        <f>'VRN - Vedlejší rozpočtové...'!F32</f>
        <v>0</v>
      </c>
      <c r="BA58" s="145">
        <f>'VRN - Vedlejší rozpočtové...'!F33</f>
        <v>0</v>
      </c>
      <c r="BB58" s="145">
        <f>'VRN - Vedlejší rozpočtové...'!F34</f>
        <v>0</v>
      </c>
      <c r="BC58" s="145">
        <f>'VRN - Vedlejší rozpočtové...'!F35</f>
        <v>0</v>
      </c>
      <c r="BD58" s="147">
        <f>'VRN - Vedlejší rozpočtové...'!F36</f>
        <v>0</v>
      </c>
      <c r="BT58" s="143" t="s">
        <v>81</v>
      </c>
      <c r="BV58" s="143" t="s">
        <v>74</v>
      </c>
      <c r="BW58" s="143" t="s">
        <v>97</v>
      </c>
      <c r="BX58" s="143" t="s">
        <v>96</v>
      </c>
      <c r="CL58" s="143" t="s">
        <v>21</v>
      </c>
    </row>
    <row r="59" s="1" customFormat="1" ht="30" customHeight="1">
      <c r="B59" s="46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2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72"/>
    </row>
  </sheetData>
  <sheetProtection sheet="1" formatColumns="0" formatRows="0" objects="1" scenarios="1" spinCount="100000" saltValue="GuzBtFux74d/7M19ksbJzw1cdYo+cPKYk9V46wshKGPFptsX4KN5oWzB4PnKCdF+bVxUAU3v4hty451x7ypftw==" hashValue="f+0BA1nlaRcyfurRbWwDJuIQca4z5boo2sWZPBFi20dyGVcacMW8vMnAIUOOnX4kU2i+jHlBzWA7Yw4NQ+AdTw==" algorithmName="SHA-512" password="CC35"/>
  <mergeCells count="6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7:AP57"/>
    <mergeCell ref="AN53:AP53"/>
    <mergeCell ref="AN52:AP52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7:AM57"/>
    <mergeCell ref="AN58:AP58"/>
    <mergeCell ref="AG58:AM58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E58:I58"/>
    <mergeCell ref="C49:G49"/>
    <mergeCell ref="D52:H52"/>
    <mergeCell ref="E53:I53"/>
    <mergeCell ref="D54:H54"/>
    <mergeCell ref="E55:I55"/>
    <mergeCell ref="E56:I56"/>
    <mergeCell ref="D57:H57"/>
    <mergeCell ref="AM46:AP46"/>
    <mergeCell ref="AS46:AT48"/>
    <mergeCell ref="AN49:AP49"/>
    <mergeCell ref="L42:AO42"/>
    <mergeCell ref="AM44:AN44"/>
    <mergeCell ref="I49:AF49"/>
    <mergeCell ref="AG49:AM49"/>
    <mergeCell ref="K53:AF53"/>
    <mergeCell ref="J54:AF54"/>
    <mergeCell ref="K55:AF55"/>
    <mergeCell ref="K56:AF56"/>
    <mergeCell ref="J57:AF57"/>
    <mergeCell ref="K58:AF58"/>
  </mergeCells>
  <hyperlinks>
    <hyperlink ref="K1:S1" location="C2" display="1) Rekapitulace stavby"/>
    <hyperlink ref="W1:AI1" location="C51" display="2) Rekapitulace objektů stavby a soupisů prací"/>
    <hyperlink ref="A53" location="'SO 102 - Chodník'!C2" display="/"/>
    <hyperlink ref="A55" location="'SO 103.1 - Sjezdy - uznat...'!C2" display="/"/>
    <hyperlink ref="A56" location="'SO 103.2 - Sjezdy - neuzn...'!C2" display="/"/>
    <hyperlink ref="A58" location="'VRN - Vedlejší rozpočtov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98</v>
      </c>
      <c r="G1" s="151" t="s">
        <v>99</v>
      </c>
      <c r="H1" s="151"/>
      <c r="I1" s="152"/>
      <c r="J1" s="151" t="s">
        <v>100</v>
      </c>
      <c r="K1" s="150" t="s">
        <v>101</v>
      </c>
      <c r="L1" s="151" t="s">
        <v>102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84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81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Bystřice pod Hostýnem, ul. Rusavská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104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105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106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105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17. 10. 2018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29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38</v>
      </c>
      <c r="E29" s="47"/>
      <c r="F29" s="47"/>
      <c r="G29" s="47"/>
      <c r="H29" s="47"/>
      <c r="I29" s="156"/>
      <c r="J29" s="167">
        <f>ROUND(J92,2)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40</v>
      </c>
      <c r="G31" s="47"/>
      <c r="H31" s="47"/>
      <c r="I31" s="168" t="s">
        <v>39</v>
      </c>
      <c r="J31" s="52" t="s">
        <v>41</v>
      </c>
      <c r="K31" s="51"/>
    </row>
    <row r="32" s="1" customFormat="1" ht="14.4" customHeight="1">
      <c r="B32" s="46"/>
      <c r="C32" s="47"/>
      <c r="D32" s="55" t="s">
        <v>42</v>
      </c>
      <c r="E32" s="55" t="s">
        <v>43</v>
      </c>
      <c r="F32" s="169">
        <f>ROUND(SUM(BE92:BE227), 2)</f>
        <v>0</v>
      </c>
      <c r="G32" s="47"/>
      <c r="H32" s="47"/>
      <c r="I32" s="170">
        <v>0.20999999999999999</v>
      </c>
      <c r="J32" s="169">
        <f>ROUND(ROUND((SUM(BE92:BE227)), 2)*I32, 2)</f>
        <v>0</v>
      </c>
      <c r="K32" s="51"/>
    </row>
    <row r="33" s="1" customFormat="1" ht="14.4" customHeight="1">
      <c r="B33" s="46"/>
      <c r="C33" s="47"/>
      <c r="D33" s="47"/>
      <c r="E33" s="55" t="s">
        <v>44</v>
      </c>
      <c r="F33" s="169">
        <f>ROUND(SUM(BF92:BF227), 2)</f>
        <v>0</v>
      </c>
      <c r="G33" s="47"/>
      <c r="H33" s="47"/>
      <c r="I33" s="170">
        <v>0.14999999999999999</v>
      </c>
      <c r="J33" s="169">
        <f>ROUND(ROUND((SUM(BF92:BF227)),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69">
        <f>ROUND(SUM(BG92:BG227),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46</v>
      </c>
      <c r="F35" s="169">
        <f>ROUND(SUM(BH92:BH227),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47</v>
      </c>
      <c r="F36" s="169">
        <f>ROUND(SUM(BI92:BI227),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48</v>
      </c>
      <c r="E38" s="98"/>
      <c r="F38" s="98"/>
      <c r="G38" s="173" t="s">
        <v>49</v>
      </c>
      <c r="H38" s="174" t="s">
        <v>50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107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Bystřice pod Hostýnem, ul. Rusavská</v>
      </c>
      <c r="F47" s="40"/>
      <c r="G47" s="40"/>
      <c r="H47" s="40"/>
      <c r="I47" s="156"/>
      <c r="J47" s="47"/>
      <c r="K47" s="51"/>
    </row>
    <row r="48">
      <c r="B48" s="28"/>
      <c r="C48" s="40" t="s">
        <v>104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105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106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102 - Chodník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Bystřice pod Hostýnem</v>
      </c>
      <c r="G53" s="47"/>
      <c r="H53" s="47"/>
      <c r="I53" s="158" t="s">
        <v>25</v>
      </c>
      <c r="J53" s="159" t="str">
        <f>IF(J14="","",J14)</f>
        <v>17. 10. 2018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Bystřice pod Hostýnem</v>
      </c>
      <c r="G55" s="47"/>
      <c r="H55" s="47"/>
      <c r="I55" s="158" t="s">
        <v>33</v>
      </c>
      <c r="J55" s="44" t="str">
        <f>E23</f>
        <v>ViaDesigne s.r.o.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108</v>
      </c>
      <c r="D58" s="171"/>
      <c r="E58" s="171"/>
      <c r="F58" s="171"/>
      <c r="G58" s="171"/>
      <c r="H58" s="171"/>
      <c r="I58" s="185"/>
      <c r="J58" s="186" t="s">
        <v>109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110</v>
      </c>
      <c r="D60" s="47"/>
      <c r="E60" s="47"/>
      <c r="F60" s="47"/>
      <c r="G60" s="47"/>
      <c r="H60" s="47"/>
      <c r="I60" s="156"/>
      <c r="J60" s="167">
        <f>J92</f>
        <v>0</v>
      </c>
      <c r="K60" s="51"/>
      <c r="AU60" s="24" t="s">
        <v>111</v>
      </c>
    </row>
    <row r="61" s="8" customFormat="1" ht="24.96" customHeight="1">
      <c r="B61" s="189"/>
      <c r="C61" s="190"/>
      <c r="D61" s="191" t="s">
        <v>112</v>
      </c>
      <c r="E61" s="192"/>
      <c r="F61" s="192"/>
      <c r="G61" s="192"/>
      <c r="H61" s="192"/>
      <c r="I61" s="193"/>
      <c r="J61" s="194">
        <f>J93</f>
        <v>0</v>
      </c>
      <c r="K61" s="195"/>
    </row>
    <row r="62" s="9" customFormat="1" ht="19.92" customHeight="1">
      <c r="B62" s="196"/>
      <c r="C62" s="197"/>
      <c r="D62" s="198" t="s">
        <v>113</v>
      </c>
      <c r="E62" s="199"/>
      <c r="F62" s="199"/>
      <c r="G62" s="199"/>
      <c r="H62" s="199"/>
      <c r="I62" s="200"/>
      <c r="J62" s="201">
        <f>J94</f>
        <v>0</v>
      </c>
      <c r="K62" s="202"/>
    </row>
    <row r="63" s="9" customFormat="1" ht="19.92" customHeight="1">
      <c r="B63" s="196"/>
      <c r="C63" s="197"/>
      <c r="D63" s="198" t="s">
        <v>114</v>
      </c>
      <c r="E63" s="199"/>
      <c r="F63" s="199"/>
      <c r="G63" s="199"/>
      <c r="H63" s="199"/>
      <c r="I63" s="200"/>
      <c r="J63" s="201">
        <f>J157</f>
        <v>0</v>
      </c>
      <c r="K63" s="202"/>
    </row>
    <row r="64" s="9" customFormat="1" ht="19.92" customHeight="1">
      <c r="B64" s="196"/>
      <c r="C64" s="197"/>
      <c r="D64" s="198" t="s">
        <v>115</v>
      </c>
      <c r="E64" s="199"/>
      <c r="F64" s="199"/>
      <c r="G64" s="199"/>
      <c r="H64" s="199"/>
      <c r="I64" s="200"/>
      <c r="J64" s="201">
        <f>J161</f>
        <v>0</v>
      </c>
      <c r="K64" s="202"/>
    </row>
    <row r="65" s="9" customFormat="1" ht="19.92" customHeight="1">
      <c r="B65" s="196"/>
      <c r="C65" s="197"/>
      <c r="D65" s="198" t="s">
        <v>116</v>
      </c>
      <c r="E65" s="199"/>
      <c r="F65" s="199"/>
      <c r="G65" s="199"/>
      <c r="H65" s="199"/>
      <c r="I65" s="200"/>
      <c r="J65" s="201">
        <f>J174</f>
        <v>0</v>
      </c>
      <c r="K65" s="202"/>
    </row>
    <row r="66" s="9" customFormat="1" ht="19.92" customHeight="1">
      <c r="B66" s="196"/>
      <c r="C66" s="197"/>
      <c r="D66" s="198" t="s">
        <v>117</v>
      </c>
      <c r="E66" s="199"/>
      <c r="F66" s="199"/>
      <c r="G66" s="199"/>
      <c r="H66" s="199"/>
      <c r="I66" s="200"/>
      <c r="J66" s="201">
        <f>J181</f>
        <v>0</v>
      </c>
      <c r="K66" s="202"/>
    </row>
    <row r="67" s="9" customFormat="1" ht="19.92" customHeight="1">
      <c r="B67" s="196"/>
      <c r="C67" s="197"/>
      <c r="D67" s="198" t="s">
        <v>118</v>
      </c>
      <c r="E67" s="199"/>
      <c r="F67" s="199"/>
      <c r="G67" s="199"/>
      <c r="H67" s="199"/>
      <c r="I67" s="200"/>
      <c r="J67" s="201">
        <f>J200</f>
        <v>0</v>
      </c>
      <c r="K67" s="202"/>
    </row>
    <row r="68" s="9" customFormat="1" ht="19.92" customHeight="1">
      <c r="B68" s="196"/>
      <c r="C68" s="197"/>
      <c r="D68" s="198" t="s">
        <v>119</v>
      </c>
      <c r="E68" s="199"/>
      <c r="F68" s="199"/>
      <c r="G68" s="199"/>
      <c r="H68" s="199"/>
      <c r="I68" s="200"/>
      <c r="J68" s="201">
        <f>J219</f>
        <v>0</v>
      </c>
      <c r="K68" s="202"/>
    </row>
    <row r="69" s="8" customFormat="1" ht="24.96" customHeight="1">
      <c r="B69" s="189"/>
      <c r="C69" s="190"/>
      <c r="D69" s="191" t="s">
        <v>120</v>
      </c>
      <c r="E69" s="192"/>
      <c r="F69" s="192"/>
      <c r="G69" s="192"/>
      <c r="H69" s="192"/>
      <c r="I69" s="193"/>
      <c r="J69" s="194">
        <f>J221</f>
        <v>0</v>
      </c>
      <c r="K69" s="195"/>
    </row>
    <row r="70" s="9" customFormat="1" ht="19.92" customHeight="1">
      <c r="B70" s="196"/>
      <c r="C70" s="197"/>
      <c r="D70" s="198" t="s">
        <v>121</v>
      </c>
      <c r="E70" s="199"/>
      <c r="F70" s="199"/>
      <c r="G70" s="199"/>
      <c r="H70" s="199"/>
      <c r="I70" s="200"/>
      <c r="J70" s="201">
        <f>J222</f>
        <v>0</v>
      </c>
      <c r="K70" s="202"/>
    </row>
    <row r="71" s="1" customFormat="1" ht="21.84" customHeight="1">
      <c r="B71" s="46"/>
      <c r="C71" s="47"/>
      <c r="D71" s="47"/>
      <c r="E71" s="47"/>
      <c r="F71" s="47"/>
      <c r="G71" s="47"/>
      <c r="H71" s="47"/>
      <c r="I71" s="156"/>
      <c r="J71" s="47"/>
      <c r="K71" s="51"/>
    </row>
    <row r="72" s="1" customFormat="1" ht="6.96" customHeight="1">
      <c r="B72" s="67"/>
      <c r="C72" s="68"/>
      <c r="D72" s="68"/>
      <c r="E72" s="68"/>
      <c r="F72" s="68"/>
      <c r="G72" s="68"/>
      <c r="H72" s="68"/>
      <c r="I72" s="178"/>
      <c r="J72" s="68"/>
      <c r="K72" s="69"/>
    </row>
    <row r="76" s="1" customFormat="1" ht="6.96" customHeight="1">
      <c r="B76" s="70"/>
      <c r="C76" s="71"/>
      <c r="D76" s="71"/>
      <c r="E76" s="71"/>
      <c r="F76" s="71"/>
      <c r="G76" s="71"/>
      <c r="H76" s="71"/>
      <c r="I76" s="181"/>
      <c r="J76" s="71"/>
      <c r="K76" s="71"/>
      <c r="L76" s="72"/>
    </row>
    <row r="77" s="1" customFormat="1" ht="36.96" customHeight="1">
      <c r="B77" s="46"/>
      <c r="C77" s="73" t="s">
        <v>122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14.4" customHeight="1">
      <c r="B79" s="46"/>
      <c r="C79" s="76" t="s">
        <v>18</v>
      </c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6.5" customHeight="1">
      <c r="B80" s="46"/>
      <c r="C80" s="74"/>
      <c r="D80" s="74"/>
      <c r="E80" s="204" t="str">
        <f>E7</f>
        <v>Bystřice pod Hostýnem, ul. Rusavská</v>
      </c>
      <c r="F80" s="76"/>
      <c r="G80" s="76"/>
      <c r="H80" s="76"/>
      <c r="I80" s="203"/>
      <c r="J80" s="74"/>
      <c r="K80" s="74"/>
      <c r="L80" s="72"/>
    </row>
    <row r="81">
      <c r="B81" s="28"/>
      <c r="C81" s="76" t="s">
        <v>104</v>
      </c>
      <c r="D81" s="205"/>
      <c r="E81" s="205"/>
      <c r="F81" s="205"/>
      <c r="G81" s="205"/>
      <c r="H81" s="205"/>
      <c r="I81" s="148"/>
      <c r="J81" s="205"/>
      <c r="K81" s="205"/>
      <c r="L81" s="206"/>
    </row>
    <row r="82" s="1" customFormat="1" ht="16.5" customHeight="1">
      <c r="B82" s="46"/>
      <c r="C82" s="74"/>
      <c r="D82" s="74"/>
      <c r="E82" s="204" t="s">
        <v>105</v>
      </c>
      <c r="F82" s="74"/>
      <c r="G82" s="74"/>
      <c r="H82" s="74"/>
      <c r="I82" s="203"/>
      <c r="J82" s="74"/>
      <c r="K82" s="74"/>
      <c r="L82" s="72"/>
    </row>
    <row r="83" s="1" customFormat="1" ht="14.4" customHeight="1">
      <c r="B83" s="46"/>
      <c r="C83" s="76" t="s">
        <v>106</v>
      </c>
      <c r="D83" s="74"/>
      <c r="E83" s="74"/>
      <c r="F83" s="74"/>
      <c r="G83" s="74"/>
      <c r="H83" s="74"/>
      <c r="I83" s="203"/>
      <c r="J83" s="74"/>
      <c r="K83" s="74"/>
      <c r="L83" s="72"/>
    </row>
    <row r="84" s="1" customFormat="1" ht="17.25" customHeight="1">
      <c r="B84" s="46"/>
      <c r="C84" s="74"/>
      <c r="D84" s="74"/>
      <c r="E84" s="82" t="str">
        <f>E11</f>
        <v>SO 102 - Chodník</v>
      </c>
      <c r="F84" s="74"/>
      <c r="G84" s="74"/>
      <c r="H84" s="74"/>
      <c r="I84" s="203"/>
      <c r="J84" s="74"/>
      <c r="K84" s="74"/>
      <c r="L84" s="72"/>
    </row>
    <row r="85" s="1" customFormat="1" ht="6.96" customHeight="1">
      <c r="B85" s="46"/>
      <c r="C85" s="74"/>
      <c r="D85" s="74"/>
      <c r="E85" s="74"/>
      <c r="F85" s="74"/>
      <c r="G85" s="74"/>
      <c r="H85" s="74"/>
      <c r="I85" s="203"/>
      <c r="J85" s="74"/>
      <c r="K85" s="74"/>
      <c r="L85" s="72"/>
    </row>
    <row r="86" s="1" customFormat="1" ht="18" customHeight="1">
      <c r="B86" s="46"/>
      <c r="C86" s="76" t="s">
        <v>23</v>
      </c>
      <c r="D86" s="74"/>
      <c r="E86" s="74"/>
      <c r="F86" s="207" t="str">
        <f>F14</f>
        <v>Bystřice pod Hostýnem</v>
      </c>
      <c r="G86" s="74"/>
      <c r="H86" s="74"/>
      <c r="I86" s="208" t="s">
        <v>25</v>
      </c>
      <c r="J86" s="85" t="str">
        <f>IF(J14="","",J14)</f>
        <v>17. 10. 2018</v>
      </c>
      <c r="K86" s="74"/>
      <c r="L86" s="72"/>
    </row>
    <row r="87" s="1" customFormat="1" ht="6.96" customHeight="1">
      <c r="B87" s="46"/>
      <c r="C87" s="74"/>
      <c r="D87" s="74"/>
      <c r="E87" s="74"/>
      <c r="F87" s="74"/>
      <c r="G87" s="74"/>
      <c r="H87" s="74"/>
      <c r="I87" s="203"/>
      <c r="J87" s="74"/>
      <c r="K87" s="74"/>
      <c r="L87" s="72"/>
    </row>
    <row r="88" s="1" customFormat="1">
      <c r="B88" s="46"/>
      <c r="C88" s="76" t="s">
        <v>27</v>
      </c>
      <c r="D88" s="74"/>
      <c r="E88" s="74"/>
      <c r="F88" s="207" t="str">
        <f>E17</f>
        <v>Město Bystřice pod Hostýnem</v>
      </c>
      <c r="G88" s="74"/>
      <c r="H88" s="74"/>
      <c r="I88" s="208" t="s">
        <v>33</v>
      </c>
      <c r="J88" s="207" t="str">
        <f>E23</f>
        <v>ViaDesigne s.r.o.</v>
      </c>
      <c r="K88" s="74"/>
      <c r="L88" s="72"/>
    </row>
    <row r="89" s="1" customFormat="1" ht="14.4" customHeight="1">
      <c r="B89" s="46"/>
      <c r="C89" s="76" t="s">
        <v>31</v>
      </c>
      <c r="D89" s="74"/>
      <c r="E89" s="74"/>
      <c r="F89" s="207" t="str">
        <f>IF(E20="","",E20)</f>
        <v/>
      </c>
      <c r="G89" s="74"/>
      <c r="H89" s="74"/>
      <c r="I89" s="203"/>
      <c r="J89" s="74"/>
      <c r="K89" s="74"/>
      <c r="L89" s="72"/>
    </row>
    <row r="90" s="1" customFormat="1" ht="10.32" customHeight="1">
      <c r="B90" s="46"/>
      <c r="C90" s="74"/>
      <c r="D90" s="74"/>
      <c r="E90" s="74"/>
      <c r="F90" s="74"/>
      <c r="G90" s="74"/>
      <c r="H90" s="74"/>
      <c r="I90" s="203"/>
      <c r="J90" s="74"/>
      <c r="K90" s="74"/>
      <c r="L90" s="72"/>
    </row>
    <row r="91" s="10" customFormat="1" ht="29.28" customHeight="1">
      <c r="B91" s="209"/>
      <c r="C91" s="210" t="s">
        <v>123</v>
      </c>
      <c r="D91" s="211" t="s">
        <v>57</v>
      </c>
      <c r="E91" s="211" t="s">
        <v>53</v>
      </c>
      <c r="F91" s="211" t="s">
        <v>124</v>
      </c>
      <c r="G91" s="211" t="s">
        <v>125</v>
      </c>
      <c r="H91" s="211" t="s">
        <v>126</v>
      </c>
      <c r="I91" s="212" t="s">
        <v>127</v>
      </c>
      <c r="J91" s="211" t="s">
        <v>109</v>
      </c>
      <c r="K91" s="213" t="s">
        <v>128</v>
      </c>
      <c r="L91" s="214"/>
      <c r="M91" s="102" t="s">
        <v>129</v>
      </c>
      <c r="N91" s="103" t="s">
        <v>42</v>
      </c>
      <c r="O91" s="103" t="s">
        <v>130</v>
      </c>
      <c r="P91" s="103" t="s">
        <v>131</v>
      </c>
      <c r="Q91" s="103" t="s">
        <v>132</v>
      </c>
      <c r="R91" s="103" t="s">
        <v>133</v>
      </c>
      <c r="S91" s="103" t="s">
        <v>134</v>
      </c>
      <c r="T91" s="104" t="s">
        <v>135</v>
      </c>
    </row>
    <row r="92" s="1" customFormat="1" ht="29.28" customHeight="1">
      <c r="B92" s="46"/>
      <c r="C92" s="108" t="s">
        <v>110</v>
      </c>
      <c r="D92" s="74"/>
      <c r="E92" s="74"/>
      <c r="F92" s="74"/>
      <c r="G92" s="74"/>
      <c r="H92" s="74"/>
      <c r="I92" s="203"/>
      <c r="J92" s="215">
        <f>BK92</f>
        <v>0</v>
      </c>
      <c r="K92" s="74"/>
      <c r="L92" s="72"/>
      <c r="M92" s="105"/>
      <c r="N92" s="106"/>
      <c r="O92" s="106"/>
      <c r="P92" s="216">
        <f>P93+P221</f>
        <v>0</v>
      </c>
      <c r="Q92" s="106"/>
      <c r="R92" s="216">
        <f>R93+R221</f>
        <v>123.41603932</v>
      </c>
      <c r="S92" s="106"/>
      <c r="T92" s="217">
        <f>T93+T221</f>
        <v>268.86150000000004</v>
      </c>
      <c r="AT92" s="24" t="s">
        <v>71</v>
      </c>
      <c r="AU92" s="24" t="s">
        <v>111</v>
      </c>
      <c r="BK92" s="218">
        <f>BK93+BK221</f>
        <v>0</v>
      </c>
    </row>
    <row r="93" s="11" customFormat="1" ht="37.44001" customHeight="1">
      <c r="B93" s="219"/>
      <c r="C93" s="220"/>
      <c r="D93" s="221" t="s">
        <v>71</v>
      </c>
      <c r="E93" s="222" t="s">
        <v>136</v>
      </c>
      <c r="F93" s="222" t="s">
        <v>137</v>
      </c>
      <c r="G93" s="220"/>
      <c r="H93" s="220"/>
      <c r="I93" s="223"/>
      <c r="J93" s="224">
        <f>BK93</f>
        <v>0</v>
      </c>
      <c r="K93" s="220"/>
      <c r="L93" s="225"/>
      <c r="M93" s="226"/>
      <c r="N93" s="227"/>
      <c r="O93" s="227"/>
      <c r="P93" s="228">
        <f>P94+P157+P161+P174+P181+P200+P219</f>
        <v>0</v>
      </c>
      <c r="Q93" s="227"/>
      <c r="R93" s="228">
        <f>R94+R157+R161+R174+R181+R200+R219</f>
        <v>123.38483932</v>
      </c>
      <c r="S93" s="227"/>
      <c r="T93" s="229">
        <f>T94+T157+T161+T174+T181+T200+T219</f>
        <v>268.86150000000004</v>
      </c>
      <c r="AR93" s="230" t="s">
        <v>79</v>
      </c>
      <c r="AT93" s="231" t="s">
        <v>71</v>
      </c>
      <c r="AU93" s="231" t="s">
        <v>72</v>
      </c>
      <c r="AY93" s="230" t="s">
        <v>138</v>
      </c>
      <c r="BK93" s="232">
        <f>BK94+BK157+BK161+BK174+BK181+BK200+BK219</f>
        <v>0</v>
      </c>
    </row>
    <row r="94" s="11" customFormat="1" ht="19.92" customHeight="1">
      <c r="B94" s="219"/>
      <c r="C94" s="220"/>
      <c r="D94" s="221" t="s">
        <v>71</v>
      </c>
      <c r="E94" s="233" t="s">
        <v>79</v>
      </c>
      <c r="F94" s="233" t="s">
        <v>139</v>
      </c>
      <c r="G94" s="220"/>
      <c r="H94" s="220"/>
      <c r="I94" s="223"/>
      <c r="J94" s="234">
        <f>BK94</f>
        <v>0</v>
      </c>
      <c r="K94" s="220"/>
      <c r="L94" s="225"/>
      <c r="M94" s="226"/>
      <c r="N94" s="227"/>
      <c r="O94" s="227"/>
      <c r="P94" s="228">
        <f>SUM(P95:P156)</f>
        <v>0</v>
      </c>
      <c r="Q94" s="227"/>
      <c r="R94" s="228">
        <f>SUM(R95:R156)</f>
        <v>0.094503000000000004</v>
      </c>
      <c r="S94" s="227"/>
      <c r="T94" s="229">
        <f>SUM(T95:T156)</f>
        <v>268.86150000000004</v>
      </c>
      <c r="AR94" s="230" t="s">
        <v>79</v>
      </c>
      <c r="AT94" s="231" t="s">
        <v>71</v>
      </c>
      <c r="AU94" s="231" t="s">
        <v>79</v>
      </c>
      <c r="AY94" s="230" t="s">
        <v>138</v>
      </c>
      <c r="BK94" s="232">
        <f>SUM(BK95:BK156)</f>
        <v>0</v>
      </c>
    </row>
    <row r="95" s="1" customFormat="1" ht="51" customHeight="1">
      <c r="B95" s="46"/>
      <c r="C95" s="235" t="s">
        <v>79</v>
      </c>
      <c r="D95" s="235" t="s">
        <v>140</v>
      </c>
      <c r="E95" s="236" t="s">
        <v>141</v>
      </c>
      <c r="F95" s="237" t="s">
        <v>142</v>
      </c>
      <c r="G95" s="238" t="s">
        <v>143</v>
      </c>
      <c r="H95" s="239">
        <v>441.30000000000001</v>
      </c>
      <c r="I95" s="240"/>
      <c r="J95" s="241">
        <f>ROUND(I95*H95,2)</f>
        <v>0</v>
      </c>
      <c r="K95" s="237" t="s">
        <v>144</v>
      </c>
      <c r="L95" s="72"/>
      <c r="M95" s="242" t="s">
        <v>21</v>
      </c>
      <c r="N95" s="243" t="s">
        <v>43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0.255</v>
      </c>
      <c r="T95" s="245">
        <f>S95*H95</f>
        <v>112.53150000000001</v>
      </c>
      <c r="AR95" s="24" t="s">
        <v>145</v>
      </c>
      <c r="AT95" s="24" t="s">
        <v>140</v>
      </c>
      <c r="AU95" s="24" t="s">
        <v>81</v>
      </c>
      <c r="AY95" s="24" t="s">
        <v>138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79</v>
      </c>
      <c r="BK95" s="246">
        <f>ROUND(I95*H95,2)</f>
        <v>0</v>
      </c>
      <c r="BL95" s="24" t="s">
        <v>145</v>
      </c>
      <c r="BM95" s="24" t="s">
        <v>146</v>
      </c>
    </row>
    <row r="96" s="1" customFormat="1">
      <c r="B96" s="46"/>
      <c r="C96" s="74"/>
      <c r="D96" s="247" t="s">
        <v>147</v>
      </c>
      <c r="E96" s="74"/>
      <c r="F96" s="248" t="s">
        <v>148</v>
      </c>
      <c r="G96" s="74"/>
      <c r="H96" s="74"/>
      <c r="I96" s="203"/>
      <c r="J96" s="74"/>
      <c r="K96" s="74"/>
      <c r="L96" s="72"/>
      <c r="M96" s="249"/>
      <c r="N96" s="47"/>
      <c r="O96" s="47"/>
      <c r="P96" s="47"/>
      <c r="Q96" s="47"/>
      <c r="R96" s="47"/>
      <c r="S96" s="47"/>
      <c r="T96" s="95"/>
      <c r="AT96" s="24" t="s">
        <v>147</v>
      </c>
      <c r="AU96" s="24" t="s">
        <v>81</v>
      </c>
    </row>
    <row r="97" s="12" customFormat="1">
      <c r="B97" s="250"/>
      <c r="C97" s="251"/>
      <c r="D97" s="247" t="s">
        <v>149</v>
      </c>
      <c r="E97" s="252" t="s">
        <v>21</v>
      </c>
      <c r="F97" s="253" t="s">
        <v>150</v>
      </c>
      <c r="G97" s="251"/>
      <c r="H97" s="254">
        <v>439.60000000000002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149</v>
      </c>
      <c r="AU97" s="260" t="s">
        <v>81</v>
      </c>
      <c r="AV97" s="12" t="s">
        <v>81</v>
      </c>
      <c r="AW97" s="12" t="s">
        <v>35</v>
      </c>
      <c r="AX97" s="12" t="s">
        <v>72</v>
      </c>
      <c r="AY97" s="260" t="s">
        <v>138</v>
      </c>
    </row>
    <row r="98" s="12" customFormat="1">
      <c r="B98" s="250"/>
      <c r="C98" s="251"/>
      <c r="D98" s="247" t="s">
        <v>149</v>
      </c>
      <c r="E98" s="252" t="s">
        <v>21</v>
      </c>
      <c r="F98" s="253" t="s">
        <v>151</v>
      </c>
      <c r="G98" s="251"/>
      <c r="H98" s="254">
        <v>1.7</v>
      </c>
      <c r="I98" s="255"/>
      <c r="J98" s="251"/>
      <c r="K98" s="251"/>
      <c r="L98" s="256"/>
      <c r="M98" s="257"/>
      <c r="N98" s="258"/>
      <c r="O98" s="258"/>
      <c r="P98" s="258"/>
      <c r="Q98" s="258"/>
      <c r="R98" s="258"/>
      <c r="S98" s="258"/>
      <c r="T98" s="259"/>
      <c r="AT98" s="260" t="s">
        <v>149</v>
      </c>
      <c r="AU98" s="260" t="s">
        <v>81</v>
      </c>
      <c r="AV98" s="12" t="s">
        <v>81</v>
      </c>
      <c r="AW98" s="12" t="s">
        <v>35</v>
      </c>
      <c r="AX98" s="12" t="s">
        <v>72</v>
      </c>
      <c r="AY98" s="260" t="s">
        <v>138</v>
      </c>
    </row>
    <row r="99" s="13" customFormat="1">
      <c r="B99" s="261"/>
      <c r="C99" s="262"/>
      <c r="D99" s="247" t="s">
        <v>149</v>
      </c>
      <c r="E99" s="263" t="s">
        <v>21</v>
      </c>
      <c r="F99" s="264" t="s">
        <v>152</v>
      </c>
      <c r="G99" s="262"/>
      <c r="H99" s="265">
        <v>441.30000000000001</v>
      </c>
      <c r="I99" s="266"/>
      <c r="J99" s="262"/>
      <c r="K99" s="262"/>
      <c r="L99" s="267"/>
      <c r="M99" s="268"/>
      <c r="N99" s="269"/>
      <c r="O99" s="269"/>
      <c r="P99" s="269"/>
      <c r="Q99" s="269"/>
      <c r="R99" s="269"/>
      <c r="S99" s="269"/>
      <c r="T99" s="270"/>
      <c r="AT99" s="271" t="s">
        <v>149</v>
      </c>
      <c r="AU99" s="271" t="s">
        <v>81</v>
      </c>
      <c r="AV99" s="13" t="s">
        <v>145</v>
      </c>
      <c r="AW99" s="13" t="s">
        <v>35</v>
      </c>
      <c r="AX99" s="13" t="s">
        <v>79</v>
      </c>
      <c r="AY99" s="271" t="s">
        <v>138</v>
      </c>
    </row>
    <row r="100" s="1" customFormat="1" ht="38.25" customHeight="1">
      <c r="B100" s="46"/>
      <c r="C100" s="235" t="s">
        <v>81</v>
      </c>
      <c r="D100" s="235" t="s">
        <v>140</v>
      </c>
      <c r="E100" s="236" t="s">
        <v>153</v>
      </c>
      <c r="F100" s="237" t="s">
        <v>154</v>
      </c>
      <c r="G100" s="238" t="s">
        <v>143</v>
      </c>
      <c r="H100" s="239">
        <v>6.7999999999999998</v>
      </c>
      <c r="I100" s="240"/>
      <c r="J100" s="241">
        <f>ROUND(I100*H100,2)</f>
        <v>0</v>
      </c>
      <c r="K100" s="237" t="s">
        <v>144</v>
      </c>
      <c r="L100" s="72"/>
      <c r="M100" s="242" t="s">
        <v>21</v>
      </c>
      <c r="N100" s="243" t="s">
        <v>43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0.26000000000000001</v>
      </c>
      <c r="T100" s="245">
        <f>S100*H100</f>
        <v>1.768</v>
      </c>
      <c r="AR100" s="24" t="s">
        <v>145</v>
      </c>
      <c r="AT100" s="24" t="s">
        <v>140</v>
      </c>
      <c r="AU100" s="24" t="s">
        <v>81</v>
      </c>
      <c r="AY100" s="24" t="s">
        <v>138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79</v>
      </c>
      <c r="BK100" s="246">
        <f>ROUND(I100*H100,2)</f>
        <v>0</v>
      </c>
      <c r="BL100" s="24" t="s">
        <v>145</v>
      </c>
      <c r="BM100" s="24" t="s">
        <v>155</v>
      </c>
    </row>
    <row r="101" s="1" customFormat="1">
      <c r="B101" s="46"/>
      <c r="C101" s="74"/>
      <c r="D101" s="247" t="s">
        <v>147</v>
      </c>
      <c r="E101" s="74"/>
      <c r="F101" s="248" t="s">
        <v>148</v>
      </c>
      <c r="G101" s="74"/>
      <c r="H101" s="74"/>
      <c r="I101" s="203"/>
      <c r="J101" s="74"/>
      <c r="K101" s="74"/>
      <c r="L101" s="72"/>
      <c r="M101" s="249"/>
      <c r="N101" s="47"/>
      <c r="O101" s="47"/>
      <c r="P101" s="47"/>
      <c r="Q101" s="47"/>
      <c r="R101" s="47"/>
      <c r="S101" s="47"/>
      <c r="T101" s="95"/>
      <c r="AT101" s="24" t="s">
        <v>147</v>
      </c>
      <c r="AU101" s="24" t="s">
        <v>81</v>
      </c>
    </row>
    <row r="102" s="12" customFormat="1">
      <c r="B102" s="250"/>
      <c r="C102" s="251"/>
      <c r="D102" s="247" t="s">
        <v>149</v>
      </c>
      <c r="E102" s="252" t="s">
        <v>21</v>
      </c>
      <c r="F102" s="253" t="s">
        <v>156</v>
      </c>
      <c r="G102" s="251"/>
      <c r="H102" s="254">
        <v>6.7999999999999998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AT102" s="260" t="s">
        <v>149</v>
      </c>
      <c r="AU102" s="260" t="s">
        <v>81</v>
      </c>
      <c r="AV102" s="12" t="s">
        <v>81</v>
      </c>
      <c r="AW102" s="12" t="s">
        <v>35</v>
      </c>
      <c r="AX102" s="12" t="s">
        <v>79</v>
      </c>
      <c r="AY102" s="260" t="s">
        <v>138</v>
      </c>
    </row>
    <row r="103" s="1" customFormat="1" ht="51" customHeight="1">
      <c r="B103" s="46"/>
      <c r="C103" s="235" t="s">
        <v>157</v>
      </c>
      <c r="D103" s="235" t="s">
        <v>140</v>
      </c>
      <c r="E103" s="236" t="s">
        <v>158</v>
      </c>
      <c r="F103" s="237" t="s">
        <v>159</v>
      </c>
      <c r="G103" s="238" t="s">
        <v>143</v>
      </c>
      <c r="H103" s="239">
        <v>439.60000000000002</v>
      </c>
      <c r="I103" s="240"/>
      <c r="J103" s="241">
        <f>ROUND(I103*H103,2)</f>
        <v>0</v>
      </c>
      <c r="K103" s="237" t="s">
        <v>144</v>
      </c>
      <c r="L103" s="72"/>
      <c r="M103" s="242" t="s">
        <v>21</v>
      </c>
      <c r="N103" s="243" t="s">
        <v>43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0.28999999999999998</v>
      </c>
      <c r="T103" s="245">
        <f>S103*H103</f>
        <v>127.484</v>
      </c>
      <c r="AR103" s="24" t="s">
        <v>145</v>
      </c>
      <c r="AT103" s="24" t="s">
        <v>140</v>
      </c>
      <c r="AU103" s="24" t="s">
        <v>81</v>
      </c>
      <c r="AY103" s="24" t="s">
        <v>138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79</v>
      </c>
      <c r="BK103" s="246">
        <f>ROUND(I103*H103,2)</f>
        <v>0</v>
      </c>
      <c r="BL103" s="24" t="s">
        <v>145</v>
      </c>
      <c r="BM103" s="24" t="s">
        <v>160</v>
      </c>
    </row>
    <row r="104" s="1" customFormat="1">
      <c r="B104" s="46"/>
      <c r="C104" s="74"/>
      <c r="D104" s="247" t="s">
        <v>147</v>
      </c>
      <c r="E104" s="74"/>
      <c r="F104" s="248" t="s">
        <v>161</v>
      </c>
      <c r="G104" s="74"/>
      <c r="H104" s="74"/>
      <c r="I104" s="203"/>
      <c r="J104" s="74"/>
      <c r="K104" s="74"/>
      <c r="L104" s="72"/>
      <c r="M104" s="249"/>
      <c r="N104" s="47"/>
      <c r="O104" s="47"/>
      <c r="P104" s="47"/>
      <c r="Q104" s="47"/>
      <c r="R104" s="47"/>
      <c r="S104" s="47"/>
      <c r="T104" s="95"/>
      <c r="AT104" s="24" t="s">
        <v>147</v>
      </c>
      <c r="AU104" s="24" t="s">
        <v>81</v>
      </c>
    </row>
    <row r="105" s="12" customFormat="1">
      <c r="B105" s="250"/>
      <c r="C105" s="251"/>
      <c r="D105" s="247" t="s">
        <v>149</v>
      </c>
      <c r="E105" s="252" t="s">
        <v>21</v>
      </c>
      <c r="F105" s="253" t="s">
        <v>162</v>
      </c>
      <c r="G105" s="251"/>
      <c r="H105" s="254">
        <v>439.60000000000002</v>
      </c>
      <c r="I105" s="255"/>
      <c r="J105" s="251"/>
      <c r="K105" s="251"/>
      <c r="L105" s="256"/>
      <c r="M105" s="257"/>
      <c r="N105" s="258"/>
      <c r="O105" s="258"/>
      <c r="P105" s="258"/>
      <c r="Q105" s="258"/>
      <c r="R105" s="258"/>
      <c r="S105" s="258"/>
      <c r="T105" s="259"/>
      <c r="AT105" s="260" t="s">
        <v>149</v>
      </c>
      <c r="AU105" s="260" t="s">
        <v>81</v>
      </c>
      <c r="AV105" s="12" t="s">
        <v>81</v>
      </c>
      <c r="AW105" s="12" t="s">
        <v>35</v>
      </c>
      <c r="AX105" s="12" t="s">
        <v>79</v>
      </c>
      <c r="AY105" s="260" t="s">
        <v>138</v>
      </c>
    </row>
    <row r="106" s="1" customFormat="1" ht="38.25" customHeight="1">
      <c r="B106" s="46"/>
      <c r="C106" s="235" t="s">
        <v>145</v>
      </c>
      <c r="D106" s="235" t="s">
        <v>140</v>
      </c>
      <c r="E106" s="236" t="s">
        <v>163</v>
      </c>
      <c r="F106" s="237" t="s">
        <v>164</v>
      </c>
      <c r="G106" s="238" t="s">
        <v>143</v>
      </c>
      <c r="H106" s="239">
        <v>1.1000000000000001</v>
      </c>
      <c r="I106" s="240"/>
      <c r="J106" s="241">
        <f>ROUND(I106*H106,2)</f>
        <v>0</v>
      </c>
      <c r="K106" s="237" t="s">
        <v>144</v>
      </c>
      <c r="L106" s="72"/>
      <c r="M106" s="242" t="s">
        <v>21</v>
      </c>
      <c r="N106" s="243" t="s">
        <v>43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0.23999999999999999</v>
      </c>
      <c r="T106" s="245">
        <f>S106*H106</f>
        <v>0.26400000000000001</v>
      </c>
      <c r="AR106" s="24" t="s">
        <v>145</v>
      </c>
      <c r="AT106" s="24" t="s">
        <v>140</v>
      </c>
      <c r="AU106" s="24" t="s">
        <v>81</v>
      </c>
      <c r="AY106" s="24" t="s">
        <v>138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79</v>
      </c>
      <c r="BK106" s="246">
        <f>ROUND(I106*H106,2)</f>
        <v>0</v>
      </c>
      <c r="BL106" s="24" t="s">
        <v>145</v>
      </c>
      <c r="BM106" s="24" t="s">
        <v>165</v>
      </c>
    </row>
    <row r="107" s="1" customFormat="1">
      <c r="B107" s="46"/>
      <c r="C107" s="74"/>
      <c r="D107" s="247" t="s">
        <v>147</v>
      </c>
      <c r="E107" s="74"/>
      <c r="F107" s="248" t="s">
        <v>161</v>
      </c>
      <c r="G107" s="74"/>
      <c r="H107" s="74"/>
      <c r="I107" s="203"/>
      <c r="J107" s="74"/>
      <c r="K107" s="74"/>
      <c r="L107" s="72"/>
      <c r="M107" s="249"/>
      <c r="N107" s="47"/>
      <c r="O107" s="47"/>
      <c r="P107" s="47"/>
      <c r="Q107" s="47"/>
      <c r="R107" s="47"/>
      <c r="S107" s="47"/>
      <c r="T107" s="95"/>
      <c r="AT107" s="24" t="s">
        <v>147</v>
      </c>
      <c r="AU107" s="24" t="s">
        <v>81</v>
      </c>
    </row>
    <row r="108" s="12" customFormat="1">
      <c r="B108" s="250"/>
      <c r="C108" s="251"/>
      <c r="D108" s="247" t="s">
        <v>149</v>
      </c>
      <c r="E108" s="252" t="s">
        <v>21</v>
      </c>
      <c r="F108" s="253" t="s">
        <v>166</v>
      </c>
      <c r="G108" s="251"/>
      <c r="H108" s="254">
        <v>1.1000000000000001</v>
      </c>
      <c r="I108" s="255"/>
      <c r="J108" s="251"/>
      <c r="K108" s="251"/>
      <c r="L108" s="256"/>
      <c r="M108" s="257"/>
      <c r="N108" s="258"/>
      <c r="O108" s="258"/>
      <c r="P108" s="258"/>
      <c r="Q108" s="258"/>
      <c r="R108" s="258"/>
      <c r="S108" s="258"/>
      <c r="T108" s="259"/>
      <c r="AT108" s="260" t="s">
        <v>149</v>
      </c>
      <c r="AU108" s="260" t="s">
        <v>81</v>
      </c>
      <c r="AV108" s="12" t="s">
        <v>81</v>
      </c>
      <c r="AW108" s="12" t="s">
        <v>35</v>
      </c>
      <c r="AX108" s="12" t="s">
        <v>79</v>
      </c>
      <c r="AY108" s="260" t="s">
        <v>138</v>
      </c>
    </row>
    <row r="109" s="1" customFormat="1" ht="38.25" customHeight="1">
      <c r="B109" s="46"/>
      <c r="C109" s="235" t="s">
        <v>167</v>
      </c>
      <c r="D109" s="235" t="s">
        <v>140</v>
      </c>
      <c r="E109" s="236" t="s">
        <v>168</v>
      </c>
      <c r="F109" s="237" t="s">
        <v>169</v>
      </c>
      <c r="G109" s="238" t="s">
        <v>170</v>
      </c>
      <c r="H109" s="239">
        <v>130.80000000000001</v>
      </c>
      <c r="I109" s="240"/>
      <c r="J109" s="241">
        <f>ROUND(I109*H109,2)</f>
        <v>0</v>
      </c>
      <c r="K109" s="237" t="s">
        <v>144</v>
      </c>
      <c r="L109" s="72"/>
      <c r="M109" s="242" t="s">
        <v>21</v>
      </c>
      <c r="N109" s="243" t="s">
        <v>43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0.20499999999999999</v>
      </c>
      <c r="T109" s="245">
        <f>S109*H109</f>
        <v>26.814</v>
      </c>
      <c r="AR109" s="24" t="s">
        <v>145</v>
      </c>
      <c r="AT109" s="24" t="s">
        <v>140</v>
      </c>
      <c r="AU109" s="24" t="s">
        <v>81</v>
      </c>
      <c r="AY109" s="24" t="s">
        <v>138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79</v>
      </c>
      <c r="BK109" s="246">
        <f>ROUND(I109*H109,2)</f>
        <v>0</v>
      </c>
      <c r="BL109" s="24" t="s">
        <v>145</v>
      </c>
      <c r="BM109" s="24" t="s">
        <v>171</v>
      </c>
    </row>
    <row r="110" s="1" customFormat="1">
      <c r="B110" s="46"/>
      <c r="C110" s="74"/>
      <c r="D110" s="247" t="s">
        <v>147</v>
      </c>
      <c r="E110" s="74"/>
      <c r="F110" s="248" t="s">
        <v>172</v>
      </c>
      <c r="G110" s="74"/>
      <c r="H110" s="74"/>
      <c r="I110" s="203"/>
      <c r="J110" s="74"/>
      <c r="K110" s="74"/>
      <c r="L110" s="72"/>
      <c r="M110" s="249"/>
      <c r="N110" s="47"/>
      <c r="O110" s="47"/>
      <c r="P110" s="47"/>
      <c r="Q110" s="47"/>
      <c r="R110" s="47"/>
      <c r="S110" s="47"/>
      <c r="T110" s="95"/>
      <c r="AT110" s="24" t="s">
        <v>147</v>
      </c>
      <c r="AU110" s="24" t="s">
        <v>81</v>
      </c>
    </row>
    <row r="111" s="12" customFormat="1">
      <c r="B111" s="250"/>
      <c r="C111" s="251"/>
      <c r="D111" s="247" t="s">
        <v>149</v>
      </c>
      <c r="E111" s="252" t="s">
        <v>21</v>
      </c>
      <c r="F111" s="253" t="s">
        <v>173</v>
      </c>
      <c r="G111" s="251"/>
      <c r="H111" s="254">
        <v>130.80000000000001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149</v>
      </c>
      <c r="AU111" s="260" t="s">
        <v>81</v>
      </c>
      <c r="AV111" s="12" t="s">
        <v>81</v>
      </c>
      <c r="AW111" s="12" t="s">
        <v>35</v>
      </c>
      <c r="AX111" s="12" t="s">
        <v>79</v>
      </c>
      <c r="AY111" s="260" t="s">
        <v>138</v>
      </c>
    </row>
    <row r="112" s="1" customFormat="1" ht="38.25" customHeight="1">
      <c r="B112" s="46"/>
      <c r="C112" s="235" t="s">
        <v>174</v>
      </c>
      <c r="D112" s="235" t="s">
        <v>140</v>
      </c>
      <c r="E112" s="236" t="s">
        <v>175</v>
      </c>
      <c r="F112" s="237" t="s">
        <v>176</v>
      </c>
      <c r="G112" s="238" t="s">
        <v>177</v>
      </c>
      <c r="H112" s="239">
        <v>1.5780000000000001</v>
      </c>
      <c r="I112" s="240"/>
      <c r="J112" s="241">
        <f>ROUND(I112*H112,2)</f>
        <v>0</v>
      </c>
      <c r="K112" s="237" t="s">
        <v>144</v>
      </c>
      <c r="L112" s="72"/>
      <c r="M112" s="242" t="s">
        <v>21</v>
      </c>
      <c r="N112" s="243" t="s">
        <v>43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145</v>
      </c>
      <c r="AT112" s="24" t="s">
        <v>140</v>
      </c>
      <c r="AU112" s="24" t="s">
        <v>81</v>
      </c>
      <c r="AY112" s="24" t="s">
        <v>138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79</v>
      </c>
      <c r="BK112" s="246">
        <f>ROUND(I112*H112,2)</f>
        <v>0</v>
      </c>
      <c r="BL112" s="24" t="s">
        <v>145</v>
      </c>
      <c r="BM112" s="24" t="s">
        <v>178</v>
      </c>
    </row>
    <row r="113" s="1" customFormat="1">
      <c r="B113" s="46"/>
      <c r="C113" s="74"/>
      <c r="D113" s="247" t="s">
        <v>147</v>
      </c>
      <c r="E113" s="74"/>
      <c r="F113" s="248" t="s">
        <v>179</v>
      </c>
      <c r="G113" s="74"/>
      <c r="H113" s="74"/>
      <c r="I113" s="203"/>
      <c r="J113" s="74"/>
      <c r="K113" s="74"/>
      <c r="L113" s="72"/>
      <c r="M113" s="249"/>
      <c r="N113" s="47"/>
      <c r="O113" s="47"/>
      <c r="P113" s="47"/>
      <c r="Q113" s="47"/>
      <c r="R113" s="47"/>
      <c r="S113" s="47"/>
      <c r="T113" s="95"/>
      <c r="AT113" s="24" t="s">
        <v>147</v>
      </c>
      <c r="AU113" s="24" t="s">
        <v>81</v>
      </c>
    </row>
    <row r="114" s="12" customFormat="1">
      <c r="B114" s="250"/>
      <c r="C114" s="251"/>
      <c r="D114" s="247" t="s">
        <v>149</v>
      </c>
      <c r="E114" s="252" t="s">
        <v>21</v>
      </c>
      <c r="F114" s="253" t="s">
        <v>180</v>
      </c>
      <c r="G114" s="251"/>
      <c r="H114" s="254">
        <v>0.45000000000000001</v>
      </c>
      <c r="I114" s="255"/>
      <c r="J114" s="251"/>
      <c r="K114" s="251"/>
      <c r="L114" s="256"/>
      <c r="M114" s="257"/>
      <c r="N114" s="258"/>
      <c r="O114" s="258"/>
      <c r="P114" s="258"/>
      <c r="Q114" s="258"/>
      <c r="R114" s="258"/>
      <c r="S114" s="258"/>
      <c r="T114" s="259"/>
      <c r="AT114" s="260" t="s">
        <v>149</v>
      </c>
      <c r="AU114" s="260" t="s">
        <v>81</v>
      </c>
      <c r="AV114" s="12" t="s">
        <v>81</v>
      </c>
      <c r="AW114" s="12" t="s">
        <v>35</v>
      </c>
      <c r="AX114" s="12" t="s">
        <v>72</v>
      </c>
      <c r="AY114" s="260" t="s">
        <v>138</v>
      </c>
    </row>
    <row r="115" s="12" customFormat="1">
      <c r="B115" s="250"/>
      <c r="C115" s="251"/>
      <c r="D115" s="247" t="s">
        <v>149</v>
      </c>
      <c r="E115" s="252" t="s">
        <v>21</v>
      </c>
      <c r="F115" s="253" t="s">
        <v>181</v>
      </c>
      <c r="G115" s="251"/>
      <c r="H115" s="254">
        <v>1.1279999999999999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AT115" s="260" t="s">
        <v>149</v>
      </c>
      <c r="AU115" s="260" t="s">
        <v>81</v>
      </c>
      <c r="AV115" s="12" t="s">
        <v>81</v>
      </c>
      <c r="AW115" s="12" t="s">
        <v>35</v>
      </c>
      <c r="AX115" s="12" t="s">
        <v>72</v>
      </c>
      <c r="AY115" s="260" t="s">
        <v>138</v>
      </c>
    </row>
    <row r="116" s="13" customFormat="1">
      <c r="B116" s="261"/>
      <c r="C116" s="262"/>
      <c r="D116" s="247" t="s">
        <v>149</v>
      </c>
      <c r="E116" s="263" t="s">
        <v>21</v>
      </c>
      <c r="F116" s="264" t="s">
        <v>152</v>
      </c>
      <c r="G116" s="262"/>
      <c r="H116" s="265">
        <v>1.5780000000000001</v>
      </c>
      <c r="I116" s="266"/>
      <c r="J116" s="262"/>
      <c r="K116" s="262"/>
      <c r="L116" s="267"/>
      <c r="M116" s="268"/>
      <c r="N116" s="269"/>
      <c r="O116" s="269"/>
      <c r="P116" s="269"/>
      <c r="Q116" s="269"/>
      <c r="R116" s="269"/>
      <c r="S116" s="269"/>
      <c r="T116" s="270"/>
      <c r="AT116" s="271" t="s">
        <v>149</v>
      </c>
      <c r="AU116" s="271" t="s">
        <v>81</v>
      </c>
      <c r="AV116" s="13" t="s">
        <v>145</v>
      </c>
      <c r="AW116" s="13" t="s">
        <v>35</v>
      </c>
      <c r="AX116" s="13" t="s">
        <v>79</v>
      </c>
      <c r="AY116" s="271" t="s">
        <v>138</v>
      </c>
    </row>
    <row r="117" s="1" customFormat="1" ht="38.25" customHeight="1">
      <c r="B117" s="46"/>
      <c r="C117" s="235" t="s">
        <v>182</v>
      </c>
      <c r="D117" s="235" t="s">
        <v>140</v>
      </c>
      <c r="E117" s="236" t="s">
        <v>183</v>
      </c>
      <c r="F117" s="237" t="s">
        <v>184</v>
      </c>
      <c r="G117" s="238" t="s">
        <v>177</v>
      </c>
      <c r="H117" s="239">
        <v>1.5780000000000001</v>
      </c>
      <c r="I117" s="240"/>
      <c r="J117" s="241">
        <f>ROUND(I117*H117,2)</f>
        <v>0</v>
      </c>
      <c r="K117" s="237" t="s">
        <v>144</v>
      </c>
      <c r="L117" s="72"/>
      <c r="M117" s="242" t="s">
        <v>21</v>
      </c>
      <c r="N117" s="243" t="s">
        <v>43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145</v>
      </c>
      <c r="AT117" s="24" t="s">
        <v>140</v>
      </c>
      <c r="AU117" s="24" t="s">
        <v>81</v>
      </c>
      <c r="AY117" s="24" t="s">
        <v>138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79</v>
      </c>
      <c r="BK117" s="246">
        <f>ROUND(I117*H117,2)</f>
        <v>0</v>
      </c>
      <c r="BL117" s="24" t="s">
        <v>145</v>
      </c>
      <c r="BM117" s="24" t="s">
        <v>185</v>
      </c>
    </row>
    <row r="118" s="1" customFormat="1">
      <c r="B118" s="46"/>
      <c r="C118" s="74"/>
      <c r="D118" s="247" t="s">
        <v>147</v>
      </c>
      <c r="E118" s="74"/>
      <c r="F118" s="248" t="s">
        <v>179</v>
      </c>
      <c r="G118" s="74"/>
      <c r="H118" s="74"/>
      <c r="I118" s="203"/>
      <c r="J118" s="74"/>
      <c r="K118" s="74"/>
      <c r="L118" s="72"/>
      <c r="M118" s="249"/>
      <c r="N118" s="47"/>
      <c r="O118" s="47"/>
      <c r="P118" s="47"/>
      <c r="Q118" s="47"/>
      <c r="R118" s="47"/>
      <c r="S118" s="47"/>
      <c r="T118" s="95"/>
      <c r="AT118" s="24" t="s">
        <v>147</v>
      </c>
      <c r="AU118" s="24" t="s">
        <v>81</v>
      </c>
    </row>
    <row r="119" s="12" customFormat="1">
      <c r="B119" s="250"/>
      <c r="C119" s="251"/>
      <c r="D119" s="247" t="s">
        <v>149</v>
      </c>
      <c r="E119" s="252" t="s">
        <v>21</v>
      </c>
      <c r="F119" s="253" t="s">
        <v>186</v>
      </c>
      <c r="G119" s="251"/>
      <c r="H119" s="254">
        <v>1.5780000000000001</v>
      </c>
      <c r="I119" s="255"/>
      <c r="J119" s="251"/>
      <c r="K119" s="251"/>
      <c r="L119" s="256"/>
      <c r="M119" s="257"/>
      <c r="N119" s="258"/>
      <c r="O119" s="258"/>
      <c r="P119" s="258"/>
      <c r="Q119" s="258"/>
      <c r="R119" s="258"/>
      <c r="S119" s="258"/>
      <c r="T119" s="259"/>
      <c r="AT119" s="260" t="s">
        <v>149</v>
      </c>
      <c r="AU119" s="260" t="s">
        <v>81</v>
      </c>
      <c r="AV119" s="12" t="s">
        <v>81</v>
      </c>
      <c r="AW119" s="12" t="s">
        <v>35</v>
      </c>
      <c r="AX119" s="12" t="s">
        <v>79</v>
      </c>
      <c r="AY119" s="260" t="s">
        <v>138</v>
      </c>
    </row>
    <row r="120" s="1" customFormat="1" ht="25.5" customHeight="1">
      <c r="B120" s="46"/>
      <c r="C120" s="235" t="s">
        <v>187</v>
      </c>
      <c r="D120" s="235" t="s">
        <v>140</v>
      </c>
      <c r="E120" s="236" t="s">
        <v>188</v>
      </c>
      <c r="F120" s="237" t="s">
        <v>189</v>
      </c>
      <c r="G120" s="238" t="s">
        <v>177</v>
      </c>
      <c r="H120" s="239">
        <v>5.5999999999999996</v>
      </c>
      <c r="I120" s="240"/>
      <c r="J120" s="241">
        <f>ROUND(I120*H120,2)</f>
        <v>0</v>
      </c>
      <c r="K120" s="237" t="s">
        <v>144</v>
      </c>
      <c r="L120" s="72"/>
      <c r="M120" s="242" t="s">
        <v>21</v>
      </c>
      <c r="N120" s="243" t="s">
        <v>43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145</v>
      </c>
      <c r="AT120" s="24" t="s">
        <v>140</v>
      </c>
      <c r="AU120" s="24" t="s">
        <v>81</v>
      </c>
      <c r="AY120" s="24" t="s">
        <v>138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79</v>
      </c>
      <c r="BK120" s="246">
        <f>ROUND(I120*H120,2)</f>
        <v>0</v>
      </c>
      <c r="BL120" s="24" t="s">
        <v>145</v>
      </c>
      <c r="BM120" s="24" t="s">
        <v>190</v>
      </c>
    </row>
    <row r="121" s="1" customFormat="1">
      <c r="B121" s="46"/>
      <c r="C121" s="74"/>
      <c r="D121" s="247" t="s">
        <v>147</v>
      </c>
      <c r="E121" s="74"/>
      <c r="F121" s="248" t="s">
        <v>191</v>
      </c>
      <c r="G121" s="74"/>
      <c r="H121" s="74"/>
      <c r="I121" s="203"/>
      <c r="J121" s="74"/>
      <c r="K121" s="74"/>
      <c r="L121" s="72"/>
      <c r="M121" s="249"/>
      <c r="N121" s="47"/>
      <c r="O121" s="47"/>
      <c r="P121" s="47"/>
      <c r="Q121" s="47"/>
      <c r="R121" s="47"/>
      <c r="S121" s="47"/>
      <c r="T121" s="95"/>
      <c r="AT121" s="24" t="s">
        <v>147</v>
      </c>
      <c r="AU121" s="24" t="s">
        <v>81</v>
      </c>
    </row>
    <row r="122" s="12" customFormat="1">
      <c r="B122" s="250"/>
      <c r="C122" s="251"/>
      <c r="D122" s="247" t="s">
        <v>149</v>
      </c>
      <c r="E122" s="252" t="s">
        <v>21</v>
      </c>
      <c r="F122" s="253" t="s">
        <v>192</v>
      </c>
      <c r="G122" s="251"/>
      <c r="H122" s="254">
        <v>5.5999999999999996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AT122" s="260" t="s">
        <v>149</v>
      </c>
      <c r="AU122" s="260" t="s">
        <v>81</v>
      </c>
      <c r="AV122" s="12" t="s">
        <v>81</v>
      </c>
      <c r="AW122" s="12" t="s">
        <v>35</v>
      </c>
      <c r="AX122" s="12" t="s">
        <v>79</v>
      </c>
      <c r="AY122" s="260" t="s">
        <v>138</v>
      </c>
    </row>
    <row r="123" s="1" customFormat="1" ht="38.25" customHeight="1">
      <c r="B123" s="46"/>
      <c r="C123" s="235" t="s">
        <v>193</v>
      </c>
      <c r="D123" s="235" t="s">
        <v>140</v>
      </c>
      <c r="E123" s="236" t="s">
        <v>194</v>
      </c>
      <c r="F123" s="237" t="s">
        <v>195</v>
      </c>
      <c r="G123" s="238" t="s">
        <v>177</v>
      </c>
      <c r="H123" s="239">
        <v>5.5999999999999996</v>
      </c>
      <c r="I123" s="240"/>
      <c r="J123" s="241">
        <f>ROUND(I123*H123,2)</f>
        <v>0</v>
      </c>
      <c r="K123" s="237" t="s">
        <v>144</v>
      </c>
      <c r="L123" s="72"/>
      <c r="M123" s="242" t="s">
        <v>21</v>
      </c>
      <c r="N123" s="243" t="s">
        <v>43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145</v>
      </c>
      <c r="AT123" s="24" t="s">
        <v>140</v>
      </c>
      <c r="AU123" s="24" t="s">
        <v>81</v>
      </c>
      <c r="AY123" s="24" t="s">
        <v>138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79</v>
      </c>
      <c r="BK123" s="246">
        <f>ROUND(I123*H123,2)</f>
        <v>0</v>
      </c>
      <c r="BL123" s="24" t="s">
        <v>145</v>
      </c>
      <c r="BM123" s="24" t="s">
        <v>196</v>
      </c>
    </row>
    <row r="124" s="1" customFormat="1">
      <c r="B124" s="46"/>
      <c r="C124" s="74"/>
      <c r="D124" s="247" t="s">
        <v>147</v>
      </c>
      <c r="E124" s="74"/>
      <c r="F124" s="248" t="s">
        <v>191</v>
      </c>
      <c r="G124" s="74"/>
      <c r="H124" s="74"/>
      <c r="I124" s="203"/>
      <c r="J124" s="74"/>
      <c r="K124" s="74"/>
      <c r="L124" s="72"/>
      <c r="M124" s="249"/>
      <c r="N124" s="47"/>
      <c r="O124" s="47"/>
      <c r="P124" s="47"/>
      <c r="Q124" s="47"/>
      <c r="R124" s="47"/>
      <c r="S124" s="47"/>
      <c r="T124" s="95"/>
      <c r="AT124" s="24" t="s">
        <v>147</v>
      </c>
      <c r="AU124" s="24" t="s">
        <v>81</v>
      </c>
    </row>
    <row r="125" s="12" customFormat="1">
      <c r="B125" s="250"/>
      <c r="C125" s="251"/>
      <c r="D125" s="247" t="s">
        <v>149</v>
      </c>
      <c r="E125" s="252" t="s">
        <v>21</v>
      </c>
      <c r="F125" s="253" t="s">
        <v>197</v>
      </c>
      <c r="G125" s="251"/>
      <c r="H125" s="254">
        <v>5.5999999999999996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AT125" s="260" t="s">
        <v>149</v>
      </c>
      <c r="AU125" s="260" t="s">
        <v>81</v>
      </c>
      <c r="AV125" s="12" t="s">
        <v>81</v>
      </c>
      <c r="AW125" s="12" t="s">
        <v>35</v>
      </c>
      <c r="AX125" s="12" t="s">
        <v>79</v>
      </c>
      <c r="AY125" s="260" t="s">
        <v>138</v>
      </c>
    </row>
    <row r="126" s="1" customFormat="1" ht="38.25" customHeight="1">
      <c r="B126" s="46"/>
      <c r="C126" s="235" t="s">
        <v>198</v>
      </c>
      <c r="D126" s="235" t="s">
        <v>140</v>
      </c>
      <c r="E126" s="236" t="s">
        <v>199</v>
      </c>
      <c r="F126" s="237" t="s">
        <v>200</v>
      </c>
      <c r="G126" s="238" t="s">
        <v>177</v>
      </c>
      <c r="H126" s="239">
        <v>3.198</v>
      </c>
      <c r="I126" s="240"/>
      <c r="J126" s="241">
        <f>ROUND(I126*H126,2)</f>
        <v>0</v>
      </c>
      <c r="K126" s="237" t="s">
        <v>144</v>
      </c>
      <c r="L126" s="72"/>
      <c r="M126" s="242" t="s">
        <v>21</v>
      </c>
      <c r="N126" s="243" t="s">
        <v>43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145</v>
      </c>
      <c r="AT126" s="24" t="s">
        <v>140</v>
      </c>
      <c r="AU126" s="24" t="s">
        <v>81</v>
      </c>
      <c r="AY126" s="24" t="s">
        <v>138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79</v>
      </c>
      <c r="BK126" s="246">
        <f>ROUND(I126*H126,2)</f>
        <v>0</v>
      </c>
      <c r="BL126" s="24" t="s">
        <v>145</v>
      </c>
      <c r="BM126" s="24" t="s">
        <v>201</v>
      </c>
    </row>
    <row r="127" s="1" customFormat="1">
      <c r="B127" s="46"/>
      <c r="C127" s="74"/>
      <c r="D127" s="247" t="s">
        <v>147</v>
      </c>
      <c r="E127" s="74"/>
      <c r="F127" s="248" t="s">
        <v>202</v>
      </c>
      <c r="G127" s="74"/>
      <c r="H127" s="74"/>
      <c r="I127" s="203"/>
      <c r="J127" s="74"/>
      <c r="K127" s="74"/>
      <c r="L127" s="72"/>
      <c r="M127" s="249"/>
      <c r="N127" s="47"/>
      <c r="O127" s="47"/>
      <c r="P127" s="47"/>
      <c r="Q127" s="47"/>
      <c r="R127" s="47"/>
      <c r="S127" s="47"/>
      <c r="T127" s="95"/>
      <c r="AT127" s="24" t="s">
        <v>147</v>
      </c>
      <c r="AU127" s="24" t="s">
        <v>81</v>
      </c>
    </row>
    <row r="128" s="12" customFormat="1">
      <c r="B128" s="250"/>
      <c r="C128" s="251"/>
      <c r="D128" s="247" t="s">
        <v>149</v>
      </c>
      <c r="E128" s="252" t="s">
        <v>21</v>
      </c>
      <c r="F128" s="253" t="s">
        <v>203</v>
      </c>
      <c r="G128" s="251"/>
      <c r="H128" s="254">
        <v>7.1779999999999999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AT128" s="260" t="s">
        <v>149</v>
      </c>
      <c r="AU128" s="260" t="s">
        <v>81</v>
      </c>
      <c r="AV128" s="12" t="s">
        <v>81</v>
      </c>
      <c r="AW128" s="12" t="s">
        <v>35</v>
      </c>
      <c r="AX128" s="12" t="s">
        <v>72</v>
      </c>
      <c r="AY128" s="260" t="s">
        <v>138</v>
      </c>
    </row>
    <row r="129" s="12" customFormat="1">
      <c r="B129" s="250"/>
      <c r="C129" s="251"/>
      <c r="D129" s="247" t="s">
        <v>149</v>
      </c>
      <c r="E129" s="252" t="s">
        <v>21</v>
      </c>
      <c r="F129" s="253" t="s">
        <v>204</v>
      </c>
      <c r="G129" s="251"/>
      <c r="H129" s="254">
        <v>-3.98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AT129" s="260" t="s">
        <v>149</v>
      </c>
      <c r="AU129" s="260" t="s">
        <v>81</v>
      </c>
      <c r="AV129" s="12" t="s">
        <v>81</v>
      </c>
      <c r="AW129" s="12" t="s">
        <v>35</v>
      </c>
      <c r="AX129" s="12" t="s">
        <v>72</v>
      </c>
      <c r="AY129" s="260" t="s">
        <v>138</v>
      </c>
    </row>
    <row r="130" s="13" customFormat="1">
      <c r="B130" s="261"/>
      <c r="C130" s="262"/>
      <c r="D130" s="247" t="s">
        <v>149</v>
      </c>
      <c r="E130" s="263" t="s">
        <v>21</v>
      </c>
      <c r="F130" s="264" t="s">
        <v>152</v>
      </c>
      <c r="G130" s="262"/>
      <c r="H130" s="265">
        <v>3.198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AT130" s="271" t="s">
        <v>149</v>
      </c>
      <c r="AU130" s="271" t="s">
        <v>81</v>
      </c>
      <c r="AV130" s="13" t="s">
        <v>145</v>
      </c>
      <c r="AW130" s="13" t="s">
        <v>35</v>
      </c>
      <c r="AX130" s="13" t="s">
        <v>79</v>
      </c>
      <c r="AY130" s="271" t="s">
        <v>138</v>
      </c>
    </row>
    <row r="131" s="1" customFormat="1" ht="51" customHeight="1">
      <c r="B131" s="46"/>
      <c r="C131" s="235" t="s">
        <v>205</v>
      </c>
      <c r="D131" s="235" t="s">
        <v>140</v>
      </c>
      <c r="E131" s="236" t="s">
        <v>206</v>
      </c>
      <c r="F131" s="237" t="s">
        <v>207</v>
      </c>
      <c r="G131" s="238" t="s">
        <v>177</v>
      </c>
      <c r="H131" s="239">
        <v>12.792</v>
      </c>
      <c r="I131" s="240"/>
      <c r="J131" s="241">
        <f>ROUND(I131*H131,2)</f>
        <v>0</v>
      </c>
      <c r="K131" s="237" t="s">
        <v>144</v>
      </c>
      <c r="L131" s="72"/>
      <c r="M131" s="242" t="s">
        <v>21</v>
      </c>
      <c r="N131" s="243" t="s">
        <v>43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145</v>
      </c>
      <c r="AT131" s="24" t="s">
        <v>140</v>
      </c>
      <c r="AU131" s="24" t="s">
        <v>81</v>
      </c>
      <c r="AY131" s="24" t="s">
        <v>138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79</v>
      </c>
      <c r="BK131" s="246">
        <f>ROUND(I131*H131,2)</f>
        <v>0</v>
      </c>
      <c r="BL131" s="24" t="s">
        <v>145</v>
      </c>
      <c r="BM131" s="24" t="s">
        <v>208</v>
      </c>
    </row>
    <row r="132" s="1" customFormat="1">
      <c r="B132" s="46"/>
      <c r="C132" s="74"/>
      <c r="D132" s="247" t="s">
        <v>147</v>
      </c>
      <c r="E132" s="74"/>
      <c r="F132" s="248" t="s">
        <v>202</v>
      </c>
      <c r="G132" s="74"/>
      <c r="H132" s="74"/>
      <c r="I132" s="203"/>
      <c r="J132" s="74"/>
      <c r="K132" s="74"/>
      <c r="L132" s="72"/>
      <c r="M132" s="249"/>
      <c r="N132" s="47"/>
      <c r="O132" s="47"/>
      <c r="P132" s="47"/>
      <c r="Q132" s="47"/>
      <c r="R132" s="47"/>
      <c r="S132" s="47"/>
      <c r="T132" s="95"/>
      <c r="AT132" s="24" t="s">
        <v>147</v>
      </c>
      <c r="AU132" s="24" t="s">
        <v>81</v>
      </c>
    </row>
    <row r="133" s="12" customFormat="1">
      <c r="B133" s="250"/>
      <c r="C133" s="251"/>
      <c r="D133" s="247" t="s">
        <v>149</v>
      </c>
      <c r="E133" s="252" t="s">
        <v>21</v>
      </c>
      <c r="F133" s="253" t="s">
        <v>209</v>
      </c>
      <c r="G133" s="251"/>
      <c r="H133" s="254">
        <v>12.792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AT133" s="260" t="s">
        <v>149</v>
      </c>
      <c r="AU133" s="260" t="s">
        <v>81</v>
      </c>
      <c r="AV133" s="12" t="s">
        <v>81</v>
      </c>
      <c r="AW133" s="12" t="s">
        <v>35</v>
      </c>
      <c r="AX133" s="12" t="s">
        <v>79</v>
      </c>
      <c r="AY133" s="260" t="s">
        <v>138</v>
      </c>
    </row>
    <row r="134" s="1" customFormat="1" ht="16.5" customHeight="1">
      <c r="B134" s="46"/>
      <c r="C134" s="235" t="s">
        <v>210</v>
      </c>
      <c r="D134" s="235" t="s">
        <v>140</v>
      </c>
      <c r="E134" s="236" t="s">
        <v>211</v>
      </c>
      <c r="F134" s="237" t="s">
        <v>212</v>
      </c>
      <c r="G134" s="238" t="s">
        <v>177</v>
      </c>
      <c r="H134" s="239">
        <v>3.198</v>
      </c>
      <c r="I134" s="240"/>
      <c r="J134" s="241">
        <f>ROUND(I134*H134,2)</f>
        <v>0</v>
      </c>
      <c r="K134" s="237" t="s">
        <v>144</v>
      </c>
      <c r="L134" s="72"/>
      <c r="M134" s="242" t="s">
        <v>21</v>
      </c>
      <c r="N134" s="243" t="s">
        <v>43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145</v>
      </c>
      <c r="AT134" s="24" t="s">
        <v>140</v>
      </c>
      <c r="AU134" s="24" t="s">
        <v>81</v>
      </c>
      <c r="AY134" s="24" t="s">
        <v>138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79</v>
      </c>
      <c r="BK134" s="246">
        <f>ROUND(I134*H134,2)</f>
        <v>0</v>
      </c>
      <c r="BL134" s="24" t="s">
        <v>145</v>
      </c>
      <c r="BM134" s="24" t="s">
        <v>213</v>
      </c>
    </row>
    <row r="135" s="1" customFormat="1">
      <c r="B135" s="46"/>
      <c r="C135" s="74"/>
      <c r="D135" s="247" t="s">
        <v>147</v>
      </c>
      <c r="E135" s="74"/>
      <c r="F135" s="248" t="s">
        <v>214</v>
      </c>
      <c r="G135" s="74"/>
      <c r="H135" s="74"/>
      <c r="I135" s="203"/>
      <c r="J135" s="74"/>
      <c r="K135" s="74"/>
      <c r="L135" s="72"/>
      <c r="M135" s="249"/>
      <c r="N135" s="47"/>
      <c r="O135" s="47"/>
      <c r="P135" s="47"/>
      <c r="Q135" s="47"/>
      <c r="R135" s="47"/>
      <c r="S135" s="47"/>
      <c r="T135" s="95"/>
      <c r="AT135" s="24" t="s">
        <v>147</v>
      </c>
      <c r="AU135" s="24" t="s">
        <v>81</v>
      </c>
    </row>
    <row r="136" s="12" customFormat="1">
      <c r="B136" s="250"/>
      <c r="C136" s="251"/>
      <c r="D136" s="247" t="s">
        <v>149</v>
      </c>
      <c r="E136" s="252" t="s">
        <v>21</v>
      </c>
      <c r="F136" s="253" t="s">
        <v>215</v>
      </c>
      <c r="G136" s="251"/>
      <c r="H136" s="254">
        <v>3.198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AT136" s="260" t="s">
        <v>149</v>
      </c>
      <c r="AU136" s="260" t="s">
        <v>81</v>
      </c>
      <c r="AV136" s="12" t="s">
        <v>81</v>
      </c>
      <c r="AW136" s="12" t="s">
        <v>35</v>
      </c>
      <c r="AX136" s="12" t="s">
        <v>79</v>
      </c>
      <c r="AY136" s="260" t="s">
        <v>138</v>
      </c>
    </row>
    <row r="137" s="1" customFormat="1" ht="25.5" customHeight="1">
      <c r="B137" s="46"/>
      <c r="C137" s="235" t="s">
        <v>216</v>
      </c>
      <c r="D137" s="235" t="s">
        <v>140</v>
      </c>
      <c r="E137" s="236" t="s">
        <v>217</v>
      </c>
      <c r="F137" s="237" t="s">
        <v>218</v>
      </c>
      <c r="G137" s="238" t="s">
        <v>219</v>
      </c>
      <c r="H137" s="239">
        <v>5.7560000000000002</v>
      </c>
      <c r="I137" s="240"/>
      <c r="J137" s="241">
        <f>ROUND(I137*H137,2)</f>
        <v>0</v>
      </c>
      <c r="K137" s="237" t="s">
        <v>144</v>
      </c>
      <c r="L137" s="72"/>
      <c r="M137" s="242" t="s">
        <v>21</v>
      </c>
      <c r="N137" s="243" t="s">
        <v>43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145</v>
      </c>
      <c r="AT137" s="24" t="s">
        <v>140</v>
      </c>
      <c r="AU137" s="24" t="s">
        <v>81</v>
      </c>
      <c r="AY137" s="24" t="s">
        <v>138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79</v>
      </c>
      <c r="BK137" s="246">
        <f>ROUND(I137*H137,2)</f>
        <v>0</v>
      </c>
      <c r="BL137" s="24" t="s">
        <v>145</v>
      </c>
      <c r="BM137" s="24" t="s">
        <v>220</v>
      </c>
    </row>
    <row r="138" s="1" customFormat="1">
      <c r="B138" s="46"/>
      <c r="C138" s="74"/>
      <c r="D138" s="247" t="s">
        <v>147</v>
      </c>
      <c r="E138" s="74"/>
      <c r="F138" s="248" t="s">
        <v>221</v>
      </c>
      <c r="G138" s="74"/>
      <c r="H138" s="74"/>
      <c r="I138" s="203"/>
      <c r="J138" s="74"/>
      <c r="K138" s="74"/>
      <c r="L138" s="72"/>
      <c r="M138" s="249"/>
      <c r="N138" s="47"/>
      <c r="O138" s="47"/>
      <c r="P138" s="47"/>
      <c r="Q138" s="47"/>
      <c r="R138" s="47"/>
      <c r="S138" s="47"/>
      <c r="T138" s="95"/>
      <c r="AT138" s="24" t="s">
        <v>147</v>
      </c>
      <c r="AU138" s="24" t="s">
        <v>81</v>
      </c>
    </row>
    <row r="139" s="12" customFormat="1">
      <c r="B139" s="250"/>
      <c r="C139" s="251"/>
      <c r="D139" s="247" t="s">
        <v>149</v>
      </c>
      <c r="E139" s="252" t="s">
        <v>21</v>
      </c>
      <c r="F139" s="253" t="s">
        <v>222</v>
      </c>
      <c r="G139" s="251"/>
      <c r="H139" s="254">
        <v>5.7560000000000002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AT139" s="260" t="s">
        <v>149</v>
      </c>
      <c r="AU139" s="260" t="s">
        <v>81</v>
      </c>
      <c r="AV139" s="12" t="s">
        <v>81</v>
      </c>
      <c r="AW139" s="12" t="s">
        <v>35</v>
      </c>
      <c r="AX139" s="12" t="s">
        <v>79</v>
      </c>
      <c r="AY139" s="260" t="s">
        <v>138</v>
      </c>
    </row>
    <row r="140" s="1" customFormat="1" ht="25.5" customHeight="1">
      <c r="B140" s="46"/>
      <c r="C140" s="235" t="s">
        <v>223</v>
      </c>
      <c r="D140" s="235" t="s">
        <v>140</v>
      </c>
      <c r="E140" s="236" t="s">
        <v>224</v>
      </c>
      <c r="F140" s="237" t="s">
        <v>225</v>
      </c>
      <c r="G140" s="238" t="s">
        <v>177</v>
      </c>
      <c r="H140" s="239">
        <v>3.98</v>
      </c>
      <c r="I140" s="240"/>
      <c r="J140" s="241">
        <f>ROUND(I140*H140,2)</f>
        <v>0</v>
      </c>
      <c r="K140" s="237" t="s">
        <v>144</v>
      </c>
      <c r="L140" s="72"/>
      <c r="M140" s="242" t="s">
        <v>21</v>
      </c>
      <c r="N140" s="243" t="s">
        <v>43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145</v>
      </c>
      <c r="AT140" s="24" t="s">
        <v>140</v>
      </c>
      <c r="AU140" s="24" t="s">
        <v>81</v>
      </c>
      <c r="AY140" s="24" t="s">
        <v>138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79</v>
      </c>
      <c r="BK140" s="246">
        <f>ROUND(I140*H140,2)</f>
        <v>0</v>
      </c>
      <c r="BL140" s="24" t="s">
        <v>145</v>
      </c>
      <c r="BM140" s="24" t="s">
        <v>226</v>
      </c>
    </row>
    <row r="141" s="1" customFormat="1">
      <c r="B141" s="46"/>
      <c r="C141" s="74"/>
      <c r="D141" s="247" t="s">
        <v>147</v>
      </c>
      <c r="E141" s="74"/>
      <c r="F141" s="272" t="s">
        <v>227</v>
      </c>
      <c r="G141" s="74"/>
      <c r="H141" s="74"/>
      <c r="I141" s="203"/>
      <c r="J141" s="74"/>
      <c r="K141" s="74"/>
      <c r="L141" s="72"/>
      <c r="M141" s="249"/>
      <c r="N141" s="47"/>
      <c r="O141" s="47"/>
      <c r="P141" s="47"/>
      <c r="Q141" s="47"/>
      <c r="R141" s="47"/>
      <c r="S141" s="47"/>
      <c r="T141" s="95"/>
      <c r="AT141" s="24" t="s">
        <v>147</v>
      </c>
      <c r="AU141" s="24" t="s">
        <v>81</v>
      </c>
    </row>
    <row r="142" s="12" customFormat="1">
      <c r="B142" s="250"/>
      <c r="C142" s="251"/>
      <c r="D142" s="247" t="s">
        <v>149</v>
      </c>
      <c r="E142" s="252" t="s">
        <v>21</v>
      </c>
      <c r="F142" s="253" t="s">
        <v>228</v>
      </c>
      <c r="G142" s="251"/>
      <c r="H142" s="254">
        <v>3.98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AT142" s="260" t="s">
        <v>149</v>
      </c>
      <c r="AU142" s="260" t="s">
        <v>81</v>
      </c>
      <c r="AV142" s="12" t="s">
        <v>81</v>
      </c>
      <c r="AW142" s="12" t="s">
        <v>35</v>
      </c>
      <c r="AX142" s="12" t="s">
        <v>79</v>
      </c>
      <c r="AY142" s="260" t="s">
        <v>138</v>
      </c>
    </row>
    <row r="143" s="1" customFormat="1" ht="25.5" customHeight="1">
      <c r="B143" s="46"/>
      <c r="C143" s="235" t="s">
        <v>10</v>
      </c>
      <c r="D143" s="235" t="s">
        <v>140</v>
      </c>
      <c r="E143" s="236" t="s">
        <v>229</v>
      </c>
      <c r="F143" s="237" t="s">
        <v>230</v>
      </c>
      <c r="G143" s="238" t="s">
        <v>143</v>
      </c>
      <c r="H143" s="239">
        <v>4.5</v>
      </c>
      <c r="I143" s="240"/>
      <c r="J143" s="241">
        <f>ROUND(I143*H143,2)</f>
        <v>0</v>
      </c>
      <c r="K143" s="237" t="s">
        <v>144</v>
      </c>
      <c r="L143" s="72"/>
      <c r="M143" s="242" t="s">
        <v>21</v>
      </c>
      <c r="N143" s="243" t="s">
        <v>43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145</v>
      </c>
      <c r="AT143" s="24" t="s">
        <v>140</v>
      </c>
      <c r="AU143" s="24" t="s">
        <v>81</v>
      </c>
      <c r="AY143" s="24" t="s">
        <v>138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79</v>
      </c>
      <c r="BK143" s="246">
        <f>ROUND(I143*H143,2)</f>
        <v>0</v>
      </c>
      <c r="BL143" s="24" t="s">
        <v>145</v>
      </c>
      <c r="BM143" s="24" t="s">
        <v>231</v>
      </c>
    </row>
    <row r="144" s="1" customFormat="1">
      <c r="B144" s="46"/>
      <c r="C144" s="74"/>
      <c r="D144" s="247" t="s">
        <v>147</v>
      </c>
      <c r="E144" s="74"/>
      <c r="F144" s="248" t="s">
        <v>232</v>
      </c>
      <c r="G144" s="74"/>
      <c r="H144" s="74"/>
      <c r="I144" s="203"/>
      <c r="J144" s="74"/>
      <c r="K144" s="74"/>
      <c r="L144" s="72"/>
      <c r="M144" s="249"/>
      <c r="N144" s="47"/>
      <c r="O144" s="47"/>
      <c r="P144" s="47"/>
      <c r="Q144" s="47"/>
      <c r="R144" s="47"/>
      <c r="S144" s="47"/>
      <c r="T144" s="95"/>
      <c r="AT144" s="24" t="s">
        <v>147</v>
      </c>
      <c r="AU144" s="24" t="s">
        <v>81</v>
      </c>
    </row>
    <row r="145" s="12" customFormat="1">
      <c r="B145" s="250"/>
      <c r="C145" s="251"/>
      <c r="D145" s="247" t="s">
        <v>149</v>
      </c>
      <c r="E145" s="252" t="s">
        <v>21</v>
      </c>
      <c r="F145" s="253" t="s">
        <v>233</v>
      </c>
      <c r="G145" s="251"/>
      <c r="H145" s="254">
        <v>4.5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AT145" s="260" t="s">
        <v>149</v>
      </c>
      <c r="AU145" s="260" t="s">
        <v>81</v>
      </c>
      <c r="AV145" s="12" t="s">
        <v>81</v>
      </c>
      <c r="AW145" s="12" t="s">
        <v>35</v>
      </c>
      <c r="AX145" s="12" t="s">
        <v>79</v>
      </c>
      <c r="AY145" s="260" t="s">
        <v>138</v>
      </c>
    </row>
    <row r="146" s="1" customFormat="1" ht="16.5" customHeight="1">
      <c r="B146" s="46"/>
      <c r="C146" s="273" t="s">
        <v>234</v>
      </c>
      <c r="D146" s="273" t="s">
        <v>235</v>
      </c>
      <c r="E146" s="274" t="s">
        <v>236</v>
      </c>
      <c r="F146" s="275" t="s">
        <v>237</v>
      </c>
      <c r="G146" s="276" t="s">
        <v>177</v>
      </c>
      <c r="H146" s="277">
        <v>0.45000000000000001</v>
      </c>
      <c r="I146" s="278"/>
      <c r="J146" s="279">
        <f>ROUND(I146*H146,2)</f>
        <v>0</v>
      </c>
      <c r="K146" s="275" t="s">
        <v>144</v>
      </c>
      <c r="L146" s="280"/>
      <c r="M146" s="281" t="s">
        <v>21</v>
      </c>
      <c r="N146" s="282" t="s">
        <v>43</v>
      </c>
      <c r="O146" s="47"/>
      <c r="P146" s="244">
        <f>O146*H146</f>
        <v>0</v>
      </c>
      <c r="Q146" s="244">
        <v>0.20999999999999999</v>
      </c>
      <c r="R146" s="244">
        <f>Q146*H146</f>
        <v>0.094500000000000001</v>
      </c>
      <c r="S146" s="244">
        <v>0</v>
      </c>
      <c r="T146" s="245">
        <f>S146*H146</f>
        <v>0</v>
      </c>
      <c r="AR146" s="24" t="s">
        <v>187</v>
      </c>
      <c r="AT146" s="24" t="s">
        <v>235</v>
      </c>
      <c r="AU146" s="24" t="s">
        <v>81</v>
      </c>
      <c r="AY146" s="24" t="s">
        <v>138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79</v>
      </c>
      <c r="BK146" s="246">
        <f>ROUND(I146*H146,2)</f>
        <v>0</v>
      </c>
      <c r="BL146" s="24" t="s">
        <v>145</v>
      </c>
      <c r="BM146" s="24" t="s">
        <v>238</v>
      </c>
    </row>
    <row r="147" s="12" customFormat="1">
      <c r="B147" s="250"/>
      <c r="C147" s="251"/>
      <c r="D147" s="247" t="s">
        <v>149</v>
      </c>
      <c r="E147" s="252" t="s">
        <v>21</v>
      </c>
      <c r="F147" s="253" t="s">
        <v>239</v>
      </c>
      <c r="G147" s="251"/>
      <c r="H147" s="254">
        <v>0.45000000000000001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AT147" s="260" t="s">
        <v>149</v>
      </c>
      <c r="AU147" s="260" t="s">
        <v>81</v>
      </c>
      <c r="AV147" s="12" t="s">
        <v>81</v>
      </c>
      <c r="AW147" s="12" t="s">
        <v>35</v>
      </c>
      <c r="AX147" s="12" t="s">
        <v>79</v>
      </c>
      <c r="AY147" s="260" t="s">
        <v>138</v>
      </c>
    </row>
    <row r="148" s="1" customFormat="1" ht="25.5" customHeight="1">
      <c r="B148" s="46"/>
      <c r="C148" s="235" t="s">
        <v>240</v>
      </c>
      <c r="D148" s="235" t="s">
        <v>140</v>
      </c>
      <c r="E148" s="236" t="s">
        <v>241</v>
      </c>
      <c r="F148" s="237" t="s">
        <v>242</v>
      </c>
      <c r="G148" s="238" t="s">
        <v>143</v>
      </c>
      <c r="H148" s="239">
        <v>4.5</v>
      </c>
      <c r="I148" s="240"/>
      <c r="J148" s="241">
        <f>ROUND(I148*H148,2)</f>
        <v>0</v>
      </c>
      <c r="K148" s="237" t="s">
        <v>144</v>
      </c>
      <c r="L148" s="72"/>
      <c r="M148" s="242" t="s">
        <v>21</v>
      </c>
      <c r="N148" s="243" t="s">
        <v>43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145</v>
      </c>
      <c r="AT148" s="24" t="s">
        <v>140</v>
      </c>
      <c r="AU148" s="24" t="s">
        <v>81</v>
      </c>
      <c r="AY148" s="24" t="s">
        <v>138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79</v>
      </c>
      <c r="BK148" s="246">
        <f>ROUND(I148*H148,2)</f>
        <v>0</v>
      </c>
      <c r="BL148" s="24" t="s">
        <v>145</v>
      </c>
      <c r="BM148" s="24" t="s">
        <v>243</v>
      </c>
    </row>
    <row r="149" s="1" customFormat="1">
      <c r="B149" s="46"/>
      <c r="C149" s="74"/>
      <c r="D149" s="247" t="s">
        <v>147</v>
      </c>
      <c r="E149" s="74"/>
      <c r="F149" s="248" t="s">
        <v>244</v>
      </c>
      <c r="G149" s="74"/>
      <c r="H149" s="74"/>
      <c r="I149" s="203"/>
      <c r="J149" s="74"/>
      <c r="K149" s="74"/>
      <c r="L149" s="72"/>
      <c r="M149" s="249"/>
      <c r="N149" s="47"/>
      <c r="O149" s="47"/>
      <c r="P149" s="47"/>
      <c r="Q149" s="47"/>
      <c r="R149" s="47"/>
      <c r="S149" s="47"/>
      <c r="T149" s="95"/>
      <c r="AT149" s="24" t="s">
        <v>147</v>
      </c>
      <c r="AU149" s="24" t="s">
        <v>81</v>
      </c>
    </row>
    <row r="150" s="12" customFormat="1">
      <c r="B150" s="250"/>
      <c r="C150" s="251"/>
      <c r="D150" s="247" t="s">
        <v>149</v>
      </c>
      <c r="E150" s="252" t="s">
        <v>21</v>
      </c>
      <c r="F150" s="253" t="s">
        <v>245</v>
      </c>
      <c r="G150" s="251"/>
      <c r="H150" s="254">
        <v>4.5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AT150" s="260" t="s">
        <v>149</v>
      </c>
      <c r="AU150" s="260" t="s">
        <v>81</v>
      </c>
      <c r="AV150" s="12" t="s">
        <v>81</v>
      </c>
      <c r="AW150" s="12" t="s">
        <v>35</v>
      </c>
      <c r="AX150" s="12" t="s">
        <v>79</v>
      </c>
      <c r="AY150" s="260" t="s">
        <v>138</v>
      </c>
    </row>
    <row r="151" s="1" customFormat="1" ht="16.5" customHeight="1">
      <c r="B151" s="46"/>
      <c r="C151" s="273" t="s">
        <v>246</v>
      </c>
      <c r="D151" s="273" t="s">
        <v>235</v>
      </c>
      <c r="E151" s="274" t="s">
        <v>247</v>
      </c>
      <c r="F151" s="275" t="s">
        <v>248</v>
      </c>
      <c r="G151" s="276" t="s">
        <v>249</v>
      </c>
      <c r="H151" s="277">
        <v>0.0030000000000000001</v>
      </c>
      <c r="I151" s="278"/>
      <c r="J151" s="279">
        <f>ROUND(I151*H151,2)</f>
        <v>0</v>
      </c>
      <c r="K151" s="275" t="s">
        <v>144</v>
      </c>
      <c r="L151" s="280"/>
      <c r="M151" s="281" t="s">
        <v>21</v>
      </c>
      <c r="N151" s="282" t="s">
        <v>43</v>
      </c>
      <c r="O151" s="47"/>
      <c r="P151" s="244">
        <f>O151*H151</f>
        <v>0</v>
      </c>
      <c r="Q151" s="244">
        <v>0.001</v>
      </c>
      <c r="R151" s="244">
        <f>Q151*H151</f>
        <v>3.0000000000000001E-06</v>
      </c>
      <c r="S151" s="244">
        <v>0</v>
      </c>
      <c r="T151" s="245">
        <f>S151*H151</f>
        <v>0</v>
      </c>
      <c r="AR151" s="24" t="s">
        <v>187</v>
      </c>
      <c r="AT151" s="24" t="s">
        <v>235</v>
      </c>
      <c r="AU151" s="24" t="s">
        <v>81</v>
      </c>
      <c r="AY151" s="24" t="s">
        <v>138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79</v>
      </c>
      <c r="BK151" s="246">
        <f>ROUND(I151*H151,2)</f>
        <v>0</v>
      </c>
      <c r="BL151" s="24" t="s">
        <v>145</v>
      </c>
      <c r="BM151" s="24" t="s">
        <v>250</v>
      </c>
    </row>
    <row r="152" s="12" customFormat="1">
      <c r="B152" s="250"/>
      <c r="C152" s="251"/>
      <c r="D152" s="247" t="s">
        <v>149</v>
      </c>
      <c r="E152" s="252" t="s">
        <v>21</v>
      </c>
      <c r="F152" s="253" t="s">
        <v>251</v>
      </c>
      <c r="G152" s="251"/>
      <c r="H152" s="254">
        <v>0.17999999999999999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AT152" s="260" t="s">
        <v>149</v>
      </c>
      <c r="AU152" s="260" t="s">
        <v>81</v>
      </c>
      <c r="AV152" s="12" t="s">
        <v>81</v>
      </c>
      <c r="AW152" s="12" t="s">
        <v>35</v>
      </c>
      <c r="AX152" s="12" t="s">
        <v>79</v>
      </c>
      <c r="AY152" s="260" t="s">
        <v>138</v>
      </c>
    </row>
    <row r="153" s="12" customFormat="1">
      <c r="B153" s="250"/>
      <c r="C153" s="251"/>
      <c r="D153" s="247" t="s">
        <v>149</v>
      </c>
      <c r="E153" s="251"/>
      <c r="F153" s="253" t="s">
        <v>252</v>
      </c>
      <c r="G153" s="251"/>
      <c r="H153" s="254">
        <v>0.0030000000000000001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AT153" s="260" t="s">
        <v>149</v>
      </c>
      <c r="AU153" s="260" t="s">
        <v>81</v>
      </c>
      <c r="AV153" s="12" t="s">
        <v>81</v>
      </c>
      <c r="AW153" s="12" t="s">
        <v>6</v>
      </c>
      <c r="AX153" s="12" t="s">
        <v>79</v>
      </c>
      <c r="AY153" s="260" t="s">
        <v>138</v>
      </c>
    </row>
    <row r="154" s="1" customFormat="1" ht="25.5" customHeight="1">
      <c r="B154" s="46"/>
      <c r="C154" s="235" t="s">
        <v>253</v>
      </c>
      <c r="D154" s="235" t="s">
        <v>140</v>
      </c>
      <c r="E154" s="236" t="s">
        <v>254</v>
      </c>
      <c r="F154" s="237" t="s">
        <v>255</v>
      </c>
      <c r="G154" s="238" t="s">
        <v>143</v>
      </c>
      <c r="H154" s="239">
        <v>437.19999999999999</v>
      </c>
      <c r="I154" s="240"/>
      <c r="J154" s="241">
        <f>ROUND(I154*H154,2)</f>
        <v>0</v>
      </c>
      <c r="K154" s="237" t="s">
        <v>144</v>
      </c>
      <c r="L154" s="72"/>
      <c r="M154" s="242" t="s">
        <v>21</v>
      </c>
      <c r="N154" s="243" t="s">
        <v>43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145</v>
      </c>
      <c r="AT154" s="24" t="s">
        <v>140</v>
      </c>
      <c r="AU154" s="24" t="s">
        <v>81</v>
      </c>
      <c r="AY154" s="24" t="s">
        <v>138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79</v>
      </c>
      <c r="BK154" s="246">
        <f>ROUND(I154*H154,2)</f>
        <v>0</v>
      </c>
      <c r="BL154" s="24" t="s">
        <v>145</v>
      </c>
      <c r="BM154" s="24" t="s">
        <v>256</v>
      </c>
    </row>
    <row r="155" s="1" customFormat="1">
      <c r="B155" s="46"/>
      <c r="C155" s="74"/>
      <c r="D155" s="247" t="s">
        <v>147</v>
      </c>
      <c r="E155" s="74"/>
      <c r="F155" s="248" t="s">
        <v>257</v>
      </c>
      <c r="G155" s="74"/>
      <c r="H155" s="74"/>
      <c r="I155" s="203"/>
      <c r="J155" s="74"/>
      <c r="K155" s="74"/>
      <c r="L155" s="72"/>
      <c r="M155" s="249"/>
      <c r="N155" s="47"/>
      <c r="O155" s="47"/>
      <c r="P155" s="47"/>
      <c r="Q155" s="47"/>
      <c r="R155" s="47"/>
      <c r="S155" s="47"/>
      <c r="T155" s="95"/>
      <c r="AT155" s="24" t="s">
        <v>147</v>
      </c>
      <c r="AU155" s="24" t="s">
        <v>81</v>
      </c>
    </row>
    <row r="156" s="12" customFormat="1">
      <c r="B156" s="250"/>
      <c r="C156" s="251"/>
      <c r="D156" s="247" t="s">
        <v>149</v>
      </c>
      <c r="E156" s="252" t="s">
        <v>21</v>
      </c>
      <c r="F156" s="253" t="s">
        <v>258</v>
      </c>
      <c r="G156" s="251"/>
      <c r="H156" s="254">
        <v>437.19999999999999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AT156" s="260" t="s">
        <v>149</v>
      </c>
      <c r="AU156" s="260" t="s">
        <v>81</v>
      </c>
      <c r="AV156" s="12" t="s">
        <v>81</v>
      </c>
      <c r="AW156" s="12" t="s">
        <v>35</v>
      </c>
      <c r="AX156" s="12" t="s">
        <v>79</v>
      </c>
      <c r="AY156" s="260" t="s">
        <v>138</v>
      </c>
    </row>
    <row r="157" s="11" customFormat="1" ht="29.88" customHeight="1">
      <c r="B157" s="219"/>
      <c r="C157" s="220"/>
      <c r="D157" s="221" t="s">
        <v>71</v>
      </c>
      <c r="E157" s="233" t="s">
        <v>145</v>
      </c>
      <c r="F157" s="233" t="s">
        <v>259</v>
      </c>
      <c r="G157" s="220"/>
      <c r="H157" s="220"/>
      <c r="I157" s="223"/>
      <c r="J157" s="234">
        <f>BK157</f>
        <v>0</v>
      </c>
      <c r="K157" s="220"/>
      <c r="L157" s="225"/>
      <c r="M157" s="226"/>
      <c r="N157" s="227"/>
      <c r="O157" s="227"/>
      <c r="P157" s="228">
        <f>SUM(P158:P160)</f>
        <v>0</v>
      </c>
      <c r="Q157" s="227"/>
      <c r="R157" s="228">
        <f>SUM(R158:R160)</f>
        <v>0.20603000000000002</v>
      </c>
      <c r="S157" s="227"/>
      <c r="T157" s="229">
        <f>SUM(T158:T160)</f>
        <v>0</v>
      </c>
      <c r="AR157" s="230" t="s">
        <v>79</v>
      </c>
      <c r="AT157" s="231" t="s">
        <v>71</v>
      </c>
      <c r="AU157" s="231" t="s">
        <v>79</v>
      </c>
      <c r="AY157" s="230" t="s">
        <v>138</v>
      </c>
      <c r="BK157" s="232">
        <f>SUM(BK158:BK160)</f>
        <v>0</v>
      </c>
    </row>
    <row r="158" s="1" customFormat="1" ht="25.5" customHeight="1">
      <c r="B158" s="46"/>
      <c r="C158" s="235" t="s">
        <v>260</v>
      </c>
      <c r="D158" s="235" t="s">
        <v>140</v>
      </c>
      <c r="E158" s="236" t="s">
        <v>261</v>
      </c>
      <c r="F158" s="237" t="s">
        <v>262</v>
      </c>
      <c r="G158" s="238" t="s">
        <v>143</v>
      </c>
      <c r="H158" s="239">
        <v>1.1000000000000001</v>
      </c>
      <c r="I158" s="240"/>
      <c r="J158" s="241">
        <f>ROUND(I158*H158,2)</f>
        <v>0</v>
      </c>
      <c r="K158" s="237" t="s">
        <v>144</v>
      </c>
      <c r="L158" s="72"/>
      <c r="M158" s="242" t="s">
        <v>21</v>
      </c>
      <c r="N158" s="243" t="s">
        <v>43</v>
      </c>
      <c r="O158" s="47"/>
      <c r="P158" s="244">
        <f>O158*H158</f>
        <v>0</v>
      </c>
      <c r="Q158" s="244">
        <v>0.18729999999999999</v>
      </c>
      <c r="R158" s="244">
        <f>Q158*H158</f>
        <v>0.20603000000000002</v>
      </c>
      <c r="S158" s="244">
        <v>0</v>
      </c>
      <c r="T158" s="245">
        <f>S158*H158</f>
        <v>0</v>
      </c>
      <c r="AR158" s="24" t="s">
        <v>145</v>
      </c>
      <c r="AT158" s="24" t="s">
        <v>140</v>
      </c>
      <c r="AU158" s="24" t="s">
        <v>81</v>
      </c>
      <c r="AY158" s="24" t="s">
        <v>138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79</v>
      </c>
      <c r="BK158" s="246">
        <f>ROUND(I158*H158,2)</f>
        <v>0</v>
      </c>
      <c r="BL158" s="24" t="s">
        <v>145</v>
      </c>
      <c r="BM158" s="24" t="s">
        <v>263</v>
      </c>
    </row>
    <row r="159" s="1" customFormat="1">
      <c r="B159" s="46"/>
      <c r="C159" s="74"/>
      <c r="D159" s="247" t="s">
        <v>147</v>
      </c>
      <c r="E159" s="74"/>
      <c r="F159" s="248" t="s">
        <v>264</v>
      </c>
      <c r="G159" s="74"/>
      <c r="H159" s="74"/>
      <c r="I159" s="203"/>
      <c r="J159" s="74"/>
      <c r="K159" s="74"/>
      <c r="L159" s="72"/>
      <c r="M159" s="249"/>
      <c r="N159" s="47"/>
      <c r="O159" s="47"/>
      <c r="P159" s="47"/>
      <c r="Q159" s="47"/>
      <c r="R159" s="47"/>
      <c r="S159" s="47"/>
      <c r="T159" s="95"/>
      <c r="AT159" s="24" t="s">
        <v>147</v>
      </c>
      <c r="AU159" s="24" t="s">
        <v>81</v>
      </c>
    </row>
    <row r="160" s="12" customFormat="1">
      <c r="B160" s="250"/>
      <c r="C160" s="251"/>
      <c r="D160" s="247" t="s">
        <v>149</v>
      </c>
      <c r="E160" s="252" t="s">
        <v>21</v>
      </c>
      <c r="F160" s="253" t="s">
        <v>265</v>
      </c>
      <c r="G160" s="251"/>
      <c r="H160" s="254">
        <v>1.1000000000000001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AT160" s="260" t="s">
        <v>149</v>
      </c>
      <c r="AU160" s="260" t="s">
        <v>81</v>
      </c>
      <c r="AV160" s="12" t="s">
        <v>81</v>
      </c>
      <c r="AW160" s="12" t="s">
        <v>35</v>
      </c>
      <c r="AX160" s="12" t="s">
        <v>79</v>
      </c>
      <c r="AY160" s="260" t="s">
        <v>138</v>
      </c>
    </row>
    <row r="161" s="11" customFormat="1" ht="29.88" customHeight="1">
      <c r="B161" s="219"/>
      <c r="C161" s="220"/>
      <c r="D161" s="221" t="s">
        <v>71</v>
      </c>
      <c r="E161" s="233" t="s">
        <v>167</v>
      </c>
      <c r="F161" s="233" t="s">
        <v>266</v>
      </c>
      <c r="G161" s="220"/>
      <c r="H161" s="220"/>
      <c r="I161" s="223"/>
      <c r="J161" s="234">
        <f>BK161</f>
        <v>0</v>
      </c>
      <c r="K161" s="220"/>
      <c r="L161" s="225"/>
      <c r="M161" s="226"/>
      <c r="N161" s="227"/>
      <c r="O161" s="227"/>
      <c r="P161" s="228">
        <f>SUM(P162:P173)</f>
        <v>0</v>
      </c>
      <c r="Q161" s="227"/>
      <c r="R161" s="228">
        <f>SUM(R162:R173)</f>
        <v>96.0047</v>
      </c>
      <c r="S161" s="227"/>
      <c r="T161" s="229">
        <f>SUM(T162:T173)</f>
        <v>0</v>
      </c>
      <c r="AR161" s="230" t="s">
        <v>79</v>
      </c>
      <c r="AT161" s="231" t="s">
        <v>71</v>
      </c>
      <c r="AU161" s="231" t="s">
        <v>79</v>
      </c>
      <c r="AY161" s="230" t="s">
        <v>138</v>
      </c>
      <c r="BK161" s="232">
        <f>SUM(BK162:BK173)</f>
        <v>0</v>
      </c>
    </row>
    <row r="162" s="1" customFormat="1" ht="25.5" customHeight="1">
      <c r="B162" s="46"/>
      <c r="C162" s="235" t="s">
        <v>9</v>
      </c>
      <c r="D162" s="235" t="s">
        <v>140</v>
      </c>
      <c r="E162" s="236" t="s">
        <v>267</v>
      </c>
      <c r="F162" s="237" t="s">
        <v>268</v>
      </c>
      <c r="G162" s="238" t="s">
        <v>143</v>
      </c>
      <c r="H162" s="239">
        <v>437.19999999999999</v>
      </c>
      <c r="I162" s="240"/>
      <c r="J162" s="241">
        <f>ROUND(I162*H162,2)</f>
        <v>0</v>
      </c>
      <c r="K162" s="237" t="s">
        <v>144</v>
      </c>
      <c r="L162" s="72"/>
      <c r="M162" s="242" t="s">
        <v>21</v>
      </c>
      <c r="N162" s="243" t="s">
        <v>43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145</v>
      </c>
      <c r="AT162" s="24" t="s">
        <v>140</v>
      </c>
      <c r="AU162" s="24" t="s">
        <v>81</v>
      </c>
      <c r="AY162" s="24" t="s">
        <v>138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79</v>
      </c>
      <c r="BK162" s="246">
        <f>ROUND(I162*H162,2)</f>
        <v>0</v>
      </c>
      <c r="BL162" s="24" t="s">
        <v>145</v>
      </c>
      <c r="BM162" s="24" t="s">
        <v>269</v>
      </c>
    </row>
    <row r="163" s="12" customFormat="1">
      <c r="B163" s="250"/>
      <c r="C163" s="251"/>
      <c r="D163" s="247" t="s">
        <v>149</v>
      </c>
      <c r="E163" s="252" t="s">
        <v>21</v>
      </c>
      <c r="F163" s="253" t="s">
        <v>270</v>
      </c>
      <c r="G163" s="251"/>
      <c r="H163" s="254">
        <v>437.19999999999999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AT163" s="260" t="s">
        <v>149</v>
      </c>
      <c r="AU163" s="260" t="s">
        <v>81</v>
      </c>
      <c r="AV163" s="12" t="s">
        <v>81</v>
      </c>
      <c r="AW163" s="12" t="s">
        <v>35</v>
      </c>
      <c r="AX163" s="12" t="s">
        <v>79</v>
      </c>
      <c r="AY163" s="260" t="s">
        <v>138</v>
      </c>
    </row>
    <row r="164" s="1" customFormat="1" ht="51" customHeight="1">
      <c r="B164" s="46"/>
      <c r="C164" s="235" t="s">
        <v>271</v>
      </c>
      <c r="D164" s="235" t="s">
        <v>140</v>
      </c>
      <c r="E164" s="236" t="s">
        <v>272</v>
      </c>
      <c r="F164" s="237" t="s">
        <v>273</v>
      </c>
      <c r="G164" s="238" t="s">
        <v>143</v>
      </c>
      <c r="H164" s="239">
        <v>444</v>
      </c>
      <c r="I164" s="240"/>
      <c r="J164" s="241">
        <f>ROUND(I164*H164,2)</f>
        <v>0</v>
      </c>
      <c r="K164" s="237" t="s">
        <v>144</v>
      </c>
      <c r="L164" s="72"/>
      <c r="M164" s="242" t="s">
        <v>21</v>
      </c>
      <c r="N164" s="243" t="s">
        <v>43</v>
      </c>
      <c r="O164" s="47"/>
      <c r="P164" s="244">
        <f>O164*H164</f>
        <v>0</v>
      </c>
      <c r="Q164" s="244">
        <v>0.084250000000000005</v>
      </c>
      <c r="R164" s="244">
        <f>Q164*H164</f>
        <v>37.407000000000004</v>
      </c>
      <c r="S164" s="244">
        <v>0</v>
      </c>
      <c r="T164" s="245">
        <f>S164*H164</f>
        <v>0</v>
      </c>
      <c r="AR164" s="24" t="s">
        <v>145</v>
      </c>
      <c r="AT164" s="24" t="s">
        <v>140</v>
      </c>
      <c r="AU164" s="24" t="s">
        <v>81</v>
      </c>
      <c r="AY164" s="24" t="s">
        <v>138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79</v>
      </c>
      <c r="BK164" s="246">
        <f>ROUND(I164*H164,2)</f>
        <v>0</v>
      </c>
      <c r="BL164" s="24" t="s">
        <v>145</v>
      </c>
      <c r="BM164" s="24" t="s">
        <v>274</v>
      </c>
    </row>
    <row r="165" s="1" customFormat="1">
      <c r="B165" s="46"/>
      <c r="C165" s="74"/>
      <c r="D165" s="247" t="s">
        <v>147</v>
      </c>
      <c r="E165" s="74"/>
      <c r="F165" s="248" t="s">
        <v>275</v>
      </c>
      <c r="G165" s="74"/>
      <c r="H165" s="74"/>
      <c r="I165" s="203"/>
      <c r="J165" s="74"/>
      <c r="K165" s="74"/>
      <c r="L165" s="72"/>
      <c r="M165" s="249"/>
      <c r="N165" s="47"/>
      <c r="O165" s="47"/>
      <c r="P165" s="47"/>
      <c r="Q165" s="47"/>
      <c r="R165" s="47"/>
      <c r="S165" s="47"/>
      <c r="T165" s="95"/>
      <c r="AT165" s="24" t="s">
        <v>147</v>
      </c>
      <c r="AU165" s="24" t="s">
        <v>81</v>
      </c>
    </row>
    <row r="166" s="12" customFormat="1">
      <c r="B166" s="250"/>
      <c r="C166" s="251"/>
      <c r="D166" s="247" t="s">
        <v>149</v>
      </c>
      <c r="E166" s="252" t="s">
        <v>21</v>
      </c>
      <c r="F166" s="253" t="s">
        <v>276</v>
      </c>
      <c r="G166" s="251"/>
      <c r="H166" s="254">
        <v>6.7999999999999998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AT166" s="260" t="s">
        <v>149</v>
      </c>
      <c r="AU166" s="260" t="s">
        <v>81</v>
      </c>
      <c r="AV166" s="12" t="s">
        <v>81</v>
      </c>
      <c r="AW166" s="12" t="s">
        <v>35</v>
      </c>
      <c r="AX166" s="12" t="s">
        <v>72</v>
      </c>
      <c r="AY166" s="260" t="s">
        <v>138</v>
      </c>
    </row>
    <row r="167" s="12" customFormat="1">
      <c r="B167" s="250"/>
      <c r="C167" s="251"/>
      <c r="D167" s="247" t="s">
        <v>149</v>
      </c>
      <c r="E167" s="252" t="s">
        <v>21</v>
      </c>
      <c r="F167" s="253" t="s">
        <v>277</v>
      </c>
      <c r="G167" s="251"/>
      <c r="H167" s="254">
        <v>437.19999999999999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AT167" s="260" t="s">
        <v>149</v>
      </c>
      <c r="AU167" s="260" t="s">
        <v>81</v>
      </c>
      <c r="AV167" s="12" t="s">
        <v>81</v>
      </c>
      <c r="AW167" s="12" t="s">
        <v>35</v>
      </c>
      <c r="AX167" s="12" t="s">
        <v>72</v>
      </c>
      <c r="AY167" s="260" t="s">
        <v>138</v>
      </c>
    </row>
    <row r="168" s="13" customFormat="1">
      <c r="B168" s="261"/>
      <c r="C168" s="262"/>
      <c r="D168" s="247" t="s">
        <v>149</v>
      </c>
      <c r="E168" s="263" t="s">
        <v>21</v>
      </c>
      <c r="F168" s="264" t="s">
        <v>152</v>
      </c>
      <c r="G168" s="262"/>
      <c r="H168" s="265">
        <v>444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AT168" s="271" t="s">
        <v>149</v>
      </c>
      <c r="AU168" s="271" t="s">
        <v>81</v>
      </c>
      <c r="AV168" s="13" t="s">
        <v>145</v>
      </c>
      <c r="AW168" s="13" t="s">
        <v>35</v>
      </c>
      <c r="AX168" s="13" t="s">
        <v>79</v>
      </c>
      <c r="AY168" s="271" t="s">
        <v>138</v>
      </c>
    </row>
    <row r="169" s="1" customFormat="1" ht="16.5" customHeight="1">
      <c r="B169" s="46"/>
      <c r="C169" s="273" t="s">
        <v>278</v>
      </c>
      <c r="D169" s="273" t="s">
        <v>235</v>
      </c>
      <c r="E169" s="274" t="s">
        <v>279</v>
      </c>
      <c r="F169" s="275" t="s">
        <v>280</v>
      </c>
      <c r="G169" s="276" t="s">
        <v>143</v>
      </c>
      <c r="H169" s="277">
        <v>446</v>
      </c>
      <c r="I169" s="278"/>
      <c r="J169" s="279">
        <f>ROUND(I169*H169,2)</f>
        <v>0</v>
      </c>
      <c r="K169" s="275" t="s">
        <v>144</v>
      </c>
      <c r="L169" s="280"/>
      <c r="M169" s="281" t="s">
        <v>21</v>
      </c>
      <c r="N169" s="282" t="s">
        <v>43</v>
      </c>
      <c r="O169" s="47"/>
      <c r="P169" s="244">
        <f>O169*H169</f>
        <v>0</v>
      </c>
      <c r="Q169" s="244">
        <v>0.13100000000000001</v>
      </c>
      <c r="R169" s="244">
        <f>Q169*H169</f>
        <v>58.426000000000002</v>
      </c>
      <c r="S169" s="244">
        <v>0</v>
      </c>
      <c r="T169" s="245">
        <f>S169*H169</f>
        <v>0</v>
      </c>
      <c r="AR169" s="24" t="s">
        <v>187</v>
      </c>
      <c r="AT169" s="24" t="s">
        <v>235</v>
      </c>
      <c r="AU169" s="24" t="s">
        <v>81</v>
      </c>
      <c r="AY169" s="24" t="s">
        <v>138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79</v>
      </c>
      <c r="BK169" s="246">
        <f>ROUND(I169*H169,2)</f>
        <v>0</v>
      </c>
      <c r="BL169" s="24" t="s">
        <v>145</v>
      </c>
      <c r="BM169" s="24" t="s">
        <v>281</v>
      </c>
    </row>
    <row r="170" s="12" customFormat="1">
      <c r="B170" s="250"/>
      <c r="C170" s="251"/>
      <c r="D170" s="247" t="s">
        <v>149</v>
      </c>
      <c r="E170" s="252" t="s">
        <v>21</v>
      </c>
      <c r="F170" s="253" t="s">
        <v>282</v>
      </c>
      <c r="G170" s="251"/>
      <c r="H170" s="254">
        <v>446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AT170" s="260" t="s">
        <v>149</v>
      </c>
      <c r="AU170" s="260" t="s">
        <v>81</v>
      </c>
      <c r="AV170" s="12" t="s">
        <v>81</v>
      </c>
      <c r="AW170" s="12" t="s">
        <v>35</v>
      </c>
      <c r="AX170" s="12" t="s">
        <v>79</v>
      </c>
      <c r="AY170" s="260" t="s">
        <v>138</v>
      </c>
    </row>
    <row r="171" s="1" customFormat="1" ht="51" customHeight="1">
      <c r="B171" s="46"/>
      <c r="C171" s="235" t="s">
        <v>283</v>
      </c>
      <c r="D171" s="235" t="s">
        <v>140</v>
      </c>
      <c r="E171" s="236" t="s">
        <v>284</v>
      </c>
      <c r="F171" s="237" t="s">
        <v>285</v>
      </c>
      <c r="G171" s="238" t="s">
        <v>143</v>
      </c>
      <c r="H171" s="239">
        <v>1.7</v>
      </c>
      <c r="I171" s="240"/>
      <c r="J171" s="241">
        <f>ROUND(I171*H171,2)</f>
        <v>0</v>
      </c>
      <c r="K171" s="237" t="s">
        <v>144</v>
      </c>
      <c r="L171" s="72"/>
      <c r="M171" s="242" t="s">
        <v>21</v>
      </c>
      <c r="N171" s="243" t="s">
        <v>43</v>
      </c>
      <c r="O171" s="47"/>
      <c r="P171" s="244">
        <f>O171*H171</f>
        <v>0</v>
      </c>
      <c r="Q171" s="244">
        <v>0.10100000000000001</v>
      </c>
      <c r="R171" s="244">
        <f>Q171*H171</f>
        <v>0.17170000000000002</v>
      </c>
      <c r="S171" s="244">
        <v>0</v>
      </c>
      <c r="T171" s="245">
        <f>S171*H171</f>
        <v>0</v>
      </c>
      <c r="AR171" s="24" t="s">
        <v>145</v>
      </c>
      <c r="AT171" s="24" t="s">
        <v>140</v>
      </c>
      <c r="AU171" s="24" t="s">
        <v>81</v>
      </c>
      <c r="AY171" s="24" t="s">
        <v>138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4" t="s">
        <v>79</v>
      </c>
      <c r="BK171" s="246">
        <f>ROUND(I171*H171,2)</f>
        <v>0</v>
      </c>
      <c r="BL171" s="24" t="s">
        <v>145</v>
      </c>
      <c r="BM171" s="24" t="s">
        <v>286</v>
      </c>
    </row>
    <row r="172" s="1" customFormat="1">
      <c r="B172" s="46"/>
      <c r="C172" s="74"/>
      <c r="D172" s="247" t="s">
        <v>147</v>
      </c>
      <c r="E172" s="74"/>
      <c r="F172" s="248" t="s">
        <v>287</v>
      </c>
      <c r="G172" s="74"/>
      <c r="H172" s="74"/>
      <c r="I172" s="203"/>
      <c r="J172" s="74"/>
      <c r="K172" s="74"/>
      <c r="L172" s="72"/>
      <c r="M172" s="249"/>
      <c r="N172" s="47"/>
      <c r="O172" s="47"/>
      <c r="P172" s="47"/>
      <c r="Q172" s="47"/>
      <c r="R172" s="47"/>
      <c r="S172" s="47"/>
      <c r="T172" s="95"/>
      <c r="AT172" s="24" t="s">
        <v>147</v>
      </c>
      <c r="AU172" s="24" t="s">
        <v>81</v>
      </c>
    </row>
    <row r="173" s="12" customFormat="1">
      <c r="B173" s="250"/>
      <c r="C173" s="251"/>
      <c r="D173" s="247" t="s">
        <v>149</v>
      </c>
      <c r="E173" s="252" t="s">
        <v>21</v>
      </c>
      <c r="F173" s="253" t="s">
        <v>288</v>
      </c>
      <c r="G173" s="251"/>
      <c r="H173" s="254">
        <v>1.7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AT173" s="260" t="s">
        <v>149</v>
      </c>
      <c r="AU173" s="260" t="s">
        <v>81</v>
      </c>
      <c r="AV173" s="12" t="s">
        <v>81</v>
      </c>
      <c r="AW173" s="12" t="s">
        <v>35</v>
      </c>
      <c r="AX173" s="12" t="s">
        <v>79</v>
      </c>
      <c r="AY173" s="260" t="s">
        <v>138</v>
      </c>
    </row>
    <row r="174" s="11" customFormat="1" ht="29.88" customHeight="1">
      <c r="B174" s="219"/>
      <c r="C174" s="220"/>
      <c r="D174" s="221" t="s">
        <v>71</v>
      </c>
      <c r="E174" s="233" t="s">
        <v>187</v>
      </c>
      <c r="F174" s="233" t="s">
        <v>289</v>
      </c>
      <c r="G174" s="220"/>
      <c r="H174" s="220"/>
      <c r="I174" s="223"/>
      <c r="J174" s="234">
        <f>BK174</f>
        <v>0</v>
      </c>
      <c r="K174" s="220"/>
      <c r="L174" s="225"/>
      <c r="M174" s="226"/>
      <c r="N174" s="227"/>
      <c r="O174" s="227"/>
      <c r="P174" s="228">
        <f>SUM(P175:P180)</f>
        <v>0</v>
      </c>
      <c r="Q174" s="227"/>
      <c r="R174" s="228">
        <f>SUM(R175:R180)</f>
        <v>3.9524000000000004</v>
      </c>
      <c r="S174" s="227"/>
      <c r="T174" s="229">
        <f>SUM(T175:T180)</f>
        <v>0</v>
      </c>
      <c r="AR174" s="230" t="s">
        <v>79</v>
      </c>
      <c r="AT174" s="231" t="s">
        <v>71</v>
      </c>
      <c r="AU174" s="231" t="s">
        <v>79</v>
      </c>
      <c r="AY174" s="230" t="s">
        <v>138</v>
      </c>
      <c r="BK174" s="232">
        <f>SUM(BK175:BK180)</f>
        <v>0</v>
      </c>
    </row>
    <row r="175" s="1" customFormat="1" ht="16.5" customHeight="1">
      <c r="B175" s="46"/>
      <c r="C175" s="235" t="s">
        <v>290</v>
      </c>
      <c r="D175" s="235" t="s">
        <v>140</v>
      </c>
      <c r="E175" s="236" t="s">
        <v>291</v>
      </c>
      <c r="F175" s="237" t="s">
        <v>292</v>
      </c>
      <c r="G175" s="238" t="s">
        <v>293</v>
      </c>
      <c r="H175" s="239">
        <v>2</v>
      </c>
      <c r="I175" s="240"/>
      <c r="J175" s="241">
        <f>ROUND(I175*H175,2)</f>
        <v>0</v>
      </c>
      <c r="K175" s="237" t="s">
        <v>144</v>
      </c>
      <c r="L175" s="72"/>
      <c r="M175" s="242" t="s">
        <v>21</v>
      </c>
      <c r="N175" s="243" t="s">
        <v>43</v>
      </c>
      <c r="O175" s="47"/>
      <c r="P175" s="244">
        <f>O175*H175</f>
        <v>0</v>
      </c>
      <c r="Q175" s="244">
        <v>0.42080000000000001</v>
      </c>
      <c r="R175" s="244">
        <f>Q175*H175</f>
        <v>0.84160000000000001</v>
      </c>
      <c r="S175" s="244">
        <v>0</v>
      </c>
      <c r="T175" s="245">
        <f>S175*H175</f>
        <v>0</v>
      </c>
      <c r="AR175" s="24" t="s">
        <v>145</v>
      </c>
      <c r="AT175" s="24" t="s">
        <v>140</v>
      </c>
      <c r="AU175" s="24" t="s">
        <v>81</v>
      </c>
      <c r="AY175" s="24" t="s">
        <v>138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4" t="s">
        <v>79</v>
      </c>
      <c r="BK175" s="246">
        <f>ROUND(I175*H175,2)</f>
        <v>0</v>
      </c>
      <c r="BL175" s="24" t="s">
        <v>145</v>
      </c>
      <c r="BM175" s="24" t="s">
        <v>294</v>
      </c>
    </row>
    <row r="176" s="1" customFormat="1">
      <c r="B176" s="46"/>
      <c r="C176" s="74"/>
      <c r="D176" s="247" t="s">
        <v>147</v>
      </c>
      <c r="E176" s="74"/>
      <c r="F176" s="248" t="s">
        <v>295</v>
      </c>
      <c r="G176" s="74"/>
      <c r="H176" s="74"/>
      <c r="I176" s="203"/>
      <c r="J176" s="74"/>
      <c r="K176" s="74"/>
      <c r="L176" s="72"/>
      <c r="M176" s="249"/>
      <c r="N176" s="47"/>
      <c r="O176" s="47"/>
      <c r="P176" s="47"/>
      <c r="Q176" s="47"/>
      <c r="R176" s="47"/>
      <c r="S176" s="47"/>
      <c r="T176" s="95"/>
      <c r="AT176" s="24" t="s">
        <v>147</v>
      </c>
      <c r="AU176" s="24" t="s">
        <v>81</v>
      </c>
    </row>
    <row r="177" s="12" customFormat="1">
      <c r="B177" s="250"/>
      <c r="C177" s="251"/>
      <c r="D177" s="247" t="s">
        <v>149</v>
      </c>
      <c r="E177" s="252" t="s">
        <v>21</v>
      </c>
      <c r="F177" s="253" t="s">
        <v>296</v>
      </c>
      <c r="G177" s="251"/>
      <c r="H177" s="254">
        <v>2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AT177" s="260" t="s">
        <v>149</v>
      </c>
      <c r="AU177" s="260" t="s">
        <v>81</v>
      </c>
      <c r="AV177" s="12" t="s">
        <v>81</v>
      </c>
      <c r="AW177" s="12" t="s">
        <v>35</v>
      </c>
      <c r="AX177" s="12" t="s">
        <v>79</v>
      </c>
      <c r="AY177" s="260" t="s">
        <v>138</v>
      </c>
    </row>
    <row r="178" s="1" customFormat="1" ht="25.5" customHeight="1">
      <c r="B178" s="46"/>
      <c r="C178" s="235" t="s">
        <v>297</v>
      </c>
      <c r="D178" s="235" t="s">
        <v>140</v>
      </c>
      <c r="E178" s="236" t="s">
        <v>298</v>
      </c>
      <c r="F178" s="237" t="s">
        <v>299</v>
      </c>
      <c r="G178" s="238" t="s">
        <v>293</v>
      </c>
      <c r="H178" s="239">
        <v>10</v>
      </c>
      <c r="I178" s="240"/>
      <c r="J178" s="241">
        <f>ROUND(I178*H178,2)</f>
        <v>0</v>
      </c>
      <c r="K178" s="237" t="s">
        <v>144</v>
      </c>
      <c r="L178" s="72"/>
      <c r="M178" s="242" t="s">
        <v>21</v>
      </c>
      <c r="N178" s="243" t="s">
        <v>43</v>
      </c>
      <c r="O178" s="47"/>
      <c r="P178" s="244">
        <f>O178*H178</f>
        <v>0</v>
      </c>
      <c r="Q178" s="244">
        <v>0.31108000000000002</v>
      </c>
      <c r="R178" s="244">
        <f>Q178*H178</f>
        <v>3.1108000000000002</v>
      </c>
      <c r="S178" s="244">
        <v>0</v>
      </c>
      <c r="T178" s="245">
        <f>S178*H178</f>
        <v>0</v>
      </c>
      <c r="AR178" s="24" t="s">
        <v>145</v>
      </c>
      <c r="AT178" s="24" t="s">
        <v>140</v>
      </c>
      <c r="AU178" s="24" t="s">
        <v>81</v>
      </c>
      <c r="AY178" s="24" t="s">
        <v>138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79</v>
      </c>
      <c r="BK178" s="246">
        <f>ROUND(I178*H178,2)</f>
        <v>0</v>
      </c>
      <c r="BL178" s="24" t="s">
        <v>145</v>
      </c>
      <c r="BM178" s="24" t="s">
        <v>300</v>
      </c>
    </row>
    <row r="179" s="1" customFormat="1">
      <c r="B179" s="46"/>
      <c r="C179" s="74"/>
      <c r="D179" s="247" t="s">
        <v>147</v>
      </c>
      <c r="E179" s="74"/>
      <c r="F179" s="248" t="s">
        <v>295</v>
      </c>
      <c r="G179" s="74"/>
      <c r="H179" s="74"/>
      <c r="I179" s="203"/>
      <c r="J179" s="74"/>
      <c r="K179" s="74"/>
      <c r="L179" s="72"/>
      <c r="M179" s="249"/>
      <c r="N179" s="47"/>
      <c r="O179" s="47"/>
      <c r="P179" s="47"/>
      <c r="Q179" s="47"/>
      <c r="R179" s="47"/>
      <c r="S179" s="47"/>
      <c r="T179" s="95"/>
      <c r="AT179" s="24" t="s">
        <v>147</v>
      </c>
      <c r="AU179" s="24" t="s">
        <v>81</v>
      </c>
    </row>
    <row r="180" s="12" customFormat="1">
      <c r="B180" s="250"/>
      <c r="C180" s="251"/>
      <c r="D180" s="247" t="s">
        <v>149</v>
      </c>
      <c r="E180" s="252" t="s">
        <v>21</v>
      </c>
      <c r="F180" s="253" t="s">
        <v>301</v>
      </c>
      <c r="G180" s="251"/>
      <c r="H180" s="254">
        <v>10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AT180" s="260" t="s">
        <v>149</v>
      </c>
      <c r="AU180" s="260" t="s">
        <v>81</v>
      </c>
      <c r="AV180" s="12" t="s">
        <v>81</v>
      </c>
      <c r="AW180" s="12" t="s">
        <v>35</v>
      </c>
      <c r="AX180" s="12" t="s">
        <v>79</v>
      </c>
      <c r="AY180" s="260" t="s">
        <v>138</v>
      </c>
    </row>
    <row r="181" s="11" customFormat="1" ht="29.88" customHeight="1">
      <c r="B181" s="219"/>
      <c r="C181" s="220"/>
      <c r="D181" s="221" t="s">
        <v>71</v>
      </c>
      <c r="E181" s="233" t="s">
        <v>193</v>
      </c>
      <c r="F181" s="233" t="s">
        <v>302</v>
      </c>
      <c r="G181" s="220"/>
      <c r="H181" s="220"/>
      <c r="I181" s="223"/>
      <c r="J181" s="234">
        <f>BK181</f>
        <v>0</v>
      </c>
      <c r="K181" s="220"/>
      <c r="L181" s="225"/>
      <c r="M181" s="226"/>
      <c r="N181" s="227"/>
      <c r="O181" s="227"/>
      <c r="P181" s="228">
        <f>SUM(P182:P199)</f>
        <v>0</v>
      </c>
      <c r="Q181" s="227"/>
      <c r="R181" s="228">
        <f>SUM(R182:R199)</f>
        <v>23.127206320000003</v>
      </c>
      <c r="S181" s="227"/>
      <c r="T181" s="229">
        <f>SUM(T182:T199)</f>
        <v>0</v>
      </c>
      <c r="AR181" s="230" t="s">
        <v>79</v>
      </c>
      <c r="AT181" s="231" t="s">
        <v>71</v>
      </c>
      <c r="AU181" s="231" t="s">
        <v>79</v>
      </c>
      <c r="AY181" s="230" t="s">
        <v>138</v>
      </c>
      <c r="BK181" s="232">
        <f>SUM(BK182:BK199)</f>
        <v>0</v>
      </c>
    </row>
    <row r="182" s="1" customFormat="1" ht="38.25" customHeight="1">
      <c r="B182" s="46"/>
      <c r="C182" s="235" t="s">
        <v>303</v>
      </c>
      <c r="D182" s="235" t="s">
        <v>140</v>
      </c>
      <c r="E182" s="236" t="s">
        <v>304</v>
      </c>
      <c r="F182" s="237" t="s">
        <v>305</v>
      </c>
      <c r="G182" s="238" t="s">
        <v>170</v>
      </c>
      <c r="H182" s="239">
        <v>99.5</v>
      </c>
      <c r="I182" s="240"/>
      <c r="J182" s="241">
        <f>ROUND(I182*H182,2)</f>
        <v>0</v>
      </c>
      <c r="K182" s="237" t="s">
        <v>144</v>
      </c>
      <c r="L182" s="72"/>
      <c r="M182" s="242" t="s">
        <v>21</v>
      </c>
      <c r="N182" s="243" t="s">
        <v>43</v>
      </c>
      <c r="O182" s="47"/>
      <c r="P182" s="244">
        <f>O182*H182</f>
        <v>0</v>
      </c>
      <c r="Q182" s="244">
        <v>0.1295</v>
      </c>
      <c r="R182" s="244">
        <f>Q182*H182</f>
        <v>12.885250000000001</v>
      </c>
      <c r="S182" s="244">
        <v>0</v>
      </c>
      <c r="T182" s="245">
        <f>S182*H182</f>
        <v>0</v>
      </c>
      <c r="AR182" s="24" t="s">
        <v>145</v>
      </c>
      <c r="AT182" s="24" t="s">
        <v>140</v>
      </c>
      <c r="AU182" s="24" t="s">
        <v>81</v>
      </c>
      <c r="AY182" s="24" t="s">
        <v>138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79</v>
      </c>
      <c r="BK182" s="246">
        <f>ROUND(I182*H182,2)</f>
        <v>0</v>
      </c>
      <c r="BL182" s="24" t="s">
        <v>145</v>
      </c>
      <c r="BM182" s="24" t="s">
        <v>306</v>
      </c>
    </row>
    <row r="183" s="1" customFormat="1">
      <c r="B183" s="46"/>
      <c r="C183" s="74"/>
      <c r="D183" s="247" t="s">
        <v>147</v>
      </c>
      <c r="E183" s="74"/>
      <c r="F183" s="248" t="s">
        <v>307</v>
      </c>
      <c r="G183" s="74"/>
      <c r="H183" s="74"/>
      <c r="I183" s="203"/>
      <c r="J183" s="74"/>
      <c r="K183" s="74"/>
      <c r="L183" s="72"/>
      <c r="M183" s="249"/>
      <c r="N183" s="47"/>
      <c r="O183" s="47"/>
      <c r="P183" s="47"/>
      <c r="Q183" s="47"/>
      <c r="R183" s="47"/>
      <c r="S183" s="47"/>
      <c r="T183" s="95"/>
      <c r="AT183" s="24" t="s">
        <v>147</v>
      </c>
      <c r="AU183" s="24" t="s">
        <v>81</v>
      </c>
    </row>
    <row r="184" s="12" customFormat="1">
      <c r="B184" s="250"/>
      <c r="C184" s="251"/>
      <c r="D184" s="247" t="s">
        <v>149</v>
      </c>
      <c r="E184" s="252" t="s">
        <v>21</v>
      </c>
      <c r="F184" s="253" t="s">
        <v>308</v>
      </c>
      <c r="G184" s="251"/>
      <c r="H184" s="254">
        <v>99.5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AT184" s="260" t="s">
        <v>149</v>
      </c>
      <c r="AU184" s="260" t="s">
        <v>81</v>
      </c>
      <c r="AV184" s="12" t="s">
        <v>81</v>
      </c>
      <c r="AW184" s="12" t="s">
        <v>35</v>
      </c>
      <c r="AX184" s="12" t="s">
        <v>79</v>
      </c>
      <c r="AY184" s="260" t="s">
        <v>138</v>
      </c>
    </row>
    <row r="185" s="1" customFormat="1" ht="16.5" customHeight="1">
      <c r="B185" s="46"/>
      <c r="C185" s="273" t="s">
        <v>309</v>
      </c>
      <c r="D185" s="273" t="s">
        <v>235</v>
      </c>
      <c r="E185" s="274" t="s">
        <v>310</v>
      </c>
      <c r="F185" s="275" t="s">
        <v>311</v>
      </c>
      <c r="G185" s="276" t="s">
        <v>170</v>
      </c>
      <c r="H185" s="277">
        <v>102</v>
      </c>
      <c r="I185" s="278"/>
      <c r="J185" s="279">
        <f>ROUND(I185*H185,2)</f>
        <v>0</v>
      </c>
      <c r="K185" s="275" t="s">
        <v>144</v>
      </c>
      <c r="L185" s="280"/>
      <c r="M185" s="281" t="s">
        <v>21</v>
      </c>
      <c r="N185" s="282" t="s">
        <v>43</v>
      </c>
      <c r="O185" s="47"/>
      <c r="P185" s="244">
        <f>O185*H185</f>
        <v>0</v>
      </c>
      <c r="Q185" s="244">
        <v>0.058000000000000003</v>
      </c>
      <c r="R185" s="244">
        <f>Q185*H185</f>
        <v>5.9160000000000004</v>
      </c>
      <c r="S185" s="244">
        <v>0</v>
      </c>
      <c r="T185" s="245">
        <f>S185*H185</f>
        <v>0</v>
      </c>
      <c r="AR185" s="24" t="s">
        <v>187</v>
      </c>
      <c r="AT185" s="24" t="s">
        <v>235</v>
      </c>
      <c r="AU185" s="24" t="s">
        <v>81</v>
      </c>
      <c r="AY185" s="24" t="s">
        <v>138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24" t="s">
        <v>79</v>
      </c>
      <c r="BK185" s="246">
        <f>ROUND(I185*H185,2)</f>
        <v>0</v>
      </c>
      <c r="BL185" s="24" t="s">
        <v>145</v>
      </c>
      <c r="BM185" s="24" t="s">
        <v>312</v>
      </c>
    </row>
    <row r="186" s="12" customFormat="1">
      <c r="B186" s="250"/>
      <c r="C186" s="251"/>
      <c r="D186" s="247" t="s">
        <v>149</v>
      </c>
      <c r="E186" s="252" t="s">
        <v>21</v>
      </c>
      <c r="F186" s="253" t="s">
        <v>313</v>
      </c>
      <c r="G186" s="251"/>
      <c r="H186" s="254">
        <v>102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AT186" s="260" t="s">
        <v>149</v>
      </c>
      <c r="AU186" s="260" t="s">
        <v>81</v>
      </c>
      <c r="AV186" s="12" t="s">
        <v>81</v>
      </c>
      <c r="AW186" s="12" t="s">
        <v>35</v>
      </c>
      <c r="AX186" s="12" t="s">
        <v>79</v>
      </c>
      <c r="AY186" s="260" t="s">
        <v>138</v>
      </c>
    </row>
    <row r="187" s="1" customFormat="1" ht="25.5" customHeight="1">
      <c r="B187" s="46"/>
      <c r="C187" s="235" t="s">
        <v>314</v>
      </c>
      <c r="D187" s="235" t="s">
        <v>140</v>
      </c>
      <c r="E187" s="236" t="s">
        <v>315</v>
      </c>
      <c r="F187" s="237" t="s">
        <v>316</v>
      </c>
      <c r="G187" s="238" t="s">
        <v>177</v>
      </c>
      <c r="H187" s="239">
        <v>1.4930000000000001</v>
      </c>
      <c r="I187" s="240"/>
      <c r="J187" s="241">
        <f>ROUND(I187*H187,2)</f>
        <v>0</v>
      </c>
      <c r="K187" s="237" t="s">
        <v>144</v>
      </c>
      <c r="L187" s="72"/>
      <c r="M187" s="242" t="s">
        <v>21</v>
      </c>
      <c r="N187" s="243" t="s">
        <v>43</v>
      </c>
      <c r="O187" s="47"/>
      <c r="P187" s="244">
        <f>O187*H187</f>
        <v>0</v>
      </c>
      <c r="Q187" s="244">
        <v>2.2563399999999998</v>
      </c>
      <c r="R187" s="244">
        <f>Q187*H187</f>
        <v>3.3687156200000001</v>
      </c>
      <c r="S187" s="244">
        <v>0</v>
      </c>
      <c r="T187" s="245">
        <f>S187*H187</f>
        <v>0</v>
      </c>
      <c r="AR187" s="24" t="s">
        <v>145</v>
      </c>
      <c r="AT187" s="24" t="s">
        <v>140</v>
      </c>
      <c r="AU187" s="24" t="s">
        <v>81</v>
      </c>
      <c r="AY187" s="24" t="s">
        <v>138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4" t="s">
        <v>79</v>
      </c>
      <c r="BK187" s="246">
        <f>ROUND(I187*H187,2)</f>
        <v>0</v>
      </c>
      <c r="BL187" s="24" t="s">
        <v>145</v>
      </c>
      <c r="BM187" s="24" t="s">
        <v>317</v>
      </c>
    </row>
    <row r="188" s="12" customFormat="1">
      <c r="B188" s="250"/>
      <c r="C188" s="251"/>
      <c r="D188" s="247" t="s">
        <v>149</v>
      </c>
      <c r="E188" s="252" t="s">
        <v>21</v>
      </c>
      <c r="F188" s="253" t="s">
        <v>318</v>
      </c>
      <c r="G188" s="251"/>
      <c r="H188" s="254">
        <v>1.4930000000000001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AT188" s="260" t="s">
        <v>149</v>
      </c>
      <c r="AU188" s="260" t="s">
        <v>81</v>
      </c>
      <c r="AV188" s="12" t="s">
        <v>81</v>
      </c>
      <c r="AW188" s="12" t="s">
        <v>35</v>
      </c>
      <c r="AX188" s="12" t="s">
        <v>79</v>
      </c>
      <c r="AY188" s="260" t="s">
        <v>138</v>
      </c>
    </row>
    <row r="189" s="1" customFormat="1" ht="38.25" customHeight="1">
      <c r="B189" s="46"/>
      <c r="C189" s="235" t="s">
        <v>319</v>
      </c>
      <c r="D189" s="235" t="s">
        <v>140</v>
      </c>
      <c r="E189" s="236" t="s">
        <v>320</v>
      </c>
      <c r="F189" s="237" t="s">
        <v>321</v>
      </c>
      <c r="G189" s="238" t="s">
        <v>143</v>
      </c>
      <c r="H189" s="239">
        <v>2.0699999999999998</v>
      </c>
      <c r="I189" s="240"/>
      <c r="J189" s="241">
        <f>ROUND(I189*H189,2)</f>
        <v>0</v>
      </c>
      <c r="K189" s="237" t="s">
        <v>144</v>
      </c>
      <c r="L189" s="72"/>
      <c r="M189" s="242" t="s">
        <v>21</v>
      </c>
      <c r="N189" s="243" t="s">
        <v>43</v>
      </c>
      <c r="O189" s="47"/>
      <c r="P189" s="244">
        <f>O189*H189</f>
        <v>0</v>
      </c>
      <c r="Q189" s="244">
        <v>0.24601000000000001</v>
      </c>
      <c r="R189" s="244">
        <f>Q189*H189</f>
        <v>0.50924069999999999</v>
      </c>
      <c r="S189" s="244">
        <v>0</v>
      </c>
      <c r="T189" s="245">
        <f>S189*H189</f>
        <v>0</v>
      </c>
      <c r="AR189" s="24" t="s">
        <v>145</v>
      </c>
      <c r="AT189" s="24" t="s">
        <v>140</v>
      </c>
      <c r="AU189" s="24" t="s">
        <v>81</v>
      </c>
      <c r="AY189" s="24" t="s">
        <v>138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4" t="s">
        <v>79</v>
      </c>
      <c r="BK189" s="246">
        <f>ROUND(I189*H189,2)</f>
        <v>0</v>
      </c>
      <c r="BL189" s="24" t="s">
        <v>145</v>
      </c>
      <c r="BM189" s="24" t="s">
        <v>322</v>
      </c>
    </row>
    <row r="190" s="1" customFormat="1">
      <c r="B190" s="46"/>
      <c r="C190" s="74"/>
      <c r="D190" s="247" t="s">
        <v>147</v>
      </c>
      <c r="E190" s="74"/>
      <c r="F190" s="248" t="s">
        <v>323</v>
      </c>
      <c r="G190" s="74"/>
      <c r="H190" s="74"/>
      <c r="I190" s="203"/>
      <c r="J190" s="74"/>
      <c r="K190" s="74"/>
      <c r="L190" s="72"/>
      <c r="M190" s="249"/>
      <c r="N190" s="47"/>
      <c r="O190" s="47"/>
      <c r="P190" s="47"/>
      <c r="Q190" s="47"/>
      <c r="R190" s="47"/>
      <c r="S190" s="47"/>
      <c r="T190" s="95"/>
      <c r="AT190" s="24" t="s">
        <v>147</v>
      </c>
      <c r="AU190" s="24" t="s">
        <v>81</v>
      </c>
    </row>
    <row r="191" s="12" customFormat="1">
      <c r="B191" s="250"/>
      <c r="C191" s="251"/>
      <c r="D191" s="247" t="s">
        <v>149</v>
      </c>
      <c r="E191" s="252" t="s">
        <v>21</v>
      </c>
      <c r="F191" s="253" t="s">
        <v>324</v>
      </c>
      <c r="G191" s="251"/>
      <c r="H191" s="254">
        <v>2.0699999999999998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AT191" s="260" t="s">
        <v>149</v>
      </c>
      <c r="AU191" s="260" t="s">
        <v>81</v>
      </c>
      <c r="AV191" s="12" t="s">
        <v>81</v>
      </c>
      <c r="AW191" s="12" t="s">
        <v>35</v>
      </c>
      <c r="AX191" s="12" t="s">
        <v>79</v>
      </c>
      <c r="AY191" s="260" t="s">
        <v>138</v>
      </c>
    </row>
    <row r="192" s="1" customFormat="1" ht="16.5" customHeight="1">
      <c r="B192" s="46"/>
      <c r="C192" s="273" t="s">
        <v>325</v>
      </c>
      <c r="D192" s="273" t="s">
        <v>235</v>
      </c>
      <c r="E192" s="274" t="s">
        <v>326</v>
      </c>
      <c r="F192" s="275" t="s">
        <v>327</v>
      </c>
      <c r="G192" s="276" t="s">
        <v>170</v>
      </c>
      <c r="H192" s="277">
        <v>7</v>
      </c>
      <c r="I192" s="278"/>
      <c r="J192" s="279">
        <f>ROUND(I192*H192,2)</f>
        <v>0</v>
      </c>
      <c r="K192" s="275" t="s">
        <v>144</v>
      </c>
      <c r="L192" s="280"/>
      <c r="M192" s="281" t="s">
        <v>21</v>
      </c>
      <c r="N192" s="282" t="s">
        <v>43</v>
      </c>
      <c r="O192" s="47"/>
      <c r="P192" s="244">
        <f>O192*H192</f>
        <v>0</v>
      </c>
      <c r="Q192" s="244">
        <v>0.064000000000000001</v>
      </c>
      <c r="R192" s="244">
        <f>Q192*H192</f>
        <v>0.44800000000000001</v>
      </c>
      <c r="S192" s="244">
        <v>0</v>
      </c>
      <c r="T192" s="245">
        <f>S192*H192</f>
        <v>0</v>
      </c>
      <c r="AR192" s="24" t="s">
        <v>187</v>
      </c>
      <c r="AT192" s="24" t="s">
        <v>235</v>
      </c>
      <c r="AU192" s="24" t="s">
        <v>81</v>
      </c>
      <c r="AY192" s="24" t="s">
        <v>138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24" t="s">
        <v>79</v>
      </c>
      <c r="BK192" s="246">
        <f>ROUND(I192*H192,2)</f>
        <v>0</v>
      </c>
      <c r="BL192" s="24" t="s">
        <v>145</v>
      </c>
      <c r="BM192" s="24" t="s">
        <v>328</v>
      </c>
    </row>
    <row r="193" s="12" customFormat="1">
      <c r="B193" s="250"/>
      <c r="C193" s="251"/>
      <c r="D193" s="247" t="s">
        <v>149</v>
      </c>
      <c r="E193" s="252" t="s">
        <v>21</v>
      </c>
      <c r="F193" s="253" t="s">
        <v>182</v>
      </c>
      <c r="G193" s="251"/>
      <c r="H193" s="254">
        <v>7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AT193" s="260" t="s">
        <v>149</v>
      </c>
      <c r="AU193" s="260" t="s">
        <v>81</v>
      </c>
      <c r="AV193" s="12" t="s">
        <v>81</v>
      </c>
      <c r="AW193" s="12" t="s">
        <v>35</v>
      </c>
      <c r="AX193" s="12" t="s">
        <v>79</v>
      </c>
      <c r="AY193" s="260" t="s">
        <v>138</v>
      </c>
    </row>
    <row r="194" s="1" customFormat="1" ht="51" customHeight="1">
      <c r="B194" s="46"/>
      <c r="C194" s="235" t="s">
        <v>329</v>
      </c>
      <c r="D194" s="235" t="s">
        <v>140</v>
      </c>
      <c r="E194" s="236" t="s">
        <v>330</v>
      </c>
      <c r="F194" s="237" t="s">
        <v>331</v>
      </c>
      <c r="G194" s="238" t="s">
        <v>143</v>
      </c>
      <c r="H194" s="239">
        <v>1.7</v>
      </c>
      <c r="I194" s="240"/>
      <c r="J194" s="241">
        <f>ROUND(I194*H194,2)</f>
        <v>0</v>
      </c>
      <c r="K194" s="237" t="s">
        <v>144</v>
      </c>
      <c r="L194" s="72"/>
      <c r="M194" s="242" t="s">
        <v>21</v>
      </c>
      <c r="N194" s="243" t="s">
        <v>43</v>
      </c>
      <c r="O194" s="47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AR194" s="24" t="s">
        <v>145</v>
      </c>
      <c r="AT194" s="24" t="s">
        <v>140</v>
      </c>
      <c r="AU194" s="24" t="s">
        <v>81</v>
      </c>
      <c r="AY194" s="24" t="s">
        <v>138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24" t="s">
        <v>79</v>
      </c>
      <c r="BK194" s="246">
        <f>ROUND(I194*H194,2)</f>
        <v>0</v>
      </c>
      <c r="BL194" s="24" t="s">
        <v>145</v>
      </c>
      <c r="BM194" s="24" t="s">
        <v>332</v>
      </c>
    </row>
    <row r="195" s="1" customFormat="1">
      <c r="B195" s="46"/>
      <c r="C195" s="74"/>
      <c r="D195" s="247" t="s">
        <v>147</v>
      </c>
      <c r="E195" s="74"/>
      <c r="F195" s="248" t="s">
        <v>333</v>
      </c>
      <c r="G195" s="74"/>
      <c r="H195" s="74"/>
      <c r="I195" s="203"/>
      <c r="J195" s="74"/>
      <c r="K195" s="74"/>
      <c r="L195" s="72"/>
      <c r="M195" s="249"/>
      <c r="N195" s="47"/>
      <c r="O195" s="47"/>
      <c r="P195" s="47"/>
      <c r="Q195" s="47"/>
      <c r="R195" s="47"/>
      <c r="S195" s="47"/>
      <c r="T195" s="95"/>
      <c r="AT195" s="24" t="s">
        <v>147</v>
      </c>
      <c r="AU195" s="24" t="s">
        <v>81</v>
      </c>
    </row>
    <row r="196" s="12" customFormat="1">
      <c r="B196" s="250"/>
      <c r="C196" s="251"/>
      <c r="D196" s="247" t="s">
        <v>149</v>
      </c>
      <c r="E196" s="252" t="s">
        <v>21</v>
      </c>
      <c r="F196" s="253" t="s">
        <v>151</v>
      </c>
      <c r="G196" s="251"/>
      <c r="H196" s="254">
        <v>1.7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AT196" s="260" t="s">
        <v>149</v>
      </c>
      <c r="AU196" s="260" t="s">
        <v>81</v>
      </c>
      <c r="AV196" s="12" t="s">
        <v>81</v>
      </c>
      <c r="AW196" s="12" t="s">
        <v>35</v>
      </c>
      <c r="AX196" s="12" t="s">
        <v>79</v>
      </c>
      <c r="AY196" s="260" t="s">
        <v>138</v>
      </c>
    </row>
    <row r="197" s="1" customFormat="1" ht="38.25" customHeight="1">
      <c r="B197" s="46"/>
      <c r="C197" s="235" t="s">
        <v>334</v>
      </c>
      <c r="D197" s="235" t="s">
        <v>140</v>
      </c>
      <c r="E197" s="236" t="s">
        <v>335</v>
      </c>
      <c r="F197" s="237" t="s">
        <v>336</v>
      </c>
      <c r="G197" s="238" t="s">
        <v>143</v>
      </c>
      <c r="H197" s="239">
        <v>6.7999999999999998</v>
      </c>
      <c r="I197" s="240"/>
      <c r="J197" s="241">
        <f>ROUND(I197*H197,2)</f>
        <v>0</v>
      </c>
      <c r="K197" s="237" t="s">
        <v>144</v>
      </c>
      <c r="L197" s="72"/>
      <c r="M197" s="242" t="s">
        <v>21</v>
      </c>
      <c r="N197" s="243" t="s">
        <v>43</v>
      </c>
      <c r="O197" s="47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AR197" s="24" t="s">
        <v>145</v>
      </c>
      <c r="AT197" s="24" t="s">
        <v>140</v>
      </c>
      <c r="AU197" s="24" t="s">
        <v>81</v>
      </c>
      <c r="AY197" s="24" t="s">
        <v>138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4" t="s">
        <v>79</v>
      </c>
      <c r="BK197" s="246">
        <f>ROUND(I197*H197,2)</f>
        <v>0</v>
      </c>
      <c r="BL197" s="24" t="s">
        <v>145</v>
      </c>
      <c r="BM197" s="24" t="s">
        <v>337</v>
      </c>
    </row>
    <row r="198" s="1" customFormat="1">
      <c r="B198" s="46"/>
      <c r="C198" s="74"/>
      <c r="D198" s="247" t="s">
        <v>147</v>
      </c>
      <c r="E198" s="74"/>
      <c r="F198" s="248" t="s">
        <v>333</v>
      </c>
      <c r="G198" s="74"/>
      <c r="H198" s="74"/>
      <c r="I198" s="203"/>
      <c r="J198" s="74"/>
      <c r="K198" s="74"/>
      <c r="L198" s="72"/>
      <c r="M198" s="249"/>
      <c r="N198" s="47"/>
      <c r="O198" s="47"/>
      <c r="P198" s="47"/>
      <c r="Q198" s="47"/>
      <c r="R198" s="47"/>
      <c r="S198" s="47"/>
      <c r="T198" s="95"/>
      <c r="AT198" s="24" t="s">
        <v>147</v>
      </c>
      <c r="AU198" s="24" t="s">
        <v>81</v>
      </c>
    </row>
    <row r="199" s="12" customFormat="1">
      <c r="B199" s="250"/>
      <c r="C199" s="251"/>
      <c r="D199" s="247" t="s">
        <v>149</v>
      </c>
      <c r="E199" s="252" t="s">
        <v>21</v>
      </c>
      <c r="F199" s="253" t="s">
        <v>338</v>
      </c>
      <c r="G199" s="251"/>
      <c r="H199" s="254">
        <v>6.7999999999999998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AT199" s="260" t="s">
        <v>149</v>
      </c>
      <c r="AU199" s="260" t="s">
        <v>81</v>
      </c>
      <c r="AV199" s="12" t="s">
        <v>81</v>
      </c>
      <c r="AW199" s="12" t="s">
        <v>35</v>
      </c>
      <c r="AX199" s="12" t="s">
        <v>79</v>
      </c>
      <c r="AY199" s="260" t="s">
        <v>138</v>
      </c>
    </row>
    <row r="200" s="11" customFormat="1" ht="29.88" customHeight="1">
      <c r="B200" s="219"/>
      <c r="C200" s="220"/>
      <c r="D200" s="221" t="s">
        <v>71</v>
      </c>
      <c r="E200" s="233" t="s">
        <v>339</v>
      </c>
      <c r="F200" s="233" t="s">
        <v>340</v>
      </c>
      <c r="G200" s="220"/>
      <c r="H200" s="220"/>
      <c r="I200" s="223"/>
      <c r="J200" s="234">
        <f>BK200</f>
        <v>0</v>
      </c>
      <c r="K200" s="220"/>
      <c r="L200" s="225"/>
      <c r="M200" s="226"/>
      <c r="N200" s="227"/>
      <c r="O200" s="227"/>
      <c r="P200" s="228">
        <f>SUM(P201:P218)</f>
        <v>0</v>
      </c>
      <c r="Q200" s="227"/>
      <c r="R200" s="228">
        <f>SUM(R201:R218)</f>
        <v>0</v>
      </c>
      <c r="S200" s="227"/>
      <c r="T200" s="229">
        <f>SUM(T201:T218)</f>
        <v>0</v>
      </c>
      <c r="AR200" s="230" t="s">
        <v>79</v>
      </c>
      <c r="AT200" s="231" t="s">
        <v>71</v>
      </c>
      <c r="AU200" s="231" t="s">
        <v>79</v>
      </c>
      <c r="AY200" s="230" t="s">
        <v>138</v>
      </c>
      <c r="BK200" s="232">
        <f>SUM(BK201:BK218)</f>
        <v>0</v>
      </c>
    </row>
    <row r="201" s="1" customFormat="1" ht="25.5" customHeight="1">
      <c r="B201" s="46"/>
      <c r="C201" s="235" t="s">
        <v>341</v>
      </c>
      <c r="D201" s="235" t="s">
        <v>140</v>
      </c>
      <c r="E201" s="236" t="s">
        <v>342</v>
      </c>
      <c r="F201" s="237" t="s">
        <v>343</v>
      </c>
      <c r="G201" s="238" t="s">
        <v>219</v>
      </c>
      <c r="H201" s="239">
        <v>242.46000000000001</v>
      </c>
      <c r="I201" s="240"/>
      <c r="J201" s="241">
        <f>ROUND(I201*H201,2)</f>
        <v>0</v>
      </c>
      <c r="K201" s="237" t="s">
        <v>144</v>
      </c>
      <c r="L201" s="72"/>
      <c r="M201" s="242" t="s">
        <v>21</v>
      </c>
      <c r="N201" s="243" t="s">
        <v>43</v>
      </c>
      <c r="O201" s="47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AR201" s="24" t="s">
        <v>145</v>
      </c>
      <c r="AT201" s="24" t="s">
        <v>140</v>
      </c>
      <c r="AU201" s="24" t="s">
        <v>81</v>
      </c>
      <c r="AY201" s="24" t="s">
        <v>138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24" t="s">
        <v>79</v>
      </c>
      <c r="BK201" s="246">
        <f>ROUND(I201*H201,2)</f>
        <v>0</v>
      </c>
      <c r="BL201" s="24" t="s">
        <v>145</v>
      </c>
      <c r="BM201" s="24" t="s">
        <v>344</v>
      </c>
    </row>
    <row r="202" s="1" customFormat="1">
      <c r="B202" s="46"/>
      <c r="C202" s="74"/>
      <c r="D202" s="247" t="s">
        <v>147</v>
      </c>
      <c r="E202" s="74"/>
      <c r="F202" s="248" t="s">
        <v>345</v>
      </c>
      <c r="G202" s="74"/>
      <c r="H202" s="74"/>
      <c r="I202" s="203"/>
      <c r="J202" s="74"/>
      <c r="K202" s="74"/>
      <c r="L202" s="72"/>
      <c r="M202" s="249"/>
      <c r="N202" s="47"/>
      <c r="O202" s="47"/>
      <c r="P202" s="47"/>
      <c r="Q202" s="47"/>
      <c r="R202" s="47"/>
      <c r="S202" s="47"/>
      <c r="T202" s="95"/>
      <c r="AT202" s="24" t="s">
        <v>147</v>
      </c>
      <c r="AU202" s="24" t="s">
        <v>81</v>
      </c>
    </row>
    <row r="203" s="14" customFormat="1">
      <c r="B203" s="283"/>
      <c r="C203" s="284"/>
      <c r="D203" s="247" t="s">
        <v>149</v>
      </c>
      <c r="E203" s="285" t="s">
        <v>21</v>
      </c>
      <c r="F203" s="286" t="s">
        <v>346</v>
      </c>
      <c r="G203" s="284"/>
      <c r="H203" s="285" t="s">
        <v>21</v>
      </c>
      <c r="I203" s="287"/>
      <c r="J203" s="284"/>
      <c r="K203" s="284"/>
      <c r="L203" s="288"/>
      <c r="M203" s="289"/>
      <c r="N203" s="290"/>
      <c r="O203" s="290"/>
      <c r="P203" s="290"/>
      <c r="Q203" s="290"/>
      <c r="R203" s="290"/>
      <c r="S203" s="290"/>
      <c r="T203" s="291"/>
      <c r="AT203" s="292" t="s">
        <v>149</v>
      </c>
      <c r="AU203" s="292" t="s">
        <v>81</v>
      </c>
      <c r="AV203" s="14" t="s">
        <v>79</v>
      </c>
      <c r="AW203" s="14" t="s">
        <v>35</v>
      </c>
      <c r="AX203" s="14" t="s">
        <v>72</v>
      </c>
      <c r="AY203" s="292" t="s">
        <v>138</v>
      </c>
    </row>
    <row r="204" s="12" customFormat="1">
      <c r="B204" s="250"/>
      <c r="C204" s="251"/>
      <c r="D204" s="247" t="s">
        <v>149</v>
      </c>
      <c r="E204" s="252" t="s">
        <v>21</v>
      </c>
      <c r="F204" s="253" t="s">
        <v>347</v>
      </c>
      <c r="G204" s="251"/>
      <c r="H204" s="254">
        <v>48.356000000000002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AT204" s="260" t="s">
        <v>149</v>
      </c>
      <c r="AU204" s="260" t="s">
        <v>81</v>
      </c>
      <c r="AV204" s="12" t="s">
        <v>81</v>
      </c>
      <c r="AW204" s="12" t="s">
        <v>35</v>
      </c>
      <c r="AX204" s="12" t="s">
        <v>72</v>
      </c>
      <c r="AY204" s="260" t="s">
        <v>138</v>
      </c>
    </row>
    <row r="205" s="12" customFormat="1">
      <c r="B205" s="250"/>
      <c r="C205" s="251"/>
      <c r="D205" s="247" t="s">
        <v>149</v>
      </c>
      <c r="E205" s="252" t="s">
        <v>21</v>
      </c>
      <c r="F205" s="253" t="s">
        <v>348</v>
      </c>
      <c r="G205" s="251"/>
      <c r="H205" s="254">
        <v>0.24199999999999999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AT205" s="260" t="s">
        <v>149</v>
      </c>
      <c r="AU205" s="260" t="s">
        <v>81</v>
      </c>
      <c r="AV205" s="12" t="s">
        <v>81</v>
      </c>
      <c r="AW205" s="12" t="s">
        <v>35</v>
      </c>
      <c r="AX205" s="12" t="s">
        <v>72</v>
      </c>
      <c r="AY205" s="260" t="s">
        <v>138</v>
      </c>
    </row>
    <row r="206" s="12" customFormat="1">
      <c r="B206" s="250"/>
      <c r="C206" s="251"/>
      <c r="D206" s="247" t="s">
        <v>149</v>
      </c>
      <c r="E206" s="252" t="s">
        <v>21</v>
      </c>
      <c r="F206" s="253" t="s">
        <v>349</v>
      </c>
      <c r="G206" s="251"/>
      <c r="H206" s="254">
        <v>26.814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AT206" s="260" t="s">
        <v>149</v>
      </c>
      <c r="AU206" s="260" t="s">
        <v>81</v>
      </c>
      <c r="AV206" s="12" t="s">
        <v>81</v>
      </c>
      <c r="AW206" s="12" t="s">
        <v>35</v>
      </c>
      <c r="AX206" s="12" t="s">
        <v>72</v>
      </c>
      <c r="AY206" s="260" t="s">
        <v>138</v>
      </c>
    </row>
    <row r="207" s="14" customFormat="1">
      <c r="B207" s="283"/>
      <c r="C207" s="284"/>
      <c r="D207" s="247" t="s">
        <v>149</v>
      </c>
      <c r="E207" s="285" t="s">
        <v>21</v>
      </c>
      <c r="F207" s="286" t="s">
        <v>350</v>
      </c>
      <c r="G207" s="284"/>
      <c r="H207" s="285" t="s">
        <v>21</v>
      </c>
      <c r="I207" s="287"/>
      <c r="J207" s="284"/>
      <c r="K207" s="284"/>
      <c r="L207" s="288"/>
      <c r="M207" s="289"/>
      <c r="N207" s="290"/>
      <c r="O207" s="290"/>
      <c r="P207" s="290"/>
      <c r="Q207" s="290"/>
      <c r="R207" s="290"/>
      <c r="S207" s="290"/>
      <c r="T207" s="291"/>
      <c r="AT207" s="292" t="s">
        <v>149</v>
      </c>
      <c r="AU207" s="292" t="s">
        <v>81</v>
      </c>
      <c r="AV207" s="14" t="s">
        <v>79</v>
      </c>
      <c r="AW207" s="14" t="s">
        <v>35</v>
      </c>
      <c r="AX207" s="14" t="s">
        <v>72</v>
      </c>
      <c r="AY207" s="292" t="s">
        <v>138</v>
      </c>
    </row>
    <row r="208" s="12" customFormat="1">
      <c r="B208" s="250"/>
      <c r="C208" s="251"/>
      <c r="D208" s="247" t="s">
        <v>149</v>
      </c>
      <c r="E208" s="252" t="s">
        <v>21</v>
      </c>
      <c r="F208" s="253" t="s">
        <v>351</v>
      </c>
      <c r="G208" s="251"/>
      <c r="H208" s="254">
        <v>167.048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AT208" s="260" t="s">
        <v>149</v>
      </c>
      <c r="AU208" s="260" t="s">
        <v>81</v>
      </c>
      <c r="AV208" s="12" t="s">
        <v>81</v>
      </c>
      <c r="AW208" s="12" t="s">
        <v>35</v>
      </c>
      <c r="AX208" s="12" t="s">
        <v>72</v>
      </c>
      <c r="AY208" s="260" t="s">
        <v>138</v>
      </c>
    </row>
    <row r="209" s="13" customFormat="1">
      <c r="B209" s="261"/>
      <c r="C209" s="262"/>
      <c r="D209" s="247" t="s">
        <v>149</v>
      </c>
      <c r="E209" s="263" t="s">
        <v>21</v>
      </c>
      <c r="F209" s="264" t="s">
        <v>152</v>
      </c>
      <c r="G209" s="262"/>
      <c r="H209" s="265">
        <v>242.46000000000001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AT209" s="271" t="s">
        <v>149</v>
      </c>
      <c r="AU209" s="271" t="s">
        <v>81</v>
      </c>
      <c r="AV209" s="13" t="s">
        <v>145</v>
      </c>
      <c r="AW209" s="13" t="s">
        <v>35</v>
      </c>
      <c r="AX209" s="13" t="s">
        <v>79</v>
      </c>
      <c r="AY209" s="271" t="s">
        <v>138</v>
      </c>
    </row>
    <row r="210" s="1" customFormat="1" ht="38.25" customHeight="1">
      <c r="B210" s="46"/>
      <c r="C210" s="235" t="s">
        <v>352</v>
      </c>
      <c r="D210" s="235" t="s">
        <v>140</v>
      </c>
      <c r="E210" s="236" t="s">
        <v>353</v>
      </c>
      <c r="F210" s="237" t="s">
        <v>354</v>
      </c>
      <c r="G210" s="238" t="s">
        <v>219</v>
      </c>
      <c r="H210" s="239">
        <v>3151.98</v>
      </c>
      <c r="I210" s="240"/>
      <c r="J210" s="241">
        <f>ROUND(I210*H210,2)</f>
        <v>0</v>
      </c>
      <c r="K210" s="237" t="s">
        <v>144</v>
      </c>
      <c r="L210" s="72"/>
      <c r="M210" s="242" t="s">
        <v>21</v>
      </c>
      <c r="N210" s="243" t="s">
        <v>43</v>
      </c>
      <c r="O210" s="47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AR210" s="24" t="s">
        <v>145</v>
      </c>
      <c r="AT210" s="24" t="s">
        <v>140</v>
      </c>
      <c r="AU210" s="24" t="s">
        <v>81</v>
      </c>
      <c r="AY210" s="24" t="s">
        <v>138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24" t="s">
        <v>79</v>
      </c>
      <c r="BK210" s="246">
        <f>ROUND(I210*H210,2)</f>
        <v>0</v>
      </c>
      <c r="BL210" s="24" t="s">
        <v>145</v>
      </c>
      <c r="BM210" s="24" t="s">
        <v>355</v>
      </c>
    </row>
    <row r="211" s="1" customFormat="1">
      <c r="B211" s="46"/>
      <c r="C211" s="74"/>
      <c r="D211" s="247" t="s">
        <v>147</v>
      </c>
      <c r="E211" s="74"/>
      <c r="F211" s="248" t="s">
        <v>345</v>
      </c>
      <c r="G211" s="74"/>
      <c r="H211" s="74"/>
      <c r="I211" s="203"/>
      <c r="J211" s="74"/>
      <c r="K211" s="74"/>
      <c r="L211" s="72"/>
      <c r="M211" s="249"/>
      <c r="N211" s="47"/>
      <c r="O211" s="47"/>
      <c r="P211" s="47"/>
      <c r="Q211" s="47"/>
      <c r="R211" s="47"/>
      <c r="S211" s="47"/>
      <c r="T211" s="95"/>
      <c r="AT211" s="24" t="s">
        <v>147</v>
      </c>
      <c r="AU211" s="24" t="s">
        <v>81</v>
      </c>
    </row>
    <row r="212" s="12" customFormat="1">
      <c r="B212" s="250"/>
      <c r="C212" s="251"/>
      <c r="D212" s="247" t="s">
        <v>149</v>
      </c>
      <c r="E212" s="252" t="s">
        <v>21</v>
      </c>
      <c r="F212" s="253" t="s">
        <v>356</v>
      </c>
      <c r="G212" s="251"/>
      <c r="H212" s="254">
        <v>3151.98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AT212" s="260" t="s">
        <v>149</v>
      </c>
      <c r="AU212" s="260" t="s">
        <v>81</v>
      </c>
      <c r="AV212" s="12" t="s">
        <v>81</v>
      </c>
      <c r="AW212" s="12" t="s">
        <v>35</v>
      </c>
      <c r="AX212" s="12" t="s">
        <v>79</v>
      </c>
      <c r="AY212" s="260" t="s">
        <v>138</v>
      </c>
    </row>
    <row r="213" s="1" customFormat="1" ht="25.5" customHeight="1">
      <c r="B213" s="46"/>
      <c r="C213" s="235" t="s">
        <v>357</v>
      </c>
      <c r="D213" s="235" t="s">
        <v>140</v>
      </c>
      <c r="E213" s="236" t="s">
        <v>358</v>
      </c>
      <c r="F213" s="237" t="s">
        <v>359</v>
      </c>
      <c r="G213" s="238" t="s">
        <v>219</v>
      </c>
      <c r="H213" s="239">
        <v>75.412000000000006</v>
      </c>
      <c r="I213" s="240"/>
      <c r="J213" s="241">
        <f>ROUND(I213*H213,2)</f>
        <v>0</v>
      </c>
      <c r="K213" s="237" t="s">
        <v>144</v>
      </c>
      <c r="L213" s="72"/>
      <c r="M213" s="242" t="s">
        <v>21</v>
      </c>
      <c r="N213" s="243" t="s">
        <v>43</v>
      </c>
      <c r="O213" s="47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AR213" s="24" t="s">
        <v>145</v>
      </c>
      <c r="AT213" s="24" t="s">
        <v>140</v>
      </c>
      <c r="AU213" s="24" t="s">
        <v>81</v>
      </c>
      <c r="AY213" s="24" t="s">
        <v>138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24" t="s">
        <v>79</v>
      </c>
      <c r="BK213" s="246">
        <f>ROUND(I213*H213,2)</f>
        <v>0</v>
      </c>
      <c r="BL213" s="24" t="s">
        <v>145</v>
      </c>
      <c r="BM213" s="24" t="s">
        <v>360</v>
      </c>
    </row>
    <row r="214" s="1" customFormat="1">
      <c r="B214" s="46"/>
      <c r="C214" s="74"/>
      <c r="D214" s="247" t="s">
        <v>147</v>
      </c>
      <c r="E214" s="74"/>
      <c r="F214" s="248" t="s">
        <v>361</v>
      </c>
      <c r="G214" s="74"/>
      <c r="H214" s="74"/>
      <c r="I214" s="203"/>
      <c r="J214" s="74"/>
      <c r="K214" s="74"/>
      <c r="L214" s="72"/>
      <c r="M214" s="249"/>
      <c r="N214" s="47"/>
      <c r="O214" s="47"/>
      <c r="P214" s="47"/>
      <c r="Q214" s="47"/>
      <c r="R214" s="47"/>
      <c r="S214" s="47"/>
      <c r="T214" s="95"/>
      <c r="AT214" s="24" t="s">
        <v>147</v>
      </c>
      <c r="AU214" s="24" t="s">
        <v>81</v>
      </c>
    </row>
    <row r="215" s="12" customFormat="1">
      <c r="B215" s="250"/>
      <c r="C215" s="251"/>
      <c r="D215" s="247" t="s">
        <v>149</v>
      </c>
      <c r="E215" s="252" t="s">
        <v>21</v>
      </c>
      <c r="F215" s="253" t="s">
        <v>362</v>
      </c>
      <c r="G215" s="251"/>
      <c r="H215" s="254">
        <v>75.412000000000006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AT215" s="260" t="s">
        <v>149</v>
      </c>
      <c r="AU215" s="260" t="s">
        <v>81</v>
      </c>
      <c r="AV215" s="12" t="s">
        <v>81</v>
      </c>
      <c r="AW215" s="12" t="s">
        <v>35</v>
      </c>
      <c r="AX215" s="12" t="s">
        <v>79</v>
      </c>
      <c r="AY215" s="260" t="s">
        <v>138</v>
      </c>
    </row>
    <row r="216" s="1" customFormat="1" ht="25.5" customHeight="1">
      <c r="B216" s="46"/>
      <c r="C216" s="235" t="s">
        <v>363</v>
      </c>
      <c r="D216" s="235" t="s">
        <v>140</v>
      </c>
      <c r="E216" s="236" t="s">
        <v>364</v>
      </c>
      <c r="F216" s="237" t="s">
        <v>218</v>
      </c>
      <c r="G216" s="238" t="s">
        <v>219</v>
      </c>
      <c r="H216" s="239">
        <v>167.048</v>
      </c>
      <c r="I216" s="240"/>
      <c r="J216" s="241">
        <f>ROUND(I216*H216,2)</f>
        <v>0</v>
      </c>
      <c r="K216" s="237" t="s">
        <v>144</v>
      </c>
      <c r="L216" s="72"/>
      <c r="M216" s="242" t="s">
        <v>21</v>
      </c>
      <c r="N216" s="243" t="s">
        <v>43</v>
      </c>
      <c r="O216" s="47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AR216" s="24" t="s">
        <v>145</v>
      </c>
      <c r="AT216" s="24" t="s">
        <v>140</v>
      </c>
      <c r="AU216" s="24" t="s">
        <v>81</v>
      </c>
      <c r="AY216" s="24" t="s">
        <v>138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24" t="s">
        <v>79</v>
      </c>
      <c r="BK216" s="246">
        <f>ROUND(I216*H216,2)</f>
        <v>0</v>
      </c>
      <c r="BL216" s="24" t="s">
        <v>145</v>
      </c>
      <c r="BM216" s="24" t="s">
        <v>365</v>
      </c>
    </row>
    <row r="217" s="1" customFormat="1">
      <c r="B217" s="46"/>
      <c r="C217" s="74"/>
      <c r="D217" s="247" t="s">
        <v>147</v>
      </c>
      <c r="E217" s="74"/>
      <c r="F217" s="248" t="s">
        <v>366</v>
      </c>
      <c r="G217" s="74"/>
      <c r="H217" s="74"/>
      <c r="I217" s="203"/>
      <c r="J217" s="74"/>
      <c r="K217" s="74"/>
      <c r="L217" s="72"/>
      <c r="M217" s="249"/>
      <c r="N217" s="47"/>
      <c r="O217" s="47"/>
      <c r="P217" s="47"/>
      <c r="Q217" s="47"/>
      <c r="R217" s="47"/>
      <c r="S217" s="47"/>
      <c r="T217" s="95"/>
      <c r="AT217" s="24" t="s">
        <v>147</v>
      </c>
      <c r="AU217" s="24" t="s">
        <v>81</v>
      </c>
    </row>
    <row r="218" s="12" customFormat="1">
      <c r="B218" s="250"/>
      <c r="C218" s="251"/>
      <c r="D218" s="247" t="s">
        <v>149</v>
      </c>
      <c r="E218" s="252" t="s">
        <v>21</v>
      </c>
      <c r="F218" s="253" t="s">
        <v>367</v>
      </c>
      <c r="G218" s="251"/>
      <c r="H218" s="254">
        <v>167.048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AT218" s="260" t="s">
        <v>149</v>
      </c>
      <c r="AU218" s="260" t="s">
        <v>81</v>
      </c>
      <c r="AV218" s="12" t="s">
        <v>81</v>
      </c>
      <c r="AW218" s="12" t="s">
        <v>35</v>
      </c>
      <c r="AX218" s="12" t="s">
        <v>79</v>
      </c>
      <c r="AY218" s="260" t="s">
        <v>138</v>
      </c>
    </row>
    <row r="219" s="11" customFormat="1" ht="29.88" customHeight="1">
      <c r="B219" s="219"/>
      <c r="C219" s="220"/>
      <c r="D219" s="221" t="s">
        <v>71</v>
      </c>
      <c r="E219" s="233" t="s">
        <v>368</v>
      </c>
      <c r="F219" s="233" t="s">
        <v>369</v>
      </c>
      <c r="G219" s="220"/>
      <c r="H219" s="220"/>
      <c r="I219" s="223"/>
      <c r="J219" s="234">
        <f>BK219</f>
        <v>0</v>
      </c>
      <c r="K219" s="220"/>
      <c r="L219" s="225"/>
      <c r="M219" s="226"/>
      <c r="N219" s="227"/>
      <c r="O219" s="227"/>
      <c r="P219" s="228">
        <f>P220</f>
        <v>0</v>
      </c>
      <c r="Q219" s="227"/>
      <c r="R219" s="228">
        <f>R220</f>
        <v>0</v>
      </c>
      <c r="S219" s="227"/>
      <c r="T219" s="229">
        <f>T220</f>
        <v>0</v>
      </c>
      <c r="AR219" s="230" t="s">
        <v>79</v>
      </c>
      <c r="AT219" s="231" t="s">
        <v>71</v>
      </c>
      <c r="AU219" s="231" t="s">
        <v>79</v>
      </c>
      <c r="AY219" s="230" t="s">
        <v>138</v>
      </c>
      <c r="BK219" s="232">
        <f>BK220</f>
        <v>0</v>
      </c>
    </row>
    <row r="220" s="1" customFormat="1" ht="25.5" customHeight="1">
      <c r="B220" s="46"/>
      <c r="C220" s="235" t="s">
        <v>370</v>
      </c>
      <c r="D220" s="235" t="s">
        <v>140</v>
      </c>
      <c r="E220" s="236" t="s">
        <v>371</v>
      </c>
      <c r="F220" s="237" t="s">
        <v>372</v>
      </c>
      <c r="G220" s="238" t="s">
        <v>219</v>
      </c>
      <c r="H220" s="239">
        <v>123.38500000000001</v>
      </c>
      <c r="I220" s="240"/>
      <c r="J220" s="241">
        <f>ROUND(I220*H220,2)</f>
        <v>0</v>
      </c>
      <c r="K220" s="237" t="s">
        <v>144</v>
      </c>
      <c r="L220" s="72"/>
      <c r="M220" s="242" t="s">
        <v>21</v>
      </c>
      <c r="N220" s="243" t="s">
        <v>43</v>
      </c>
      <c r="O220" s="47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AR220" s="24" t="s">
        <v>145</v>
      </c>
      <c r="AT220" s="24" t="s">
        <v>140</v>
      </c>
      <c r="AU220" s="24" t="s">
        <v>81</v>
      </c>
      <c r="AY220" s="24" t="s">
        <v>138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24" t="s">
        <v>79</v>
      </c>
      <c r="BK220" s="246">
        <f>ROUND(I220*H220,2)</f>
        <v>0</v>
      </c>
      <c r="BL220" s="24" t="s">
        <v>145</v>
      </c>
      <c r="BM220" s="24" t="s">
        <v>373</v>
      </c>
    </row>
    <row r="221" s="11" customFormat="1" ht="37.44001" customHeight="1">
      <c r="B221" s="219"/>
      <c r="C221" s="220"/>
      <c r="D221" s="221" t="s">
        <v>71</v>
      </c>
      <c r="E221" s="222" t="s">
        <v>374</v>
      </c>
      <c r="F221" s="222" t="s">
        <v>375</v>
      </c>
      <c r="G221" s="220"/>
      <c r="H221" s="220"/>
      <c r="I221" s="223"/>
      <c r="J221" s="224">
        <f>BK221</f>
        <v>0</v>
      </c>
      <c r="K221" s="220"/>
      <c r="L221" s="225"/>
      <c r="M221" s="226"/>
      <c r="N221" s="227"/>
      <c r="O221" s="227"/>
      <c r="P221" s="228">
        <f>P222</f>
        <v>0</v>
      </c>
      <c r="Q221" s="227"/>
      <c r="R221" s="228">
        <f>R222</f>
        <v>0.031200000000000002</v>
      </c>
      <c r="S221" s="227"/>
      <c r="T221" s="229">
        <f>T222</f>
        <v>0</v>
      </c>
      <c r="AR221" s="230" t="s">
        <v>81</v>
      </c>
      <c r="AT221" s="231" t="s">
        <v>71</v>
      </c>
      <c r="AU221" s="231" t="s">
        <v>72</v>
      </c>
      <c r="AY221" s="230" t="s">
        <v>138</v>
      </c>
      <c r="BK221" s="232">
        <f>BK222</f>
        <v>0</v>
      </c>
    </row>
    <row r="222" s="11" customFormat="1" ht="19.92" customHeight="1">
      <c r="B222" s="219"/>
      <c r="C222" s="220"/>
      <c r="D222" s="221" t="s">
        <v>71</v>
      </c>
      <c r="E222" s="233" t="s">
        <v>376</v>
      </c>
      <c r="F222" s="233" t="s">
        <v>377</v>
      </c>
      <c r="G222" s="220"/>
      <c r="H222" s="220"/>
      <c r="I222" s="223"/>
      <c r="J222" s="234">
        <f>BK222</f>
        <v>0</v>
      </c>
      <c r="K222" s="220"/>
      <c r="L222" s="225"/>
      <c r="M222" s="226"/>
      <c r="N222" s="227"/>
      <c r="O222" s="227"/>
      <c r="P222" s="228">
        <f>SUM(P223:P227)</f>
        <v>0</v>
      </c>
      <c r="Q222" s="227"/>
      <c r="R222" s="228">
        <f>SUM(R223:R227)</f>
        <v>0.031200000000000002</v>
      </c>
      <c r="S222" s="227"/>
      <c r="T222" s="229">
        <f>SUM(T223:T227)</f>
        <v>0</v>
      </c>
      <c r="AR222" s="230" t="s">
        <v>81</v>
      </c>
      <c r="AT222" s="231" t="s">
        <v>71</v>
      </c>
      <c r="AU222" s="231" t="s">
        <v>79</v>
      </c>
      <c r="AY222" s="230" t="s">
        <v>138</v>
      </c>
      <c r="BK222" s="232">
        <f>SUM(BK223:BK227)</f>
        <v>0</v>
      </c>
    </row>
    <row r="223" s="1" customFormat="1" ht="25.5" customHeight="1">
      <c r="B223" s="46"/>
      <c r="C223" s="235" t="s">
        <v>378</v>
      </c>
      <c r="D223" s="235" t="s">
        <v>140</v>
      </c>
      <c r="E223" s="236" t="s">
        <v>379</v>
      </c>
      <c r="F223" s="237" t="s">
        <v>380</v>
      </c>
      <c r="G223" s="238" t="s">
        <v>143</v>
      </c>
      <c r="H223" s="239">
        <v>65</v>
      </c>
      <c r="I223" s="240"/>
      <c r="J223" s="241">
        <f>ROUND(I223*H223,2)</f>
        <v>0</v>
      </c>
      <c r="K223" s="237" t="s">
        <v>144</v>
      </c>
      <c r="L223" s="72"/>
      <c r="M223" s="242" t="s">
        <v>21</v>
      </c>
      <c r="N223" s="243" t="s">
        <v>43</v>
      </c>
      <c r="O223" s="47"/>
      <c r="P223" s="244">
        <f>O223*H223</f>
        <v>0</v>
      </c>
      <c r="Q223" s="244">
        <v>8.0000000000000007E-05</v>
      </c>
      <c r="R223" s="244">
        <f>Q223*H223</f>
        <v>0.0052000000000000006</v>
      </c>
      <c r="S223" s="244">
        <v>0</v>
      </c>
      <c r="T223" s="245">
        <f>S223*H223</f>
        <v>0</v>
      </c>
      <c r="AR223" s="24" t="s">
        <v>234</v>
      </c>
      <c r="AT223" s="24" t="s">
        <v>140</v>
      </c>
      <c r="AU223" s="24" t="s">
        <v>81</v>
      </c>
      <c r="AY223" s="24" t="s">
        <v>138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24" t="s">
        <v>79</v>
      </c>
      <c r="BK223" s="246">
        <f>ROUND(I223*H223,2)</f>
        <v>0</v>
      </c>
      <c r="BL223" s="24" t="s">
        <v>234</v>
      </c>
      <c r="BM223" s="24" t="s">
        <v>381</v>
      </c>
    </row>
    <row r="224" s="1" customFormat="1">
      <c r="B224" s="46"/>
      <c r="C224" s="74"/>
      <c r="D224" s="247" t="s">
        <v>147</v>
      </c>
      <c r="E224" s="74"/>
      <c r="F224" s="248" t="s">
        <v>382</v>
      </c>
      <c r="G224" s="74"/>
      <c r="H224" s="74"/>
      <c r="I224" s="203"/>
      <c r="J224" s="74"/>
      <c r="K224" s="74"/>
      <c r="L224" s="72"/>
      <c r="M224" s="249"/>
      <c r="N224" s="47"/>
      <c r="O224" s="47"/>
      <c r="P224" s="47"/>
      <c r="Q224" s="47"/>
      <c r="R224" s="47"/>
      <c r="S224" s="47"/>
      <c r="T224" s="95"/>
      <c r="AT224" s="24" t="s">
        <v>147</v>
      </c>
      <c r="AU224" s="24" t="s">
        <v>81</v>
      </c>
    </row>
    <row r="225" s="12" customFormat="1">
      <c r="B225" s="250"/>
      <c r="C225" s="251"/>
      <c r="D225" s="247" t="s">
        <v>149</v>
      </c>
      <c r="E225" s="252" t="s">
        <v>21</v>
      </c>
      <c r="F225" s="253" t="s">
        <v>383</v>
      </c>
      <c r="G225" s="251"/>
      <c r="H225" s="254">
        <v>65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AT225" s="260" t="s">
        <v>149</v>
      </c>
      <c r="AU225" s="260" t="s">
        <v>81</v>
      </c>
      <c r="AV225" s="12" t="s">
        <v>81</v>
      </c>
      <c r="AW225" s="12" t="s">
        <v>35</v>
      </c>
      <c r="AX225" s="12" t="s">
        <v>79</v>
      </c>
      <c r="AY225" s="260" t="s">
        <v>138</v>
      </c>
    </row>
    <row r="226" s="1" customFormat="1" ht="16.5" customHeight="1">
      <c r="B226" s="46"/>
      <c r="C226" s="273" t="s">
        <v>384</v>
      </c>
      <c r="D226" s="273" t="s">
        <v>235</v>
      </c>
      <c r="E226" s="274" t="s">
        <v>385</v>
      </c>
      <c r="F226" s="275" t="s">
        <v>386</v>
      </c>
      <c r="G226" s="276" t="s">
        <v>143</v>
      </c>
      <c r="H226" s="277">
        <v>65</v>
      </c>
      <c r="I226" s="278"/>
      <c r="J226" s="279">
        <f>ROUND(I226*H226,2)</f>
        <v>0</v>
      </c>
      <c r="K226" s="275" t="s">
        <v>144</v>
      </c>
      <c r="L226" s="280"/>
      <c r="M226" s="281" t="s">
        <v>21</v>
      </c>
      <c r="N226" s="282" t="s">
        <v>43</v>
      </c>
      <c r="O226" s="47"/>
      <c r="P226" s="244">
        <f>O226*H226</f>
        <v>0</v>
      </c>
      <c r="Q226" s="244">
        <v>0.00040000000000000002</v>
      </c>
      <c r="R226" s="244">
        <f>Q226*H226</f>
        <v>0.026000000000000002</v>
      </c>
      <c r="S226" s="244">
        <v>0</v>
      </c>
      <c r="T226" s="245">
        <f>S226*H226</f>
        <v>0</v>
      </c>
      <c r="AR226" s="24" t="s">
        <v>329</v>
      </c>
      <c r="AT226" s="24" t="s">
        <v>235</v>
      </c>
      <c r="AU226" s="24" t="s">
        <v>81</v>
      </c>
      <c r="AY226" s="24" t="s">
        <v>138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24" t="s">
        <v>79</v>
      </c>
      <c r="BK226" s="246">
        <f>ROUND(I226*H226,2)</f>
        <v>0</v>
      </c>
      <c r="BL226" s="24" t="s">
        <v>234</v>
      </c>
      <c r="BM226" s="24" t="s">
        <v>387</v>
      </c>
    </row>
    <row r="227" s="12" customFormat="1">
      <c r="B227" s="250"/>
      <c r="C227" s="251"/>
      <c r="D227" s="247" t="s">
        <v>149</v>
      </c>
      <c r="E227" s="252" t="s">
        <v>21</v>
      </c>
      <c r="F227" s="253" t="s">
        <v>388</v>
      </c>
      <c r="G227" s="251"/>
      <c r="H227" s="254">
        <v>65</v>
      </c>
      <c r="I227" s="255"/>
      <c r="J227" s="251"/>
      <c r="K227" s="251"/>
      <c r="L227" s="256"/>
      <c r="M227" s="293"/>
      <c r="N227" s="294"/>
      <c r="O227" s="294"/>
      <c r="P227" s="294"/>
      <c r="Q227" s="294"/>
      <c r="R227" s="294"/>
      <c r="S227" s="294"/>
      <c r="T227" s="295"/>
      <c r="AT227" s="260" t="s">
        <v>149</v>
      </c>
      <c r="AU227" s="260" t="s">
        <v>81</v>
      </c>
      <c r="AV227" s="12" t="s">
        <v>81</v>
      </c>
      <c r="AW227" s="12" t="s">
        <v>35</v>
      </c>
      <c r="AX227" s="12" t="s">
        <v>79</v>
      </c>
      <c r="AY227" s="260" t="s">
        <v>138</v>
      </c>
    </row>
    <row r="228" s="1" customFormat="1" ht="6.96" customHeight="1">
      <c r="B228" s="67"/>
      <c r="C228" s="68"/>
      <c r="D228" s="68"/>
      <c r="E228" s="68"/>
      <c r="F228" s="68"/>
      <c r="G228" s="68"/>
      <c r="H228" s="68"/>
      <c r="I228" s="178"/>
      <c r="J228" s="68"/>
      <c r="K228" s="68"/>
      <c r="L228" s="72"/>
    </row>
  </sheetData>
  <sheetProtection sheet="1" autoFilter="0" formatColumns="0" formatRows="0" objects="1" scenarios="1" spinCount="100000" saltValue="TZ9ztaQeQ8pzF/1WMxx/CX/CoCo8WHt10MEV1NxIT6GroLcBfipjkpaB63A227fy57nnwW/ndU7efdst7nWI2w==" hashValue="KHUaqRTeoYXQMHoPuG8axiY/RcY2YKGHADWNmz8V+s5uc0KhTxLQ2YdyhyUiaewlOj//RJeab9m/fqm2m4YmzA==" algorithmName="SHA-512" password="CC35"/>
  <autoFilter ref="C91:K22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0:H80"/>
    <mergeCell ref="E82:H82"/>
    <mergeCell ref="E84:H84"/>
    <mergeCell ref="G1:H1"/>
    <mergeCell ref="L2:V2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98</v>
      </c>
      <c r="G1" s="151" t="s">
        <v>99</v>
      </c>
      <c r="H1" s="151"/>
      <c r="I1" s="152"/>
      <c r="J1" s="151" t="s">
        <v>100</v>
      </c>
      <c r="K1" s="150" t="s">
        <v>101</v>
      </c>
      <c r="L1" s="151" t="s">
        <v>102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81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Bystřice pod Hostýnem, ul. Rusavská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104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389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106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390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17. 10. 2018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29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38</v>
      </c>
      <c r="E29" s="47"/>
      <c r="F29" s="47"/>
      <c r="G29" s="47"/>
      <c r="H29" s="47"/>
      <c r="I29" s="156"/>
      <c r="J29" s="167">
        <f>ROUND(J88,2)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40</v>
      </c>
      <c r="G31" s="47"/>
      <c r="H31" s="47"/>
      <c r="I31" s="168" t="s">
        <v>39</v>
      </c>
      <c r="J31" s="52" t="s">
        <v>41</v>
      </c>
      <c r="K31" s="51"/>
    </row>
    <row r="32" s="1" customFormat="1" ht="14.4" customHeight="1">
      <c r="B32" s="46"/>
      <c r="C32" s="47"/>
      <c r="D32" s="55" t="s">
        <v>42</v>
      </c>
      <c r="E32" s="55" t="s">
        <v>43</v>
      </c>
      <c r="F32" s="169">
        <f>ROUND(SUM(BE88:BE140), 2)</f>
        <v>0</v>
      </c>
      <c r="G32" s="47"/>
      <c r="H32" s="47"/>
      <c r="I32" s="170">
        <v>0.20999999999999999</v>
      </c>
      <c r="J32" s="169">
        <f>ROUND(ROUND((SUM(BE88:BE140)), 2)*I32, 2)</f>
        <v>0</v>
      </c>
      <c r="K32" s="51"/>
    </row>
    <row r="33" s="1" customFormat="1" ht="14.4" customHeight="1">
      <c r="B33" s="46"/>
      <c r="C33" s="47"/>
      <c r="D33" s="47"/>
      <c r="E33" s="55" t="s">
        <v>44</v>
      </c>
      <c r="F33" s="169">
        <f>ROUND(SUM(BF88:BF140), 2)</f>
        <v>0</v>
      </c>
      <c r="G33" s="47"/>
      <c r="H33" s="47"/>
      <c r="I33" s="170">
        <v>0.14999999999999999</v>
      </c>
      <c r="J33" s="169">
        <f>ROUND(ROUND((SUM(BF88:BF140)),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69">
        <f>ROUND(SUM(BG88:BG140),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46</v>
      </c>
      <c r="F35" s="169">
        <f>ROUND(SUM(BH88:BH140),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47</v>
      </c>
      <c r="F36" s="169">
        <f>ROUND(SUM(BI88:BI140),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48</v>
      </c>
      <c r="E38" s="98"/>
      <c r="F38" s="98"/>
      <c r="G38" s="173" t="s">
        <v>49</v>
      </c>
      <c r="H38" s="174" t="s">
        <v>50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107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Bystřice pod Hostýnem, ul. Rusavská</v>
      </c>
      <c r="F47" s="40"/>
      <c r="G47" s="40"/>
      <c r="H47" s="40"/>
      <c r="I47" s="156"/>
      <c r="J47" s="47"/>
      <c r="K47" s="51"/>
    </row>
    <row r="48">
      <c r="B48" s="28"/>
      <c r="C48" s="40" t="s">
        <v>104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389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106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103.1 - Sjezdy - uznatelné náklady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Bystřice pod Hostýnem</v>
      </c>
      <c r="G53" s="47"/>
      <c r="H53" s="47"/>
      <c r="I53" s="158" t="s">
        <v>25</v>
      </c>
      <c r="J53" s="159" t="str">
        <f>IF(J14="","",J14)</f>
        <v>17. 10. 2018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Bystřice pod Hostýnem</v>
      </c>
      <c r="G55" s="47"/>
      <c r="H55" s="47"/>
      <c r="I55" s="158" t="s">
        <v>33</v>
      </c>
      <c r="J55" s="44" t="str">
        <f>E23</f>
        <v>ViaDesigne s.r.o.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108</v>
      </c>
      <c r="D58" s="171"/>
      <c r="E58" s="171"/>
      <c r="F58" s="171"/>
      <c r="G58" s="171"/>
      <c r="H58" s="171"/>
      <c r="I58" s="185"/>
      <c r="J58" s="186" t="s">
        <v>109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110</v>
      </c>
      <c r="D60" s="47"/>
      <c r="E60" s="47"/>
      <c r="F60" s="47"/>
      <c r="G60" s="47"/>
      <c r="H60" s="47"/>
      <c r="I60" s="156"/>
      <c r="J60" s="167">
        <f>J88</f>
        <v>0</v>
      </c>
      <c r="K60" s="51"/>
      <c r="AU60" s="24" t="s">
        <v>111</v>
      </c>
    </row>
    <row r="61" s="8" customFormat="1" ht="24.96" customHeight="1">
      <c r="B61" s="189"/>
      <c r="C61" s="190"/>
      <c r="D61" s="191" t="s">
        <v>112</v>
      </c>
      <c r="E61" s="192"/>
      <c r="F61" s="192"/>
      <c r="G61" s="192"/>
      <c r="H61" s="192"/>
      <c r="I61" s="193"/>
      <c r="J61" s="194">
        <f>J89</f>
        <v>0</v>
      </c>
      <c r="K61" s="195"/>
    </row>
    <row r="62" s="9" customFormat="1" ht="19.92" customHeight="1">
      <c r="B62" s="196"/>
      <c r="C62" s="197"/>
      <c r="D62" s="198" t="s">
        <v>113</v>
      </c>
      <c r="E62" s="199"/>
      <c r="F62" s="199"/>
      <c r="G62" s="199"/>
      <c r="H62" s="199"/>
      <c r="I62" s="200"/>
      <c r="J62" s="201">
        <f>J90</f>
        <v>0</v>
      </c>
      <c r="K62" s="202"/>
    </row>
    <row r="63" s="9" customFormat="1" ht="19.92" customHeight="1">
      <c r="B63" s="196"/>
      <c r="C63" s="197"/>
      <c r="D63" s="198" t="s">
        <v>115</v>
      </c>
      <c r="E63" s="199"/>
      <c r="F63" s="199"/>
      <c r="G63" s="199"/>
      <c r="H63" s="199"/>
      <c r="I63" s="200"/>
      <c r="J63" s="201">
        <f>J105</f>
        <v>0</v>
      </c>
      <c r="K63" s="202"/>
    </row>
    <row r="64" s="9" customFormat="1" ht="19.92" customHeight="1">
      <c r="B64" s="196"/>
      <c r="C64" s="197"/>
      <c r="D64" s="198" t="s">
        <v>117</v>
      </c>
      <c r="E64" s="199"/>
      <c r="F64" s="199"/>
      <c r="G64" s="199"/>
      <c r="H64" s="199"/>
      <c r="I64" s="200"/>
      <c r="J64" s="201">
        <f>J119</f>
        <v>0</v>
      </c>
      <c r="K64" s="202"/>
    </row>
    <row r="65" s="9" customFormat="1" ht="19.92" customHeight="1">
      <c r="B65" s="196"/>
      <c r="C65" s="197"/>
      <c r="D65" s="198" t="s">
        <v>118</v>
      </c>
      <c r="E65" s="199"/>
      <c r="F65" s="199"/>
      <c r="G65" s="199"/>
      <c r="H65" s="199"/>
      <c r="I65" s="200"/>
      <c r="J65" s="201">
        <f>J120</f>
        <v>0</v>
      </c>
      <c r="K65" s="202"/>
    </row>
    <row r="66" s="9" customFormat="1" ht="19.92" customHeight="1">
      <c r="B66" s="196"/>
      <c r="C66" s="197"/>
      <c r="D66" s="198" t="s">
        <v>119</v>
      </c>
      <c r="E66" s="199"/>
      <c r="F66" s="199"/>
      <c r="G66" s="199"/>
      <c r="H66" s="199"/>
      <c r="I66" s="200"/>
      <c r="J66" s="201">
        <f>J139</f>
        <v>0</v>
      </c>
      <c r="K66" s="202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56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81"/>
      <c r="J72" s="71"/>
      <c r="K72" s="71"/>
      <c r="L72" s="72"/>
    </row>
    <row r="73" s="1" customFormat="1" ht="36.96" customHeight="1">
      <c r="B73" s="46"/>
      <c r="C73" s="73" t="s">
        <v>122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6.5" customHeight="1">
      <c r="B76" s="46"/>
      <c r="C76" s="74"/>
      <c r="D76" s="74"/>
      <c r="E76" s="204" t="str">
        <f>E7</f>
        <v>Bystřice pod Hostýnem, ul. Rusavská</v>
      </c>
      <c r="F76" s="76"/>
      <c r="G76" s="76"/>
      <c r="H76" s="76"/>
      <c r="I76" s="203"/>
      <c r="J76" s="74"/>
      <c r="K76" s="74"/>
      <c r="L76" s="72"/>
    </row>
    <row r="77">
      <c r="B77" s="28"/>
      <c r="C77" s="76" t="s">
        <v>104</v>
      </c>
      <c r="D77" s="205"/>
      <c r="E77" s="205"/>
      <c r="F77" s="205"/>
      <c r="G77" s="205"/>
      <c r="H77" s="205"/>
      <c r="I77" s="148"/>
      <c r="J77" s="205"/>
      <c r="K77" s="205"/>
      <c r="L77" s="206"/>
    </row>
    <row r="78" s="1" customFormat="1" ht="16.5" customHeight="1">
      <c r="B78" s="46"/>
      <c r="C78" s="74"/>
      <c r="D78" s="74"/>
      <c r="E78" s="204" t="s">
        <v>389</v>
      </c>
      <c r="F78" s="74"/>
      <c r="G78" s="74"/>
      <c r="H78" s="74"/>
      <c r="I78" s="203"/>
      <c r="J78" s="74"/>
      <c r="K78" s="74"/>
      <c r="L78" s="72"/>
    </row>
    <row r="79" s="1" customFormat="1" ht="14.4" customHeight="1">
      <c r="B79" s="46"/>
      <c r="C79" s="76" t="s">
        <v>106</v>
      </c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7.25" customHeight="1">
      <c r="B80" s="46"/>
      <c r="C80" s="74"/>
      <c r="D80" s="74"/>
      <c r="E80" s="82" t="str">
        <f>E11</f>
        <v>SO 103.1 - Sjezdy - uznatelné náklady</v>
      </c>
      <c r="F80" s="74"/>
      <c r="G80" s="74"/>
      <c r="H80" s="74"/>
      <c r="I80" s="203"/>
      <c r="J80" s="74"/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 ht="18" customHeight="1">
      <c r="B82" s="46"/>
      <c r="C82" s="76" t="s">
        <v>23</v>
      </c>
      <c r="D82" s="74"/>
      <c r="E82" s="74"/>
      <c r="F82" s="207" t="str">
        <f>F14</f>
        <v>Bystřice pod Hostýnem</v>
      </c>
      <c r="G82" s="74"/>
      <c r="H82" s="74"/>
      <c r="I82" s="208" t="s">
        <v>25</v>
      </c>
      <c r="J82" s="85" t="str">
        <f>IF(J14="","",J14)</f>
        <v>17. 10. 2018</v>
      </c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3"/>
      <c r="J83" s="74"/>
      <c r="K83" s="74"/>
      <c r="L83" s="72"/>
    </row>
    <row r="84" s="1" customFormat="1">
      <c r="B84" s="46"/>
      <c r="C84" s="76" t="s">
        <v>27</v>
      </c>
      <c r="D84" s="74"/>
      <c r="E84" s="74"/>
      <c r="F84" s="207" t="str">
        <f>E17</f>
        <v>Město Bystřice pod Hostýnem</v>
      </c>
      <c r="G84" s="74"/>
      <c r="H84" s="74"/>
      <c r="I84" s="208" t="s">
        <v>33</v>
      </c>
      <c r="J84" s="207" t="str">
        <f>E23</f>
        <v>ViaDesigne s.r.o.</v>
      </c>
      <c r="K84" s="74"/>
      <c r="L84" s="72"/>
    </row>
    <row r="85" s="1" customFormat="1" ht="14.4" customHeight="1">
      <c r="B85" s="46"/>
      <c r="C85" s="76" t="s">
        <v>31</v>
      </c>
      <c r="D85" s="74"/>
      <c r="E85" s="74"/>
      <c r="F85" s="207" t="str">
        <f>IF(E20="","",E20)</f>
        <v/>
      </c>
      <c r="G85" s="74"/>
      <c r="H85" s="74"/>
      <c r="I85" s="203"/>
      <c r="J85" s="74"/>
      <c r="K85" s="74"/>
      <c r="L85" s="72"/>
    </row>
    <row r="86" s="1" customFormat="1" ht="10.32" customHeight="1">
      <c r="B86" s="46"/>
      <c r="C86" s="74"/>
      <c r="D86" s="74"/>
      <c r="E86" s="74"/>
      <c r="F86" s="74"/>
      <c r="G86" s="74"/>
      <c r="H86" s="74"/>
      <c r="I86" s="203"/>
      <c r="J86" s="74"/>
      <c r="K86" s="74"/>
      <c r="L86" s="72"/>
    </row>
    <row r="87" s="10" customFormat="1" ht="29.28" customHeight="1">
      <c r="B87" s="209"/>
      <c r="C87" s="210" t="s">
        <v>123</v>
      </c>
      <c r="D87" s="211" t="s">
        <v>57</v>
      </c>
      <c r="E87" s="211" t="s">
        <v>53</v>
      </c>
      <c r="F87" s="211" t="s">
        <v>124</v>
      </c>
      <c r="G87" s="211" t="s">
        <v>125</v>
      </c>
      <c r="H87" s="211" t="s">
        <v>126</v>
      </c>
      <c r="I87" s="212" t="s">
        <v>127</v>
      </c>
      <c r="J87" s="211" t="s">
        <v>109</v>
      </c>
      <c r="K87" s="213" t="s">
        <v>128</v>
      </c>
      <c r="L87" s="214"/>
      <c r="M87" s="102" t="s">
        <v>129</v>
      </c>
      <c r="N87" s="103" t="s">
        <v>42</v>
      </c>
      <c r="O87" s="103" t="s">
        <v>130</v>
      </c>
      <c r="P87" s="103" t="s">
        <v>131</v>
      </c>
      <c r="Q87" s="103" t="s">
        <v>132</v>
      </c>
      <c r="R87" s="103" t="s">
        <v>133</v>
      </c>
      <c r="S87" s="103" t="s">
        <v>134</v>
      </c>
      <c r="T87" s="104" t="s">
        <v>135</v>
      </c>
    </row>
    <row r="88" s="1" customFormat="1" ht="29.28" customHeight="1">
      <c r="B88" s="46"/>
      <c r="C88" s="108" t="s">
        <v>110</v>
      </c>
      <c r="D88" s="74"/>
      <c r="E88" s="74"/>
      <c r="F88" s="74"/>
      <c r="G88" s="74"/>
      <c r="H88" s="74"/>
      <c r="I88" s="203"/>
      <c r="J88" s="215">
        <f>BK88</f>
        <v>0</v>
      </c>
      <c r="K88" s="74"/>
      <c r="L88" s="72"/>
      <c r="M88" s="105"/>
      <c r="N88" s="106"/>
      <c r="O88" s="106"/>
      <c r="P88" s="216">
        <f>P89</f>
        <v>0</v>
      </c>
      <c r="Q88" s="106"/>
      <c r="R88" s="216">
        <f>R89</f>
        <v>26.803754999999999</v>
      </c>
      <c r="S88" s="106"/>
      <c r="T88" s="217">
        <f>T89</f>
        <v>85.805499999999995</v>
      </c>
      <c r="AT88" s="24" t="s">
        <v>71</v>
      </c>
      <c r="AU88" s="24" t="s">
        <v>111</v>
      </c>
      <c r="BK88" s="218">
        <f>BK89</f>
        <v>0</v>
      </c>
    </row>
    <row r="89" s="11" customFormat="1" ht="37.44001" customHeight="1">
      <c r="B89" s="219"/>
      <c r="C89" s="220"/>
      <c r="D89" s="221" t="s">
        <v>71</v>
      </c>
      <c r="E89" s="222" t="s">
        <v>136</v>
      </c>
      <c r="F89" s="222" t="s">
        <v>137</v>
      </c>
      <c r="G89" s="220"/>
      <c r="H89" s="220"/>
      <c r="I89" s="223"/>
      <c r="J89" s="224">
        <f>BK89</f>
        <v>0</v>
      </c>
      <c r="K89" s="220"/>
      <c r="L89" s="225"/>
      <c r="M89" s="226"/>
      <c r="N89" s="227"/>
      <c r="O89" s="227"/>
      <c r="P89" s="228">
        <f>P90+P105+P119+P120+P139</f>
        <v>0</v>
      </c>
      <c r="Q89" s="227"/>
      <c r="R89" s="228">
        <f>R90+R105+R119+R120+R139</f>
        <v>26.803754999999999</v>
      </c>
      <c r="S89" s="227"/>
      <c r="T89" s="229">
        <f>T90+T105+T119+T120+T139</f>
        <v>85.805499999999995</v>
      </c>
      <c r="AR89" s="230" t="s">
        <v>79</v>
      </c>
      <c r="AT89" s="231" t="s">
        <v>71</v>
      </c>
      <c r="AU89" s="231" t="s">
        <v>72</v>
      </c>
      <c r="AY89" s="230" t="s">
        <v>138</v>
      </c>
      <c r="BK89" s="232">
        <f>BK90+BK105+BK119+BK120+BK139</f>
        <v>0</v>
      </c>
    </row>
    <row r="90" s="11" customFormat="1" ht="19.92" customHeight="1">
      <c r="B90" s="219"/>
      <c r="C90" s="220"/>
      <c r="D90" s="221" t="s">
        <v>71</v>
      </c>
      <c r="E90" s="233" t="s">
        <v>79</v>
      </c>
      <c r="F90" s="233" t="s">
        <v>139</v>
      </c>
      <c r="G90" s="220"/>
      <c r="H90" s="220"/>
      <c r="I90" s="223"/>
      <c r="J90" s="234">
        <f>BK90</f>
        <v>0</v>
      </c>
      <c r="K90" s="220"/>
      <c r="L90" s="225"/>
      <c r="M90" s="226"/>
      <c r="N90" s="227"/>
      <c r="O90" s="227"/>
      <c r="P90" s="228">
        <f>SUM(P91:P104)</f>
        <v>0</v>
      </c>
      <c r="Q90" s="227"/>
      <c r="R90" s="228">
        <f>SUM(R91:R104)</f>
        <v>0</v>
      </c>
      <c r="S90" s="227"/>
      <c r="T90" s="229">
        <f>SUM(T91:T104)</f>
        <v>85.805499999999995</v>
      </c>
      <c r="AR90" s="230" t="s">
        <v>79</v>
      </c>
      <c r="AT90" s="231" t="s">
        <v>71</v>
      </c>
      <c r="AU90" s="231" t="s">
        <v>79</v>
      </c>
      <c r="AY90" s="230" t="s">
        <v>138</v>
      </c>
      <c r="BK90" s="232">
        <f>SUM(BK91:BK104)</f>
        <v>0</v>
      </c>
    </row>
    <row r="91" s="1" customFormat="1" ht="51" customHeight="1">
      <c r="B91" s="46"/>
      <c r="C91" s="235" t="s">
        <v>79</v>
      </c>
      <c r="D91" s="235" t="s">
        <v>140</v>
      </c>
      <c r="E91" s="236" t="s">
        <v>141</v>
      </c>
      <c r="F91" s="237" t="s">
        <v>142</v>
      </c>
      <c r="G91" s="238" t="s">
        <v>143</v>
      </c>
      <c r="H91" s="239">
        <v>92.5</v>
      </c>
      <c r="I91" s="240"/>
      <c r="J91" s="241">
        <f>ROUND(I91*H91,2)</f>
        <v>0</v>
      </c>
      <c r="K91" s="237" t="s">
        <v>144</v>
      </c>
      <c r="L91" s="72"/>
      <c r="M91" s="242" t="s">
        <v>21</v>
      </c>
      <c r="N91" s="243" t="s">
        <v>43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0.255</v>
      </c>
      <c r="T91" s="245">
        <f>S91*H91</f>
        <v>23.587500000000002</v>
      </c>
      <c r="AR91" s="24" t="s">
        <v>145</v>
      </c>
      <c r="AT91" s="24" t="s">
        <v>140</v>
      </c>
      <c r="AU91" s="24" t="s">
        <v>81</v>
      </c>
      <c r="AY91" s="24" t="s">
        <v>138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79</v>
      </c>
      <c r="BK91" s="246">
        <f>ROUND(I91*H91,2)</f>
        <v>0</v>
      </c>
      <c r="BL91" s="24" t="s">
        <v>145</v>
      </c>
      <c r="BM91" s="24" t="s">
        <v>391</v>
      </c>
    </row>
    <row r="92" s="1" customFormat="1">
      <c r="B92" s="46"/>
      <c r="C92" s="74"/>
      <c r="D92" s="247" t="s">
        <v>147</v>
      </c>
      <c r="E92" s="74"/>
      <c r="F92" s="248" t="s">
        <v>148</v>
      </c>
      <c r="G92" s="74"/>
      <c r="H92" s="74"/>
      <c r="I92" s="203"/>
      <c r="J92" s="74"/>
      <c r="K92" s="74"/>
      <c r="L92" s="72"/>
      <c r="M92" s="249"/>
      <c r="N92" s="47"/>
      <c r="O92" s="47"/>
      <c r="P92" s="47"/>
      <c r="Q92" s="47"/>
      <c r="R92" s="47"/>
      <c r="S92" s="47"/>
      <c r="T92" s="95"/>
      <c r="AT92" s="24" t="s">
        <v>147</v>
      </c>
      <c r="AU92" s="24" t="s">
        <v>81</v>
      </c>
    </row>
    <row r="93" s="12" customFormat="1">
      <c r="B93" s="250"/>
      <c r="C93" s="251"/>
      <c r="D93" s="247" t="s">
        <v>149</v>
      </c>
      <c r="E93" s="252" t="s">
        <v>21</v>
      </c>
      <c r="F93" s="253" t="s">
        <v>392</v>
      </c>
      <c r="G93" s="251"/>
      <c r="H93" s="254">
        <v>92.5</v>
      </c>
      <c r="I93" s="255"/>
      <c r="J93" s="251"/>
      <c r="K93" s="251"/>
      <c r="L93" s="256"/>
      <c r="M93" s="257"/>
      <c r="N93" s="258"/>
      <c r="O93" s="258"/>
      <c r="P93" s="258"/>
      <c r="Q93" s="258"/>
      <c r="R93" s="258"/>
      <c r="S93" s="258"/>
      <c r="T93" s="259"/>
      <c r="AT93" s="260" t="s">
        <v>149</v>
      </c>
      <c r="AU93" s="260" t="s">
        <v>81</v>
      </c>
      <c r="AV93" s="12" t="s">
        <v>81</v>
      </c>
      <c r="AW93" s="12" t="s">
        <v>35</v>
      </c>
      <c r="AX93" s="12" t="s">
        <v>79</v>
      </c>
      <c r="AY93" s="260" t="s">
        <v>138</v>
      </c>
    </row>
    <row r="94" s="1" customFormat="1" ht="38.25" customHeight="1">
      <c r="B94" s="46"/>
      <c r="C94" s="235" t="s">
        <v>81</v>
      </c>
      <c r="D94" s="235" t="s">
        <v>140</v>
      </c>
      <c r="E94" s="236" t="s">
        <v>153</v>
      </c>
      <c r="F94" s="237" t="s">
        <v>154</v>
      </c>
      <c r="G94" s="238" t="s">
        <v>143</v>
      </c>
      <c r="H94" s="239">
        <v>10.199999999999999</v>
      </c>
      <c r="I94" s="240"/>
      <c r="J94" s="241">
        <f>ROUND(I94*H94,2)</f>
        <v>0</v>
      </c>
      <c r="K94" s="237" t="s">
        <v>144</v>
      </c>
      <c r="L94" s="72"/>
      <c r="M94" s="242" t="s">
        <v>21</v>
      </c>
      <c r="N94" s="243" t="s">
        <v>43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0.26000000000000001</v>
      </c>
      <c r="T94" s="245">
        <f>S94*H94</f>
        <v>2.6519999999999997</v>
      </c>
      <c r="AR94" s="24" t="s">
        <v>145</v>
      </c>
      <c r="AT94" s="24" t="s">
        <v>140</v>
      </c>
      <c r="AU94" s="24" t="s">
        <v>81</v>
      </c>
      <c r="AY94" s="24" t="s">
        <v>138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79</v>
      </c>
      <c r="BK94" s="246">
        <f>ROUND(I94*H94,2)</f>
        <v>0</v>
      </c>
      <c r="BL94" s="24" t="s">
        <v>145</v>
      </c>
      <c r="BM94" s="24" t="s">
        <v>393</v>
      </c>
    </row>
    <row r="95" s="1" customFormat="1">
      <c r="B95" s="46"/>
      <c r="C95" s="74"/>
      <c r="D95" s="247" t="s">
        <v>147</v>
      </c>
      <c r="E95" s="74"/>
      <c r="F95" s="248" t="s">
        <v>148</v>
      </c>
      <c r="G95" s="74"/>
      <c r="H95" s="74"/>
      <c r="I95" s="203"/>
      <c r="J95" s="74"/>
      <c r="K95" s="74"/>
      <c r="L95" s="72"/>
      <c r="M95" s="249"/>
      <c r="N95" s="47"/>
      <c r="O95" s="47"/>
      <c r="P95" s="47"/>
      <c r="Q95" s="47"/>
      <c r="R95" s="47"/>
      <c r="S95" s="47"/>
      <c r="T95" s="95"/>
      <c r="AT95" s="24" t="s">
        <v>147</v>
      </c>
      <c r="AU95" s="24" t="s">
        <v>81</v>
      </c>
    </row>
    <row r="96" s="12" customFormat="1">
      <c r="B96" s="250"/>
      <c r="C96" s="251"/>
      <c r="D96" s="247" t="s">
        <v>149</v>
      </c>
      <c r="E96" s="252" t="s">
        <v>21</v>
      </c>
      <c r="F96" s="253" t="s">
        <v>394</v>
      </c>
      <c r="G96" s="251"/>
      <c r="H96" s="254">
        <v>10.199999999999999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AT96" s="260" t="s">
        <v>149</v>
      </c>
      <c r="AU96" s="260" t="s">
        <v>81</v>
      </c>
      <c r="AV96" s="12" t="s">
        <v>81</v>
      </c>
      <c r="AW96" s="12" t="s">
        <v>35</v>
      </c>
      <c r="AX96" s="12" t="s">
        <v>79</v>
      </c>
      <c r="AY96" s="260" t="s">
        <v>138</v>
      </c>
    </row>
    <row r="97" s="1" customFormat="1" ht="51" customHeight="1">
      <c r="B97" s="46"/>
      <c r="C97" s="235" t="s">
        <v>157</v>
      </c>
      <c r="D97" s="235" t="s">
        <v>140</v>
      </c>
      <c r="E97" s="236" t="s">
        <v>395</v>
      </c>
      <c r="F97" s="237" t="s">
        <v>396</v>
      </c>
      <c r="G97" s="238" t="s">
        <v>143</v>
      </c>
      <c r="H97" s="239">
        <v>102.7</v>
      </c>
      <c r="I97" s="240"/>
      <c r="J97" s="241">
        <f>ROUND(I97*H97,2)</f>
        <v>0</v>
      </c>
      <c r="K97" s="237" t="s">
        <v>144</v>
      </c>
      <c r="L97" s="72"/>
      <c r="M97" s="242" t="s">
        <v>21</v>
      </c>
      <c r="N97" s="243" t="s">
        <v>43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0.57999999999999996</v>
      </c>
      <c r="T97" s="245">
        <f>S97*H97</f>
        <v>59.565999999999995</v>
      </c>
      <c r="AR97" s="24" t="s">
        <v>145</v>
      </c>
      <c r="AT97" s="24" t="s">
        <v>140</v>
      </c>
      <c r="AU97" s="24" t="s">
        <v>81</v>
      </c>
      <c r="AY97" s="24" t="s">
        <v>138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79</v>
      </c>
      <c r="BK97" s="246">
        <f>ROUND(I97*H97,2)</f>
        <v>0</v>
      </c>
      <c r="BL97" s="24" t="s">
        <v>145</v>
      </c>
      <c r="BM97" s="24" t="s">
        <v>397</v>
      </c>
    </row>
    <row r="98" s="1" customFormat="1">
      <c r="B98" s="46"/>
      <c r="C98" s="74"/>
      <c r="D98" s="247" t="s">
        <v>147</v>
      </c>
      <c r="E98" s="74"/>
      <c r="F98" s="248" t="s">
        <v>161</v>
      </c>
      <c r="G98" s="74"/>
      <c r="H98" s="74"/>
      <c r="I98" s="203"/>
      <c r="J98" s="74"/>
      <c r="K98" s="74"/>
      <c r="L98" s="72"/>
      <c r="M98" s="249"/>
      <c r="N98" s="47"/>
      <c r="O98" s="47"/>
      <c r="P98" s="47"/>
      <c r="Q98" s="47"/>
      <c r="R98" s="47"/>
      <c r="S98" s="47"/>
      <c r="T98" s="95"/>
      <c r="AT98" s="24" t="s">
        <v>147</v>
      </c>
      <c r="AU98" s="24" t="s">
        <v>81</v>
      </c>
    </row>
    <row r="99" s="12" customFormat="1">
      <c r="B99" s="250"/>
      <c r="C99" s="251"/>
      <c r="D99" s="247" t="s">
        <v>149</v>
      </c>
      <c r="E99" s="252" t="s">
        <v>21</v>
      </c>
      <c r="F99" s="253" t="s">
        <v>398</v>
      </c>
      <c r="G99" s="251"/>
      <c r="H99" s="254">
        <v>92.5</v>
      </c>
      <c r="I99" s="255"/>
      <c r="J99" s="251"/>
      <c r="K99" s="251"/>
      <c r="L99" s="256"/>
      <c r="M99" s="257"/>
      <c r="N99" s="258"/>
      <c r="O99" s="258"/>
      <c r="P99" s="258"/>
      <c r="Q99" s="258"/>
      <c r="R99" s="258"/>
      <c r="S99" s="258"/>
      <c r="T99" s="259"/>
      <c r="AT99" s="260" t="s">
        <v>149</v>
      </c>
      <c r="AU99" s="260" t="s">
        <v>81</v>
      </c>
      <c r="AV99" s="12" t="s">
        <v>81</v>
      </c>
      <c r="AW99" s="12" t="s">
        <v>35</v>
      </c>
      <c r="AX99" s="12" t="s">
        <v>72</v>
      </c>
      <c r="AY99" s="260" t="s">
        <v>138</v>
      </c>
    </row>
    <row r="100" s="12" customFormat="1">
      <c r="B100" s="250"/>
      <c r="C100" s="251"/>
      <c r="D100" s="247" t="s">
        <v>149</v>
      </c>
      <c r="E100" s="252" t="s">
        <v>21</v>
      </c>
      <c r="F100" s="253" t="s">
        <v>399</v>
      </c>
      <c r="G100" s="251"/>
      <c r="H100" s="254">
        <v>10.199999999999999</v>
      </c>
      <c r="I100" s="255"/>
      <c r="J100" s="251"/>
      <c r="K100" s="251"/>
      <c r="L100" s="256"/>
      <c r="M100" s="257"/>
      <c r="N100" s="258"/>
      <c r="O100" s="258"/>
      <c r="P100" s="258"/>
      <c r="Q100" s="258"/>
      <c r="R100" s="258"/>
      <c r="S100" s="258"/>
      <c r="T100" s="259"/>
      <c r="AT100" s="260" t="s">
        <v>149</v>
      </c>
      <c r="AU100" s="260" t="s">
        <v>81</v>
      </c>
      <c r="AV100" s="12" t="s">
        <v>81</v>
      </c>
      <c r="AW100" s="12" t="s">
        <v>35</v>
      </c>
      <c r="AX100" s="12" t="s">
        <v>72</v>
      </c>
      <c r="AY100" s="260" t="s">
        <v>138</v>
      </c>
    </row>
    <row r="101" s="13" customFormat="1">
      <c r="B101" s="261"/>
      <c r="C101" s="262"/>
      <c r="D101" s="247" t="s">
        <v>149</v>
      </c>
      <c r="E101" s="263" t="s">
        <v>21</v>
      </c>
      <c r="F101" s="264" t="s">
        <v>152</v>
      </c>
      <c r="G101" s="262"/>
      <c r="H101" s="265">
        <v>102.7</v>
      </c>
      <c r="I101" s="266"/>
      <c r="J101" s="262"/>
      <c r="K101" s="262"/>
      <c r="L101" s="267"/>
      <c r="M101" s="268"/>
      <c r="N101" s="269"/>
      <c r="O101" s="269"/>
      <c r="P101" s="269"/>
      <c r="Q101" s="269"/>
      <c r="R101" s="269"/>
      <c r="S101" s="269"/>
      <c r="T101" s="270"/>
      <c r="AT101" s="271" t="s">
        <v>149</v>
      </c>
      <c r="AU101" s="271" t="s">
        <v>81</v>
      </c>
      <c r="AV101" s="13" t="s">
        <v>145</v>
      </c>
      <c r="AW101" s="13" t="s">
        <v>35</v>
      </c>
      <c r="AX101" s="13" t="s">
        <v>79</v>
      </c>
      <c r="AY101" s="271" t="s">
        <v>138</v>
      </c>
    </row>
    <row r="102" s="1" customFormat="1" ht="25.5" customHeight="1">
      <c r="B102" s="46"/>
      <c r="C102" s="235" t="s">
        <v>145</v>
      </c>
      <c r="D102" s="235" t="s">
        <v>140</v>
      </c>
      <c r="E102" s="236" t="s">
        <v>254</v>
      </c>
      <c r="F102" s="237" t="s">
        <v>255</v>
      </c>
      <c r="G102" s="238" t="s">
        <v>143</v>
      </c>
      <c r="H102" s="239">
        <v>102.7</v>
      </c>
      <c r="I102" s="240"/>
      <c r="J102" s="241">
        <f>ROUND(I102*H102,2)</f>
        <v>0</v>
      </c>
      <c r="K102" s="237" t="s">
        <v>144</v>
      </c>
      <c r="L102" s="72"/>
      <c r="M102" s="242" t="s">
        <v>21</v>
      </c>
      <c r="N102" s="243" t="s">
        <v>43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145</v>
      </c>
      <c r="AT102" s="24" t="s">
        <v>140</v>
      </c>
      <c r="AU102" s="24" t="s">
        <v>81</v>
      </c>
      <c r="AY102" s="24" t="s">
        <v>138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79</v>
      </c>
      <c r="BK102" s="246">
        <f>ROUND(I102*H102,2)</f>
        <v>0</v>
      </c>
      <c r="BL102" s="24" t="s">
        <v>145</v>
      </c>
      <c r="BM102" s="24" t="s">
        <v>400</v>
      </c>
    </row>
    <row r="103" s="1" customFormat="1">
      <c r="B103" s="46"/>
      <c r="C103" s="74"/>
      <c r="D103" s="247" t="s">
        <v>147</v>
      </c>
      <c r="E103" s="74"/>
      <c r="F103" s="248" t="s">
        <v>257</v>
      </c>
      <c r="G103" s="74"/>
      <c r="H103" s="74"/>
      <c r="I103" s="203"/>
      <c r="J103" s="74"/>
      <c r="K103" s="74"/>
      <c r="L103" s="72"/>
      <c r="M103" s="249"/>
      <c r="N103" s="47"/>
      <c r="O103" s="47"/>
      <c r="P103" s="47"/>
      <c r="Q103" s="47"/>
      <c r="R103" s="47"/>
      <c r="S103" s="47"/>
      <c r="T103" s="95"/>
      <c r="AT103" s="24" t="s">
        <v>147</v>
      </c>
      <c r="AU103" s="24" t="s">
        <v>81</v>
      </c>
    </row>
    <row r="104" s="12" customFormat="1">
      <c r="B104" s="250"/>
      <c r="C104" s="251"/>
      <c r="D104" s="247" t="s">
        <v>149</v>
      </c>
      <c r="E104" s="252" t="s">
        <v>21</v>
      </c>
      <c r="F104" s="253" t="s">
        <v>401</v>
      </c>
      <c r="G104" s="251"/>
      <c r="H104" s="254">
        <v>102.7</v>
      </c>
      <c r="I104" s="255"/>
      <c r="J104" s="251"/>
      <c r="K104" s="251"/>
      <c r="L104" s="256"/>
      <c r="M104" s="257"/>
      <c r="N104" s="258"/>
      <c r="O104" s="258"/>
      <c r="P104" s="258"/>
      <c r="Q104" s="258"/>
      <c r="R104" s="258"/>
      <c r="S104" s="258"/>
      <c r="T104" s="259"/>
      <c r="AT104" s="260" t="s">
        <v>149</v>
      </c>
      <c r="AU104" s="260" t="s">
        <v>81</v>
      </c>
      <c r="AV104" s="12" t="s">
        <v>81</v>
      </c>
      <c r="AW104" s="12" t="s">
        <v>35</v>
      </c>
      <c r="AX104" s="12" t="s">
        <v>79</v>
      </c>
      <c r="AY104" s="260" t="s">
        <v>138</v>
      </c>
    </row>
    <row r="105" s="11" customFormat="1" ht="29.88" customHeight="1">
      <c r="B105" s="219"/>
      <c r="C105" s="220"/>
      <c r="D105" s="221" t="s">
        <v>71</v>
      </c>
      <c r="E105" s="233" t="s">
        <v>167</v>
      </c>
      <c r="F105" s="233" t="s">
        <v>266</v>
      </c>
      <c r="G105" s="220"/>
      <c r="H105" s="220"/>
      <c r="I105" s="223"/>
      <c r="J105" s="234">
        <f>BK105</f>
        <v>0</v>
      </c>
      <c r="K105" s="220"/>
      <c r="L105" s="225"/>
      <c r="M105" s="226"/>
      <c r="N105" s="227"/>
      <c r="O105" s="227"/>
      <c r="P105" s="228">
        <f>SUM(P106:P118)</f>
        <v>0</v>
      </c>
      <c r="Q105" s="227"/>
      <c r="R105" s="228">
        <f>SUM(R106:R118)</f>
        <v>26.803754999999999</v>
      </c>
      <c r="S105" s="227"/>
      <c r="T105" s="229">
        <f>SUM(T106:T118)</f>
        <v>0</v>
      </c>
      <c r="AR105" s="230" t="s">
        <v>79</v>
      </c>
      <c r="AT105" s="231" t="s">
        <v>71</v>
      </c>
      <c r="AU105" s="231" t="s">
        <v>79</v>
      </c>
      <c r="AY105" s="230" t="s">
        <v>138</v>
      </c>
      <c r="BK105" s="232">
        <f>SUM(BK106:BK118)</f>
        <v>0</v>
      </c>
    </row>
    <row r="106" s="1" customFormat="1" ht="25.5" customHeight="1">
      <c r="B106" s="46"/>
      <c r="C106" s="235" t="s">
        <v>167</v>
      </c>
      <c r="D106" s="235" t="s">
        <v>140</v>
      </c>
      <c r="E106" s="236" t="s">
        <v>267</v>
      </c>
      <c r="F106" s="237" t="s">
        <v>268</v>
      </c>
      <c r="G106" s="238" t="s">
        <v>143</v>
      </c>
      <c r="H106" s="239">
        <v>102.7</v>
      </c>
      <c r="I106" s="240"/>
      <c r="J106" s="241">
        <f>ROUND(I106*H106,2)</f>
        <v>0</v>
      </c>
      <c r="K106" s="237" t="s">
        <v>144</v>
      </c>
      <c r="L106" s="72"/>
      <c r="M106" s="242" t="s">
        <v>21</v>
      </c>
      <c r="N106" s="243" t="s">
        <v>43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145</v>
      </c>
      <c r="AT106" s="24" t="s">
        <v>140</v>
      </c>
      <c r="AU106" s="24" t="s">
        <v>81</v>
      </c>
      <c r="AY106" s="24" t="s">
        <v>138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79</v>
      </c>
      <c r="BK106" s="246">
        <f>ROUND(I106*H106,2)</f>
        <v>0</v>
      </c>
      <c r="BL106" s="24" t="s">
        <v>145</v>
      </c>
      <c r="BM106" s="24" t="s">
        <v>402</v>
      </c>
    </row>
    <row r="107" s="12" customFormat="1">
      <c r="B107" s="250"/>
      <c r="C107" s="251"/>
      <c r="D107" s="247" t="s">
        <v>149</v>
      </c>
      <c r="E107" s="252" t="s">
        <v>21</v>
      </c>
      <c r="F107" s="253" t="s">
        <v>403</v>
      </c>
      <c r="G107" s="251"/>
      <c r="H107" s="254">
        <v>102.7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AT107" s="260" t="s">
        <v>149</v>
      </c>
      <c r="AU107" s="260" t="s">
        <v>81</v>
      </c>
      <c r="AV107" s="12" t="s">
        <v>81</v>
      </c>
      <c r="AW107" s="12" t="s">
        <v>35</v>
      </c>
      <c r="AX107" s="12" t="s">
        <v>79</v>
      </c>
      <c r="AY107" s="260" t="s">
        <v>138</v>
      </c>
    </row>
    <row r="108" s="1" customFormat="1" ht="25.5" customHeight="1">
      <c r="B108" s="46"/>
      <c r="C108" s="235" t="s">
        <v>174</v>
      </c>
      <c r="D108" s="235" t="s">
        <v>140</v>
      </c>
      <c r="E108" s="236" t="s">
        <v>404</v>
      </c>
      <c r="F108" s="237" t="s">
        <v>405</v>
      </c>
      <c r="G108" s="238" t="s">
        <v>143</v>
      </c>
      <c r="H108" s="239">
        <v>102.7</v>
      </c>
      <c r="I108" s="240"/>
      <c r="J108" s="241">
        <f>ROUND(I108*H108,2)</f>
        <v>0</v>
      </c>
      <c r="K108" s="237" t="s">
        <v>144</v>
      </c>
      <c r="L108" s="72"/>
      <c r="M108" s="242" t="s">
        <v>21</v>
      </c>
      <c r="N108" s="243" t="s">
        <v>43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145</v>
      </c>
      <c r="AT108" s="24" t="s">
        <v>140</v>
      </c>
      <c r="AU108" s="24" t="s">
        <v>81</v>
      </c>
      <c r="AY108" s="24" t="s">
        <v>138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79</v>
      </c>
      <c r="BK108" s="246">
        <f>ROUND(I108*H108,2)</f>
        <v>0</v>
      </c>
      <c r="BL108" s="24" t="s">
        <v>145</v>
      </c>
      <c r="BM108" s="24" t="s">
        <v>406</v>
      </c>
    </row>
    <row r="109" s="1" customFormat="1">
      <c r="B109" s="46"/>
      <c r="C109" s="74"/>
      <c r="D109" s="247" t="s">
        <v>147</v>
      </c>
      <c r="E109" s="74"/>
      <c r="F109" s="248" t="s">
        <v>407</v>
      </c>
      <c r="G109" s="74"/>
      <c r="H109" s="74"/>
      <c r="I109" s="203"/>
      <c r="J109" s="74"/>
      <c r="K109" s="74"/>
      <c r="L109" s="72"/>
      <c r="M109" s="249"/>
      <c r="N109" s="47"/>
      <c r="O109" s="47"/>
      <c r="P109" s="47"/>
      <c r="Q109" s="47"/>
      <c r="R109" s="47"/>
      <c r="S109" s="47"/>
      <c r="T109" s="95"/>
      <c r="AT109" s="24" t="s">
        <v>147</v>
      </c>
      <c r="AU109" s="24" t="s">
        <v>81</v>
      </c>
    </row>
    <row r="110" s="12" customFormat="1">
      <c r="B110" s="250"/>
      <c r="C110" s="251"/>
      <c r="D110" s="247" t="s">
        <v>149</v>
      </c>
      <c r="E110" s="252" t="s">
        <v>21</v>
      </c>
      <c r="F110" s="253" t="s">
        <v>408</v>
      </c>
      <c r="G110" s="251"/>
      <c r="H110" s="254">
        <v>102.7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AT110" s="260" t="s">
        <v>149</v>
      </c>
      <c r="AU110" s="260" t="s">
        <v>81</v>
      </c>
      <c r="AV110" s="12" t="s">
        <v>81</v>
      </c>
      <c r="AW110" s="12" t="s">
        <v>35</v>
      </c>
      <c r="AX110" s="12" t="s">
        <v>79</v>
      </c>
      <c r="AY110" s="260" t="s">
        <v>138</v>
      </c>
    </row>
    <row r="111" s="1" customFormat="1" ht="51" customHeight="1">
      <c r="B111" s="46"/>
      <c r="C111" s="235" t="s">
        <v>182</v>
      </c>
      <c r="D111" s="235" t="s">
        <v>140</v>
      </c>
      <c r="E111" s="236" t="s">
        <v>409</v>
      </c>
      <c r="F111" s="237" t="s">
        <v>410</v>
      </c>
      <c r="G111" s="238" t="s">
        <v>143</v>
      </c>
      <c r="H111" s="239">
        <v>102.7</v>
      </c>
      <c r="I111" s="240"/>
      <c r="J111" s="241">
        <f>ROUND(I111*H111,2)</f>
        <v>0</v>
      </c>
      <c r="K111" s="237" t="s">
        <v>144</v>
      </c>
      <c r="L111" s="72"/>
      <c r="M111" s="242" t="s">
        <v>21</v>
      </c>
      <c r="N111" s="243" t="s">
        <v>43</v>
      </c>
      <c r="O111" s="47"/>
      <c r="P111" s="244">
        <f>O111*H111</f>
        <v>0</v>
      </c>
      <c r="Q111" s="244">
        <v>0.085650000000000004</v>
      </c>
      <c r="R111" s="244">
        <f>Q111*H111</f>
        <v>8.7962550000000004</v>
      </c>
      <c r="S111" s="244">
        <v>0</v>
      </c>
      <c r="T111" s="245">
        <f>S111*H111</f>
        <v>0</v>
      </c>
      <c r="AR111" s="24" t="s">
        <v>145</v>
      </c>
      <c r="AT111" s="24" t="s">
        <v>140</v>
      </c>
      <c r="AU111" s="24" t="s">
        <v>81</v>
      </c>
      <c r="AY111" s="24" t="s">
        <v>138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79</v>
      </c>
      <c r="BK111" s="246">
        <f>ROUND(I111*H111,2)</f>
        <v>0</v>
      </c>
      <c r="BL111" s="24" t="s">
        <v>145</v>
      </c>
      <c r="BM111" s="24" t="s">
        <v>411</v>
      </c>
    </row>
    <row r="112" s="1" customFormat="1">
      <c r="B112" s="46"/>
      <c r="C112" s="74"/>
      <c r="D112" s="247" t="s">
        <v>147</v>
      </c>
      <c r="E112" s="74"/>
      <c r="F112" s="248" t="s">
        <v>275</v>
      </c>
      <c r="G112" s="74"/>
      <c r="H112" s="74"/>
      <c r="I112" s="203"/>
      <c r="J112" s="74"/>
      <c r="K112" s="74"/>
      <c r="L112" s="72"/>
      <c r="M112" s="249"/>
      <c r="N112" s="47"/>
      <c r="O112" s="47"/>
      <c r="P112" s="47"/>
      <c r="Q112" s="47"/>
      <c r="R112" s="47"/>
      <c r="S112" s="47"/>
      <c r="T112" s="95"/>
      <c r="AT112" s="24" t="s">
        <v>147</v>
      </c>
      <c r="AU112" s="24" t="s">
        <v>81</v>
      </c>
    </row>
    <row r="113" s="12" customFormat="1">
      <c r="B113" s="250"/>
      <c r="C113" s="251"/>
      <c r="D113" s="247" t="s">
        <v>149</v>
      </c>
      <c r="E113" s="252" t="s">
        <v>21</v>
      </c>
      <c r="F113" s="253" t="s">
        <v>408</v>
      </c>
      <c r="G113" s="251"/>
      <c r="H113" s="254">
        <v>102.7</v>
      </c>
      <c r="I113" s="255"/>
      <c r="J113" s="251"/>
      <c r="K113" s="251"/>
      <c r="L113" s="256"/>
      <c r="M113" s="257"/>
      <c r="N113" s="258"/>
      <c r="O113" s="258"/>
      <c r="P113" s="258"/>
      <c r="Q113" s="258"/>
      <c r="R113" s="258"/>
      <c r="S113" s="258"/>
      <c r="T113" s="259"/>
      <c r="AT113" s="260" t="s">
        <v>149</v>
      </c>
      <c r="AU113" s="260" t="s">
        <v>81</v>
      </c>
      <c r="AV113" s="12" t="s">
        <v>81</v>
      </c>
      <c r="AW113" s="12" t="s">
        <v>35</v>
      </c>
      <c r="AX113" s="12" t="s">
        <v>79</v>
      </c>
      <c r="AY113" s="260" t="s">
        <v>138</v>
      </c>
    </row>
    <row r="114" s="1" customFormat="1" ht="16.5" customHeight="1">
      <c r="B114" s="46"/>
      <c r="C114" s="273" t="s">
        <v>187</v>
      </c>
      <c r="D114" s="273" t="s">
        <v>235</v>
      </c>
      <c r="E114" s="274" t="s">
        <v>412</v>
      </c>
      <c r="F114" s="275" t="s">
        <v>413</v>
      </c>
      <c r="G114" s="276" t="s">
        <v>143</v>
      </c>
      <c r="H114" s="277">
        <v>10.5</v>
      </c>
      <c r="I114" s="278"/>
      <c r="J114" s="279">
        <f>ROUND(I114*H114,2)</f>
        <v>0</v>
      </c>
      <c r="K114" s="275" t="s">
        <v>21</v>
      </c>
      <c r="L114" s="280"/>
      <c r="M114" s="281" t="s">
        <v>21</v>
      </c>
      <c r="N114" s="282" t="s">
        <v>43</v>
      </c>
      <c r="O114" s="47"/>
      <c r="P114" s="244">
        <f>O114*H114</f>
        <v>0</v>
      </c>
      <c r="Q114" s="244">
        <v>0.13100000000000001</v>
      </c>
      <c r="R114" s="244">
        <f>Q114*H114</f>
        <v>1.3755000000000002</v>
      </c>
      <c r="S114" s="244">
        <v>0</v>
      </c>
      <c r="T114" s="245">
        <f>S114*H114</f>
        <v>0</v>
      </c>
      <c r="AR114" s="24" t="s">
        <v>187</v>
      </c>
      <c r="AT114" s="24" t="s">
        <v>235</v>
      </c>
      <c r="AU114" s="24" t="s">
        <v>81</v>
      </c>
      <c r="AY114" s="24" t="s">
        <v>138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79</v>
      </c>
      <c r="BK114" s="246">
        <f>ROUND(I114*H114,2)</f>
        <v>0</v>
      </c>
      <c r="BL114" s="24" t="s">
        <v>145</v>
      </c>
      <c r="BM114" s="24" t="s">
        <v>414</v>
      </c>
    </row>
    <row r="115" s="12" customFormat="1">
      <c r="B115" s="250"/>
      <c r="C115" s="251"/>
      <c r="D115" s="247" t="s">
        <v>149</v>
      </c>
      <c r="E115" s="252" t="s">
        <v>21</v>
      </c>
      <c r="F115" s="253" t="s">
        <v>415</v>
      </c>
      <c r="G115" s="251"/>
      <c r="H115" s="254">
        <v>10.5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AT115" s="260" t="s">
        <v>149</v>
      </c>
      <c r="AU115" s="260" t="s">
        <v>81</v>
      </c>
      <c r="AV115" s="12" t="s">
        <v>81</v>
      </c>
      <c r="AW115" s="12" t="s">
        <v>35</v>
      </c>
      <c r="AX115" s="12" t="s">
        <v>79</v>
      </c>
      <c r="AY115" s="260" t="s">
        <v>138</v>
      </c>
    </row>
    <row r="116" s="1" customFormat="1" ht="16.5" customHeight="1">
      <c r="B116" s="46"/>
      <c r="C116" s="273" t="s">
        <v>193</v>
      </c>
      <c r="D116" s="273" t="s">
        <v>235</v>
      </c>
      <c r="E116" s="274" t="s">
        <v>416</v>
      </c>
      <c r="F116" s="275" t="s">
        <v>417</v>
      </c>
      <c r="G116" s="276" t="s">
        <v>143</v>
      </c>
      <c r="H116" s="277">
        <v>94.5</v>
      </c>
      <c r="I116" s="278"/>
      <c r="J116" s="279">
        <f>ROUND(I116*H116,2)</f>
        <v>0</v>
      </c>
      <c r="K116" s="275" t="s">
        <v>144</v>
      </c>
      <c r="L116" s="280"/>
      <c r="M116" s="281" t="s">
        <v>21</v>
      </c>
      <c r="N116" s="282" t="s">
        <v>43</v>
      </c>
      <c r="O116" s="47"/>
      <c r="P116" s="244">
        <f>O116*H116</f>
        <v>0</v>
      </c>
      <c r="Q116" s="244">
        <v>0.17599999999999999</v>
      </c>
      <c r="R116" s="244">
        <f>Q116*H116</f>
        <v>16.631999999999998</v>
      </c>
      <c r="S116" s="244">
        <v>0</v>
      </c>
      <c r="T116" s="245">
        <f>S116*H116</f>
        <v>0</v>
      </c>
      <c r="AR116" s="24" t="s">
        <v>187</v>
      </c>
      <c r="AT116" s="24" t="s">
        <v>235</v>
      </c>
      <c r="AU116" s="24" t="s">
        <v>81</v>
      </c>
      <c r="AY116" s="24" t="s">
        <v>138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79</v>
      </c>
      <c r="BK116" s="246">
        <f>ROUND(I116*H116,2)</f>
        <v>0</v>
      </c>
      <c r="BL116" s="24" t="s">
        <v>145</v>
      </c>
      <c r="BM116" s="24" t="s">
        <v>418</v>
      </c>
    </row>
    <row r="117" s="1" customFormat="1">
      <c r="B117" s="46"/>
      <c r="C117" s="74"/>
      <c r="D117" s="247" t="s">
        <v>419</v>
      </c>
      <c r="E117" s="74"/>
      <c r="F117" s="248" t="s">
        <v>420</v>
      </c>
      <c r="G117" s="74"/>
      <c r="H117" s="74"/>
      <c r="I117" s="203"/>
      <c r="J117" s="74"/>
      <c r="K117" s="74"/>
      <c r="L117" s="72"/>
      <c r="M117" s="249"/>
      <c r="N117" s="47"/>
      <c r="O117" s="47"/>
      <c r="P117" s="47"/>
      <c r="Q117" s="47"/>
      <c r="R117" s="47"/>
      <c r="S117" s="47"/>
      <c r="T117" s="95"/>
      <c r="AT117" s="24" t="s">
        <v>419</v>
      </c>
      <c r="AU117" s="24" t="s">
        <v>81</v>
      </c>
    </row>
    <row r="118" s="12" customFormat="1">
      <c r="B118" s="250"/>
      <c r="C118" s="251"/>
      <c r="D118" s="247" t="s">
        <v>149</v>
      </c>
      <c r="E118" s="252" t="s">
        <v>21</v>
      </c>
      <c r="F118" s="253" t="s">
        <v>421</v>
      </c>
      <c r="G118" s="251"/>
      <c r="H118" s="254">
        <v>94.5</v>
      </c>
      <c r="I118" s="255"/>
      <c r="J118" s="251"/>
      <c r="K118" s="251"/>
      <c r="L118" s="256"/>
      <c r="M118" s="257"/>
      <c r="N118" s="258"/>
      <c r="O118" s="258"/>
      <c r="P118" s="258"/>
      <c r="Q118" s="258"/>
      <c r="R118" s="258"/>
      <c r="S118" s="258"/>
      <c r="T118" s="259"/>
      <c r="AT118" s="260" t="s">
        <v>149</v>
      </c>
      <c r="AU118" s="260" t="s">
        <v>81</v>
      </c>
      <c r="AV118" s="12" t="s">
        <v>81</v>
      </c>
      <c r="AW118" s="12" t="s">
        <v>35</v>
      </c>
      <c r="AX118" s="12" t="s">
        <v>79</v>
      </c>
      <c r="AY118" s="260" t="s">
        <v>138</v>
      </c>
    </row>
    <row r="119" s="11" customFormat="1" ht="29.88" customHeight="1">
      <c r="B119" s="219"/>
      <c r="C119" s="220"/>
      <c r="D119" s="221" t="s">
        <v>71</v>
      </c>
      <c r="E119" s="233" t="s">
        <v>193</v>
      </c>
      <c r="F119" s="233" t="s">
        <v>302</v>
      </c>
      <c r="G119" s="220"/>
      <c r="H119" s="220"/>
      <c r="I119" s="223"/>
      <c r="J119" s="234">
        <f>BK119</f>
        <v>0</v>
      </c>
      <c r="K119" s="220"/>
      <c r="L119" s="225"/>
      <c r="M119" s="226"/>
      <c r="N119" s="227"/>
      <c r="O119" s="227"/>
      <c r="P119" s="228">
        <v>0</v>
      </c>
      <c r="Q119" s="227"/>
      <c r="R119" s="228">
        <v>0</v>
      </c>
      <c r="S119" s="227"/>
      <c r="T119" s="229">
        <v>0</v>
      </c>
      <c r="AR119" s="230" t="s">
        <v>79</v>
      </c>
      <c r="AT119" s="231" t="s">
        <v>71</v>
      </c>
      <c r="AU119" s="231" t="s">
        <v>79</v>
      </c>
      <c r="AY119" s="230" t="s">
        <v>138</v>
      </c>
      <c r="BK119" s="232">
        <v>0</v>
      </c>
    </row>
    <row r="120" s="11" customFormat="1" ht="19.92" customHeight="1">
      <c r="B120" s="219"/>
      <c r="C120" s="220"/>
      <c r="D120" s="221" t="s">
        <v>71</v>
      </c>
      <c r="E120" s="233" t="s">
        <v>339</v>
      </c>
      <c r="F120" s="233" t="s">
        <v>340</v>
      </c>
      <c r="G120" s="220"/>
      <c r="H120" s="220"/>
      <c r="I120" s="223"/>
      <c r="J120" s="234">
        <f>BK120</f>
        <v>0</v>
      </c>
      <c r="K120" s="220"/>
      <c r="L120" s="225"/>
      <c r="M120" s="226"/>
      <c r="N120" s="227"/>
      <c r="O120" s="227"/>
      <c r="P120" s="228">
        <f>SUM(P121:P138)</f>
        <v>0</v>
      </c>
      <c r="Q120" s="227"/>
      <c r="R120" s="228">
        <f>SUM(R121:R138)</f>
        <v>0</v>
      </c>
      <c r="S120" s="227"/>
      <c r="T120" s="229">
        <f>SUM(T121:T138)</f>
        <v>0</v>
      </c>
      <c r="AR120" s="230" t="s">
        <v>79</v>
      </c>
      <c r="AT120" s="231" t="s">
        <v>71</v>
      </c>
      <c r="AU120" s="231" t="s">
        <v>79</v>
      </c>
      <c r="AY120" s="230" t="s">
        <v>138</v>
      </c>
      <c r="BK120" s="232">
        <f>SUM(BK121:BK138)</f>
        <v>0</v>
      </c>
    </row>
    <row r="121" s="1" customFormat="1" ht="25.5" customHeight="1">
      <c r="B121" s="46"/>
      <c r="C121" s="235" t="s">
        <v>198</v>
      </c>
      <c r="D121" s="235" t="s">
        <v>140</v>
      </c>
      <c r="E121" s="236" t="s">
        <v>342</v>
      </c>
      <c r="F121" s="237" t="s">
        <v>343</v>
      </c>
      <c r="G121" s="238" t="s">
        <v>219</v>
      </c>
      <c r="H121" s="239">
        <v>81.194000000000003</v>
      </c>
      <c r="I121" s="240"/>
      <c r="J121" s="241">
        <f>ROUND(I121*H121,2)</f>
        <v>0</v>
      </c>
      <c r="K121" s="237" t="s">
        <v>144</v>
      </c>
      <c r="L121" s="72"/>
      <c r="M121" s="242" t="s">
        <v>21</v>
      </c>
      <c r="N121" s="243" t="s">
        <v>43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145</v>
      </c>
      <c r="AT121" s="24" t="s">
        <v>140</v>
      </c>
      <c r="AU121" s="24" t="s">
        <v>81</v>
      </c>
      <c r="AY121" s="24" t="s">
        <v>138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79</v>
      </c>
      <c r="BK121" s="246">
        <f>ROUND(I121*H121,2)</f>
        <v>0</v>
      </c>
      <c r="BL121" s="24" t="s">
        <v>145</v>
      </c>
      <c r="BM121" s="24" t="s">
        <v>422</v>
      </c>
    </row>
    <row r="122" s="1" customFormat="1">
      <c r="B122" s="46"/>
      <c r="C122" s="74"/>
      <c r="D122" s="247" t="s">
        <v>147</v>
      </c>
      <c r="E122" s="74"/>
      <c r="F122" s="248" t="s">
        <v>345</v>
      </c>
      <c r="G122" s="74"/>
      <c r="H122" s="74"/>
      <c r="I122" s="203"/>
      <c r="J122" s="74"/>
      <c r="K122" s="74"/>
      <c r="L122" s="72"/>
      <c r="M122" s="249"/>
      <c r="N122" s="47"/>
      <c r="O122" s="47"/>
      <c r="P122" s="47"/>
      <c r="Q122" s="47"/>
      <c r="R122" s="47"/>
      <c r="S122" s="47"/>
      <c r="T122" s="95"/>
      <c r="AT122" s="24" t="s">
        <v>147</v>
      </c>
      <c r="AU122" s="24" t="s">
        <v>81</v>
      </c>
    </row>
    <row r="123" s="14" customFormat="1">
      <c r="B123" s="283"/>
      <c r="C123" s="284"/>
      <c r="D123" s="247" t="s">
        <v>149</v>
      </c>
      <c r="E123" s="285" t="s">
        <v>21</v>
      </c>
      <c r="F123" s="286" t="s">
        <v>346</v>
      </c>
      <c r="G123" s="284"/>
      <c r="H123" s="285" t="s">
        <v>21</v>
      </c>
      <c r="I123" s="287"/>
      <c r="J123" s="284"/>
      <c r="K123" s="284"/>
      <c r="L123" s="288"/>
      <c r="M123" s="289"/>
      <c r="N123" s="290"/>
      <c r="O123" s="290"/>
      <c r="P123" s="290"/>
      <c r="Q123" s="290"/>
      <c r="R123" s="290"/>
      <c r="S123" s="290"/>
      <c r="T123" s="291"/>
      <c r="AT123" s="292" t="s">
        <v>149</v>
      </c>
      <c r="AU123" s="292" t="s">
        <v>81</v>
      </c>
      <c r="AV123" s="14" t="s">
        <v>79</v>
      </c>
      <c r="AW123" s="14" t="s">
        <v>35</v>
      </c>
      <c r="AX123" s="14" t="s">
        <v>72</v>
      </c>
      <c r="AY123" s="292" t="s">
        <v>138</v>
      </c>
    </row>
    <row r="124" s="12" customFormat="1">
      <c r="B124" s="250"/>
      <c r="C124" s="251"/>
      <c r="D124" s="247" t="s">
        <v>149</v>
      </c>
      <c r="E124" s="252" t="s">
        <v>21</v>
      </c>
      <c r="F124" s="253" t="s">
        <v>423</v>
      </c>
      <c r="G124" s="251"/>
      <c r="H124" s="254">
        <v>10.175000000000001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AT124" s="260" t="s">
        <v>149</v>
      </c>
      <c r="AU124" s="260" t="s">
        <v>81</v>
      </c>
      <c r="AV124" s="12" t="s">
        <v>81</v>
      </c>
      <c r="AW124" s="12" t="s">
        <v>35</v>
      </c>
      <c r="AX124" s="12" t="s">
        <v>72</v>
      </c>
      <c r="AY124" s="260" t="s">
        <v>138</v>
      </c>
    </row>
    <row r="125" s="12" customFormat="1">
      <c r="B125" s="250"/>
      <c r="C125" s="251"/>
      <c r="D125" s="247" t="s">
        <v>149</v>
      </c>
      <c r="E125" s="252" t="s">
        <v>21</v>
      </c>
      <c r="F125" s="253" t="s">
        <v>424</v>
      </c>
      <c r="G125" s="251"/>
      <c r="H125" s="254">
        <v>1.7949999999999999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AT125" s="260" t="s">
        <v>149</v>
      </c>
      <c r="AU125" s="260" t="s">
        <v>81</v>
      </c>
      <c r="AV125" s="12" t="s">
        <v>81</v>
      </c>
      <c r="AW125" s="12" t="s">
        <v>35</v>
      </c>
      <c r="AX125" s="12" t="s">
        <v>72</v>
      </c>
      <c r="AY125" s="260" t="s">
        <v>138</v>
      </c>
    </row>
    <row r="126" s="14" customFormat="1">
      <c r="B126" s="283"/>
      <c r="C126" s="284"/>
      <c r="D126" s="247" t="s">
        <v>149</v>
      </c>
      <c r="E126" s="285" t="s">
        <v>21</v>
      </c>
      <c r="F126" s="286" t="s">
        <v>350</v>
      </c>
      <c r="G126" s="284"/>
      <c r="H126" s="285" t="s">
        <v>21</v>
      </c>
      <c r="I126" s="287"/>
      <c r="J126" s="284"/>
      <c r="K126" s="284"/>
      <c r="L126" s="288"/>
      <c r="M126" s="289"/>
      <c r="N126" s="290"/>
      <c r="O126" s="290"/>
      <c r="P126" s="290"/>
      <c r="Q126" s="290"/>
      <c r="R126" s="290"/>
      <c r="S126" s="290"/>
      <c r="T126" s="291"/>
      <c r="AT126" s="292" t="s">
        <v>149</v>
      </c>
      <c r="AU126" s="292" t="s">
        <v>81</v>
      </c>
      <c r="AV126" s="14" t="s">
        <v>79</v>
      </c>
      <c r="AW126" s="14" t="s">
        <v>35</v>
      </c>
      <c r="AX126" s="14" t="s">
        <v>72</v>
      </c>
      <c r="AY126" s="292" t="s">
        <v>138</v>
      </c>
    </row>
    <row r="127" s="12" customFormat="1">
      <c r="B127" s="250"/>
      <c r="C127" s="251"/>
      <c r="D127" s="247" t="s">
        <v>149</v>
      </c>
      <c r="E127" s="252" t="s">
        <v>21</v>
      </c>
      <c r="F127" s="253" t="s">
        <v>425</v>
      </c>
      <c r="G127" s="251"/>
      <c r="H127" s="254">
        <v>62.899999999999999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AT127" s="260" t="s">
        <v>149</v>
      </c>
      <c r="AU127" s="260" t="s">
        <v>81</v>
      </c>
      <c r="AV127" s="12" t="s">
        <v>81</v>
      </c>
      <c r="AW127" s="12" t="s">
        <v>35</v>
      </c>
      <c r="AX127" s="12" t="s">
        <v>72</v>
      </c>
      <c r="AY127" s="260" t="s">
        <v>138</v>
      </c>
    </row>
    <row r="128" s="12" customFormat="1">
      <c r="B128" s="250"/>
      <c r="C128" s="251"/>
      <c r="D128" s="247" t="s">
        <v>149</v>
      </c>
      <c r="E128" s="252" t="s">
        <v>21</v>
      </c>
      <c r="F128" s="253" t="s">
        <v>426</v>
      </c>
      <c r="G128" s="251"/>
      <c r="H128" s="254">
        <v>6.3239999999999998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AT128" s="260" t="s">
        <v>149</v>
      </c>
      <c r="AU128" s="260" t="s">
        <v>81</v>
      </c>
      <c r="AV128" s="12" t="s">
        <v>81</v>
      </c>
      <c r="AW128" s="12" t="s">
        <v>35</v>
      </c>
      <c r="AX128" s="12" t="s">
        <v>72</v>
      </c>
      <c r="AY128" s="260" t="s">
        <v>138</v>
      </c>
    </row>
    <row r="129" s="13" customFormat="1">
      <c r="B129" s="261"/>
      <c r="C129" s="262"/>
      <c r="D129" s="247" t="s">
        <v>149</v>
      </c>
      <c r="E129" s="263" t="s">
        <v>21</v>
      </c>
      <c r="F129" s="264" t="s">
        <v>152</v>
      </c>
      <c r="G129" s="262"/>
      <c r="H129" s="265">
        <v>81.194000000000003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AT129" s="271" t="s">
        <v>149</v>
      </c>
      <c r="AU129" s="271" t="s">
        <v>81</v>
      </c>
      <c r="AV129" s="13" t="s">
        <v>145</v>
      </c>
      <c r="AW129" s="13" t="s">
        <v>35</v>
      </c>
      <c r="AX129" s="13" t="s">
        <v>79</v>
      </c>
      <c r="AY129" s="271" t="s">
        <v>138</v>
      </c>
    </row>
    <row r="130" s="1" customFormat="1" ht="38.25" customHeight="1">
      <c r="B130" s="46"/>
      <c r="C130" s="235" t="s">
        <v>205</v>
      </c>
      <c r="D130" s="235" t="s">
        <v>140</v>
      </c>
      <c r="E130" s="236" t="s">
        <v>353</v>
      </c>
      <c r="F130" s="237" t="s">
        <v>354</v>
      </c>
      <c r="G130" s="238" t="s">
        <v>219</v>
      </c>
      <c r="H130" s="239">
        <v>1055.5219999999999</v>
      </c>
      <c r="I130" s="240"/>
      <c r="J130" s="241">
        <f>ROUND(I130*H130,2)</f>
        <v>0</v>
      </c>
      <c r="K130" s="237" t="s">
        <v>144</v>
      </c>
      <c r="L130" s="72"/>
      <c r="M130" s="242" t="s">
        <v>21</v>
      </c>
      <c r="N130" s="243" t="s">
        <v>43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145</v>
      </c>
      <c r="AT130" s="24" t="s">
        <v>140</v>
      </c>
      <c r="AU130" s="24" t="s">
        <v>81</v>
      </c>
      <c r="AY130" s="24" t="s">
        <v>138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79</v>
      </c>
      <c r="BK130" s="246">
        <f>ROUND(I130*H130,2)</f>
        <v>0</v>
      </c>
      <c r="BL130" s="24" t="s">
        <v>145</v>
      </c>
      <c r="BM130" s="24" t="s">
        <v>427</v>
      </c>
    </row>
    <row r="131" s="1" customFormat="1">
      <c r="B131" s="46"/>
      <c r="C131" s="74"/>
      <c r="D131" s="247" t="s">
        <v>147</v>
      </c>
      <c r="E131" s="74"/>
      <c r="F131" s="248" t="s">
        <v>345</v>
      </c>
      <c r="G131" s="74"/>
      <c r="H131" s="74"/>
      <c r="I131" s="203"/>
      <c r="J131" s="74"/>
      <c r="K131" s="74"/>
      <c r="L131" s="72"/>
      <c r="M131" s="249"/>
      <c r="N131" s="47"/>
      <c r="O131" s="47"/>
      <c r="P131" s="47"/>
      <c r="Q131" s="47"/>
      <c r="R131" s="47"/>
      <c r="S131" s="47"/>
      <c r="T131" s="95"/>
      <c r="AT131" s="24" t="s">
        <v>147</v>
      </c>
      <c r="AU131" s="24" t="s">
        <v>81</v>
      </c>
    </row>
    <row r="132" s="12" customFormat="1">
      <c r="B132" s="250"/>
      <c r="C132" s="251"/>
      <c r="D132" s="247" t="s">
        <v>149</v>
      </c>
      <c r="E132" s="252" t="s">
        <v>21</v>
      </c>
      <c r="F132" s="253" t="s">
        <v>428</v>
      </c>
      <c r="G132" s="251"/>
      <c r="H132" s="254">
        <v>1055.5219999999999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AT132" s="260" t="s">
        <v>149</v>
      </c>
      <c r="AU132" s="260" t="s">
        <v>81</v>
      </c>
      <c r="AV132" s="12" t="s">
        <v>81</v>
      </c>
      <c r="AW132" s="12" t="s">
        <v>35</v>
      </c>
      <c r="AX132" s="12" t="s">
        <v>79</v>
      </c>
      <c r="AY132" s="260" t="s">
        <v>138</v>
      </c>
    </row>
    <row r="133" s="1" customFormat="1" ht="25.5" customHeight="1">
      <c r="B133" s="46"/>
      <c r="C133" s="235" t="s">
        <v>210</v>
      </c>
      <c r="D133" s="235" t="s">
        <v>140</v>
      </c>
      <c r="E133" s="236" t="s">
        <v>358</v>
      </c>
      <c r="F133" s="237" t="s">
        <v>359</v>
      </c>
      <c r="G133" s="238" t="s">
        <v>219</v>
      </c>
      <c r="H133" s="239">
        <v>11.970000000000001</v>
      </c>
      <c r="I133" s="240"/>
      <c r="J133" s="241">
        <f>ROUND(I133*H133,2)</f>
        <v>0</v>
      </c>
      <c r="K133" s="237" t="s">
        <v>144</v>
      </c>
      <c r="L133" s="72"/>
      <c r="M133" s="242" t="s">
        <v>21</v>
      </c>
      <c r="N133" s="243" t="s">
        <v>43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145</v>
      </c>
      <c r="AT133" s="24" t="s">
        <v>140</v>
      </c>
      <c r="AU133" s="24" t="s">
        <v>81</v>
      </c>
      <c r="AY133" s="24" t="s">
        <v>138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79</v>
      </c>
      <c r="BK133" s="246">
        <f>ROUND(I133*H133,2)</f>
        <v>0</v>
      </c>
      <c r="BL133" s="24" t="s">
        <v>145</v>
      </c>
      <c r="BM133" s="24" t="s">
        <v>429</v>
      </c>
    </row>
    <row r="134" s="1" customFormat="1">
      <c r="B134" s="46"/>
      <c r="C134" s="74"/>
      <c r="D134" s="247" t="s">
        <v>147</v>
      </c>
      <c r="E134" s="74"/>
      <c r="F134" s="248" t="s">
        <v>361</v>
      </c>
      <c r="G134" s="74"/>
      <c r="H134" s="74"/>
      <c r="I134" s="203"/>
      <c r="J134" s="74"/>
      <c r="K134" s="74"/>
      <c r="L134" s="72"/>
      <c r="M134" s="249"/>
      <c r="N134" s="47"/>
      <c r="O134" s="47"/>
      <c r="P134" s="47"/>
      <c r="Q134" s="47"/>
      <c r="R134" s="47"/>
      <c r="S134" s="47"/>
      <c r="T134" s="95"/>
      <c r="AT134" s="24" t="s">
        <v>147</v>
      </c>
      <c r="AU134" s="24" t="s">
        <v>81</v>
      </c>
    </row>
    <row r="135" s="12" customFormat="1">
      <c r="B135" s="250"/>
      <c r="C135" s="251"/>
      <c r="D135" s="247" t="s">
        <v>149</v>
      </c>
      <c r="E135" s="252" t="s">
        <v>21</v>
      </c>
      <c r="F135" s="253" t="s">
        <v>430</v>
      </c>
      <c r="G135" s="251"/>
      <c r="H135" s="254">
        <v>11.970000000000001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AT135" s="260" t="s">
        <v>149</v>
      </c>
      <c r="AU135" s="260" t="s">
        <v>81</v>
      </c>
      <c r="AV135" s="12" t="s">
        <v>81</v>
      </c>
      <c r="AW135" s="12" t="s">
        <v>35</v>
      </c>
      <c r="AX135" s="12" t="s">
        <v>79</v>
      </c>
      <c r="AY135" s="260" t="s">
        <v>138</v>
      </c>
    </row>
    <row r="136" s="1" customFormat="1" ht="25.5" customHeight="1">
      <c r="B136" s="46"/>
      <c r="C136" s="235" t="s">
        <v>216</v>
      </c>
      <c r="D136" s="235" t="s">
        <v>140</v>
      </c>
      <c r="E136" s="236" t="s">
        <v>364</v>
      </c>
      <c r="F136" s="237" t="s">
        <v>218</v>
      </c>
      <c r="G136" s="238" t="s">
        <v>219</v>
      </c>
      <c r="H136" s="239">
        <v>69.224000000000004</v>
      </c>
      <c r="I136" s="240"/>
      <c r="J136" s="241">
        <f>ROUND(I136*H136,2)</f>
        <v>0</v>
      </c>
      <c r="K136" s="237" t="s">
        <v>144</v>
      </c>
      <c r="L136" s="72"/>
      <c r="M136" s="242" t="s">
        <v>21</v>
      </c>
      <c r="N136" s="243" t="s">
        <v>43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145</v>
      </c>
      <c r="AT136" s="24" t="s">
        <v>140</v>
      </c>
      <c r="AU136" s="24" t="s">
        <v>81</v>
      </c>
      <c r="AY136" s="24" t="s">
        <v>138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79</v>
      </c>
      <c r="BK136" s="246">
        <f>ROUND(I136*H136,2)</f>
        <v>0</v>
      </c>
      <c r="BL136" s="24" t="s">
        <v>145</v>
      </c>
      <c r="BM136" s="24" t="s">
        <v>431</v>
      </c>
    </row>
    <row r="137" s="1" customFormat="1">
      <c r="B137" s="46"/>
      <c r="C137" s="74"/>
      <c r="D137" s="247" t="s">
        <v>147</v>
      </c>
      <c r="E137" s="74"/>
      <c r="F137" s="248" t="s">
        <v>366</v>
      </c>
      <c r="G137" s="74"/>
      <c r="H137" s="74"/>
      <c r="I137" s="203"/>
      <c r="J137" s="74"/>
      <c r="K137" s="74"/>
      <c r="L137" s="72"/>
      <c r="M137" s="249"/>
      <c r="N137" s="47"/>
      <c r="O137" s="47"/>
      <c r="P137" s="47"/>
      <c r="Q137" s="47"/>
      <c r="R137" s="47"/>
      <c r="S137" s="47"/>
      <c r="T137" s="95"/>
      <c r="AT137" s="24" t="s">
        <v>147</v>
      </c>
      <c r="AU137" s="24" t="s">
        <v>81</v>
      </c>
    </row>
    <row r="138" s="12" customFormat="1">
      <c r="B138" s="250"/>
      <c r="C138" s="251"/>
      <c r="D138" s="247" t="s">
        <v>149</v>
      </c>
      <c r="E138" s="252" t="s">
        <v>21</v>
      </c>
      <c r="F138" s="253" t="s">
        <v>432</v>
      </c>
      <c r="G138" s="251"/>
      <c r="H138" s="254">
        <v>69.224000000000004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AT138" s="260" t="s">
        <v>149</v>
      </c>
      <c r="AU138" s="260" t="s">
        <v>81</v>
      </c>
      <c r="AV138" s="12" t="s">
        <v>81</v>
      </c>
      <c r="AW138" s="12" t="s">
        <v>35</v>
      </c>
      <c r="AX138" s="12" t="s">
        <v>79</v>
      </c>
      <c r="AY138" s="260" t="s">
        <v>138</v>
      </c>
    </row>
    <row r="139" s="11" customFormat="1" ht="29.88" customHeight="1">
      <c r="B139" s="219"/>
      <c r="C139" s="220"/>
      <c r="D139" s="221" t="s">
        <v>71</v>
      </c>
      <c r="E139" s="233" t="s">
        <v>368</v>
      </c>
      <c r="F139" s="233" t="s">
        <v>369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P140</f>
        <v>0</v>
      </c>
      <c r="Q139" s="227"/>
      <c r="R139" s="228">
        <f>R140</f>
        <v>0</v>
      </c>
      <c r="S139" s="227"/>
      <c r="T139" s="229">
        <f>T140</f>
        <v>0</v>
      </c>
      <c r="AR139" s="230" t="s">
        <v>79</v>
      </c>
      <c r="AT139" s="231" t="s">
        <v>71</v>
      </c>
      <c r="AU139" s="231" t="s">
        <v>79</v>
      </c>
      <c r="AY139" s="230" t="s">
        <v>138</v>
      </c>
      <c r="BK139" s="232">
        <f>BK140</f>
        <v>0</v>
      </c>
    </row>
    <row r="140" s="1" customFormat="1" ht="25.5" customHeight="1">
      <c r="B140" s="46"/>
      <c r="C140" s="235" t="s">
        <v>223</v>
      </c>
      <c r="D140" s="235" t="s">
        <v>140</v>
      </c>
      <c r="E140" s="236" t="s">
        <v>371</v>
      </c>
      <c r="F140" s="237" t="s">
        <v>372</v>
      </c>
      <c r="G140" s="238" t="s">
        <v>219</v>
      </c>
      <c r="H140" s="239">
        <v>26.803999999999998</v>
      </c>
      <c r="I140" s="240"/>
      <c r="J140" s="241">
        <f>ROUND(I140*H140,2)</f>
        <v>0</v>
      </c>
      <c r="K140" s="237" t="s">
        <v>144</v>
      </c>
      <c r="L140" s="72"/>
      <c r="M140" s="242" t="s">
        <v>21</v>
      </c>
      <c r="N140" s="296" t="s">
        <v>43</v>
      </c>
      <c r="O140" s="297"/>
      <c r="P140" s="298">
        <f>O140*H140</f>
        <v>0</v>
      </c>
      <c r="Q140" s="298">
        <v>0</v>
      </c>
      <c r="R140" s="298">
        <f>Q140*H140</f>
        <v>0</v>
      </c>
      <c r="S140" s="298">
        <v>0</v>
      </c>
      <c r="T140" s="299">
        <f>S140*H140</f>
        <v>0</v>
      </c>
      <c r="AR140" s="24" t="s">
        <v>145</v>
      </c>
      <c r="AT140" s="24" t="s">
        <v>140</v>
      </c>
      <c r="AU140" s="24" t="s">
        <v>81</v>
      </c>
      <c r="AY140" s="24" t="s">
        <v>138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79</v>
      </c>
      <c r="BK140" s="246">
        <f>ROUND(I140*H140,2)</f>
        <v>0</v>
      </c>
      <c r="BL140" s="24" t="s">
        <v>145</v>
      </c>
      <c r="BM140" s="24" t="s">
        <v>433</v>
      </c>
    </row>
    <row r="141" s="1" customFormat="1" ht="6.96" customHeight="1">
      <c r="B141" s="67"/>
      <c r="C141" s="68"/>
      <c r="D141" s="68"/>
      <c r="E141" s="68"/>
      <c r="F141" s="68"/>
      <c r="G141" s="68"/>
      <c r="H141" s="68"/>
      <c r="I141" s="178"/>
      <c r="J141" s="68"/>
      <c r="K141" s="68"/>
      <c r="L141" s="72"/>
    </row>
  </sheetData>
  <sheetProtection sheet="1" autoFilter="0" formatColumns="0" formatRows="0" objects="1" scenarios="1" spinCount="100000" saltValue="pltsqAuGfcFelTNelxo4h/FC3DZOsZX8DEffxmw53LzKViNwKOdfkNP+ec/pbAurT8LOXKogXRFG6uTh9bOw6g==" hashValue="KXq5hGH+yTkGmiyZDhAk+chyGl0iau3lTru3f5D9YKaA48TzibAOt56APelMl91GW2giiNnj88pF7NIuwzT+pA==" algorithmName="SHA-512" password="CC35"/>
  <autoFilter ref="C87:K14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98</v>
      </c>
      <c r="G1" s="151" t="s">
        <v>99</v>
      </c>
      <c r="H1" s="151"/>
      <c r="I1" s="152"/>
      <c r="J1" s="151" t="s">
        <v>100</v>
      </c>
      <c r="K1" s="150" t="s">
        <v>101</v>
      </c>
      <c r="L1" s="151" t="s">
        <v>102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93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81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Bystřice pod Hostýnem, ul. Rusavská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104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389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106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434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17. 10. 2018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29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38</v>
      </c>
      <c r="E29" s="47"/>
      <c r="F29" s="47"/>
      <c r="G29" s="47"/>
      <c r="H29" s="47"/>
      <c r="I29" s="156"/>
      <c r="J29" s="167">
        <f>ROUND(J88,2)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40</v>
      </c>
      <c r="G31" s="47"/>
      <c r="H31" s="47"/>
      <c r="I31" s="168" t="s">
        <v>39</v>
      </c>
      <c r="J31" s="52" t="s">
        <v>41</v>
      </c>
      <c r="K31" s="51"/>
    </row>
    <row r="32" s="1" customFormat="1" ht="14.4" customHeight="1">
      <c r="B32" s="46"/>
      <c r="C32" s="47"/>
      <c r="D32" s="55" t="s">
        <v>42</v>
      </c>
      <c r="E32" s="55" t="s">
        <v>43</v>
      </c>
      <c r="F32" s="169">
        <f>ROUND(SUM(BE88:BE194), 2)</f>
        <v>0</v>
      </c>
      <c r="G32" s="47"/>
      <c r="H32" s="47"/>
      <c r="I32" s="170">
        <v>0.20999999999999999</v>
      </c>
      <c r="J32" s="169">
        <f>ROUND(ROUND((SUM(BE88:BE194)), 2)*I32, 2)</f>
        <v>0</v>
      </c>
      <c r="K32" s="51"/>
    </row>
    <row r="33" s="1" customFormat="1" ht="14.4" customHeight="1">
      <c r="B33" s="46"/>
      <c r="C33" s="47"/>
      <c r="D33" s="47"/>
      <c r="E33" s="55" t="s">
        <v>44</v>
      </c>
      <c r="F33" s="169">
        <f>ROUND(SUM(BF88:BF194), 2)</f>
        <v>0</v>
      </c>
      <c r="G33" s="47"/>
      <c r="H33" s="47"/>
      <c r="I33" s="170">
        <v>0.14999999999999999</v>
      </c>
      <c r="J33" s="169">
        <f>ROUND(ROUND((SUM(BF88:BF194)),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69">
        <f>ROUND(SUM(BG88:BG194),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46</v>
      </c>
      <c r="F35" s="169">
        <f>ROUND(SUM(BH88:BH194),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47</v>
      </c>
      <c r="F36" s="169">
        <f>ROUND(SUM(BI88:BI194),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48</v>
      </c>
      <c r="E38" s="98"/>
      <c r="F38" s="98"/>
      <c r="G38" s="173" t="s">
        <v>49</v>
      </c>
      <c r="H38" s="174" t="s">
        <v>50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107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Bystřice pod Hostýnem, ul. Rusavská</v>
      </c>
      <c r="F47" s="40"/>
      <c r="G47" s="40"/>
      <c r="H47" s="40"/>
      <c r="I47" s="156"/>
      <c r="J47" s="47"/>
      <c r="K47" s="51"/>
    </row>
    <row r="48">
      <c r="B48" s="28"/>
      <c r="C48" s="40" t="s">
        <v>104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389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106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103.2 - Sjezdy - neuznatelné náklady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Bystřice pod Hostýnem</v>
      </c>
      <c r="G53" s="47"/>
      <c r="H53" s="47"/>
      <c r="I53" s="158" t="s">
        <v>25</v>
      </c>
      <c r="J53" s="159" t="str">
        <f>IF(J14="","",J14)</f>
        <v>17. 10. 2018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Bystřice pod Hostýnem</v>
      </c>
      <c r="G55" s="47"/>
      <c r="H55" s="47"/>
      <c r="I55" s="158" t="s">
        <v>33</v>
      </c>
      <c r="J55" s="44" t="str">
        <f>E23</f>
        <v>ViaDesigne s.r.o.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108</v>
      </c>
      <c r="D58" s="171"/>
      <c r="E58" s="171"/>
      <c r="F58" s="171"/>
      <c r="G58" s="171"/>
      <c r="H58" s="171"/>
      <c r="I58" s="185"/>
      <c r="J58" s="186" t="s">
        <v>109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110</v>
      </c>
      <c r="D60" s="47"/>
      <c r="E60" s="47"/>
      <c r="F60" s="47"/>
      <c r="G60" s="47"/>
      <c r="H60" s="47"/>
      <c r="I60" s="156"/>
      <c r="J60" s="167">
        <f>J88</f>
        <v>0</v>
      </c>
      <c r="K60" s="51"/>
      <c r="AU60" s="24" t="s">
        <v>111</v>
      </c>
    </row>
    <row r="61" s="8" customFormat="1" ht="24.96" customHeight="1">
      <c r="B61" s="189"/>
      <c r="C61" s="190"/>
      <c r="D61" s="191" t="s">
        <v>112</v>
      </c>
      <c r="E61" s="192"/>
      <c r="F61" s="192"/>
      <c r="G61" s="192"/>
      <c r="H61" s="192"/>
      <c r="I61" s="193"/>
      <c r="J61" s="194">
        <f>J89</f>
        <v>0</v>
      </c>
      <c r="K61" s="195"/>
    </row>
    <row r="62" s="9" customFormat="1" ht="19.92" customHeight="1">
      <c r="B62" s="196"/>
      <c r="C62" s="197"/>
      <c r="D62" s="198" t="s">
        <v>113</v>
      </c>
      <c r="E62" s="199"/>
      <c r="F62" s="199"/>
      <c r="G62" s="199"/>
      <c r="H62" s="199"/>
      <c r="I62" s="200"/>
      <c r="J62" s="201">
        <f>J90</f>
        <v>0</v>
      </c>
      <c r="K62" s="202"/>
    </row>
    <row r="63" s="9" customFormat="1" ht="19.92" customHeight="1">
      <c r="B63" s="196"/>
      <c r="C63" s="197"/>
      <c r="D63" s="198" t="s">
        <v>115</v>
      </c>
      <c r="E63" s="199"/>
      <c r="F63" s="199"/>
      <c r="G63" s="199"/>
      <c r="H63" s="199"/>
      <c r="I63" s="200"/>
      <c r="J63" s="201">
        <f>J143</f>
        <v>0</v>
      </c>
      <c r="K63" s="202"/>
    </row>
    <row r="64" s="9" customFormat="1" ht="19.92" customHeight="1">
      <c r="B64" s="196"/>
      <c r="C64" s="197"/>
      <c r="D64" s="198" t="s">
        <v>117</v>
      </c>
      <c r="E64" s="199"/>
      <c r="F64" s="199"/>
      <c r="G64" s="199"/>
      <c r="H64" s="199"/>
      <c r="I64" s="200"/>
      <c r="J64" s="201">
        <f>J157</f>
        <v>0</v>
      </c>
      <c r="K64" s="202"/>
    </row>
    <row r="65" s="9" customFormat="1" ht="19.92" customHeight="1">
      <c r="B65" s="196"/>
      <c r="C65" s="197"/>
      <c r="D65" s="198" t="s">
        <v>118</v>
      </c>
      <c r="E65" s="199"/>
      <c r="F65" s="199"/>
      <c r="G65" s="199"/>
      <c r="H65" s="199"/>
      <c r="I65" s="200"/>
      <c r="J65" s="201">
        <f>J165</f>
        <v>0</v>
      </c>
      <c r="K65" s="202"/>
    </row>
    <row r="66" s="9" customFormat="1" ht="19.92" customHeight="1">
      <c r="B66" s="196"/>
      <c r="C66" s="197"/>
      <c r="D66" s="198" t="s">
        <v>119</v>
      </c>
      <c r="E66" s="199"/>
      <c r="F66" s="199"/>
      <c r="G66" s="199"/>
      <c r="H66" s="199"/>
      <c r="I66" s="200"/>
      <c r="J66" s="201">
        <f>J193</f>
        <v>0</v>
      </c>
      <c r="K66" s="202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56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81"/>
      <c r="J72" s="71"/>
      <c r="K72" s="71"/>
      <c r="L72" s="72"/>
    </row>
    <row r="73" s="1" customFormat="1" ht="36.96" customHeight="1">
      <c r="B73" s="46"/>
      <c r="C73" s="73" t="s">
        <v>122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6.5" customHeight="1">
      <c r="B76" s="46"/>
      <c r="C76" s="74"/>
      <c r="D76" s="74"/>
      <c r="E76" s="204" t="str">
        <f>E7</f>
        <v>Bystřice pod Hostýnem, ul. Rusavská</v>
      </c>
      <c r="F76" s="76"/>
      <c r="G76" s="76"/>
      <c r="H76" s="76"/>
      <c r="I76" s="203"/>
      <c r="J76" s="74"/>
      <c r="K76" s="74"/>
      <c r="L76" s="72"/>
    </row>
    <row r="77">
      <c r="B77" s="28"/>
      <c r="C77" s="76" t="s">
        <v>104</v>
      </c>
      <c r="D77" s="205"/>
      <c r="E77" s="205"/>
      <c r="F77" s="205"/>
      <c r="G77" s="205"/>
      <c r="H77" s="205"/>
      <c r="I77" s="148"/>
      <c r="J77" s="205"/>
      <c r="K77" s="205"/>
      <c r="L77" s="206"/>
    </row>
    <row r="78" s="1" customFormat="1" ht="16.5" customHeight="1">
      <c r="B78" s="46"/>
      <c r="C78" s="74"/>
      <c r="D78" s="74"/>
      <c r="E78" s="204" t="s">
        <v>389</v>
      </c>
      <c r="F78" s="74"/>
      <c r="G78" s="74"/>
      <c r="H78" s="74"/>
      <c r="I78" s="203"/>
      <c r="J78" s="74"/>
      <c r="K78" s="74"/>
      <c r="L78" s="72"/>
    </row>
    <row r="79" s="1" customFormat="1" ht="14.4" customHeight="1">
      <c r="B79" s="46"/>
      <c r="C79" s="76" t="s">
        <v>106</v>
      </c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7.25" customHeight="1">
      <c r="B80" s="46"/>
      <c r="C80" s="74"/>
      <c r="D80" s="74"/>
      <c r="E80" s="82" t="str">
        <f>E11</f>
        <v>SO 103.2 - Sjezdy - neuznatelné náklady</v>
      </c>
      <c r="F80" s="74"/>
      <c r="G80" s="74"/>
      <c r="H80" s="74"/>
      <c r="I80" s="203"/>
      <c r="J80" s="74"/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 ht="18" customHeight="1">
      <c r="B82" s="46"/>
      <c r="C82" s="76" t="s">
        <v>23</v>
      </c>
      <c r="D82" s="74"/>
      <c r="E82" s="74"/>
      <c r="F82" s="207" t="str">
        <f>F14</f>
        <v>Bystřice pod Hostýnem</v>
      </c>
      <c r="G82" s="74"/>
      <c r="H82" s="74"/>
      <c r="I82" s="208" t="s">
        <v>25</v>
      </c>
      <c r="J82" s="85" t="str">
        <f>IF(J14="","",J14)</f>
        <v>17. 10. 2018</v>
      </c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3"/>
      <c r="J83" s="74"/>
      <c r="K83" s="74"/>
      <c r="L83" s="72"/>
    </row>
    <row r="84" s="1" customFormat="1">
      <c r="B84" s="46"/>
      <c r="C84" s="76" t="s">
        <v>27</v>
      </c>
      <c r="D84" s="74"/>
      <c r="E84" s="74"/>
      <c r="F84" s="207" t="str">
        <f>E17</f>
        <v>Město Bystřice pod Hostýnem</v>
      </c>
      <c r="G84" s="74"/>
      <c r="H84" s="74"/>
      <c r="I84" s="208" t="s">
        <v>33</v>
      </c>
      <c r="J84" s="207" t="str">
        <f>E23</f>
        <v>ViaDesigne s.r.o.</v>
      </c>
      <c r="K84" s="74"/>
      <c r="L84" s="72"/>
    </row>
    <row r="85" s="1" customFormat="1" ht="14.4" customHeight="1">
      <c r="B85" s="46"/>
      <c r="C85" s="76" t="s">
        <v>31</v>
      </c>
      <c r="D85" s="74"/>
      <c r="E85" s="74"/>
      <c r="F85" s="207" t="str">
        <f>IF(E20="","",E20)</f>
        <v/>
      </c>
      <c r="G85" s="74"/>
      <c r="H85" s="74"/>
      <c r="I85" s="203"/>
      <c r="J85" s="74"/>
      <c r="K85" s="74"/>
      <c r="L85" s="72"/>
    </row>
    <row r="86" s="1" customFormat="1" ht="10.32" customHeight="1">
      <c r="B86" s="46"/>
      <c r="C86" s="74"/>
      <c r="D86" s="74"/>
      <c r="E86" s="74"/>
      <c r="F86" s="74"/>
      <c r="G86" s="74"/>
      <c r="H86" s="74"/>
      <c r="I86" s="203"/>
      <c r="J86" s="74"/>
      <c r="K86" s="74"/>
      <c r="L86" s="72"/>
    </row>
    <row r="87" s="10" customFormat="1" ht="29.28" customHeight="1">
      <c r="B87" s="209"/>
      <c r="C87" s="210" t="s">
        <v>123</v>
      </c>
      <c r="D87" s="211" t="s">
        <v>57</v>
      </c>
      <c r="E87" s="211" t="s">
        <v>53</v>
      </c>
      <c r="F87" s="211" t="s">
        <v>124</v>
      </c>
      <c r="G87" s="211" t="s">
        <v>125</v>
      </c>
      <c r="H87" s="211" t="s">
        <v>126</v>
      </c>
      <c r="I87" s="212" t="s">
        <v>127</v>
      </c>
      <c r="J87" s="211" t="s">
        <v>109</v>
      </c>
      <c r="K87" s="213" t="s">
        <v>128</v>
      </c>
      <c r="L87" s="214"/>
      <c r="M87" s="102" t="s">
        <v>129</v>
      </c>
      <c r="N87" s="103" t="s">
        <v>42</v>
      </c>
      <c r="O87" s="103" t="s">
        <v>130</v>
      </c>
      <c r="P87" s="103" t="s">
        <v>131</v>
      </c>
      <c r="Q87" s="103" t="s">
        <v>132</v>
      </c>
      <c r="R87" s="103" t="s">
        <v>133</v>
      </c>
      <c r="S87" s="103" t="s">
        <v>134</v>
      </c>
      <c r="T87" s="104" t="s">
        <v>135</v>
      </c>
    </row>
    <row r="88" s="1" customFormat="1" ht="29.28" customHeight="1">
      <c r="B88" s="46"/>
      <c r="C88" s="108" t="s">
        <v>110</v>
      </c>
      <c r="D88" s="74"/>
      <c r="E88" s="74"/>
      <c r="F88" s="74"/>
      <c r="G88" s="74"/>
      <c r="H88" s="74"/>
      <c r="I88" s="203"/>
      <c r="J88" s="215">
        <f>BK88</f>
        <v>0</v>
      </c>
      <c r="K88" s="74"/>
      <c r="L88" s="72"/>
      <c r="M88" s="105"/>
      <c r="N88" s="106"/>
      <c r="O88" s="106"/>
      <c r="P88" s="216">
        <f>P89</f>
        <v>0</v>
      </c>
      <c r="Q88" s="106"/>
      <c r="R88" s="216">
        <f>R89</f>
        <v>31.342069399999996</v>
      </c>
      <c r="S88" s="106"/>
      <c r="T88" s="217">
        <f>T89</f>
        <v>52.43099999999999</v>
      </c>
      <c r="AT88" s="24" t="s">
        <v>71</v>
      </c>
      <c r="AU88" s="24" t="s">
        <v>111</v>
      </c>
      <c r="BK88" s="218">
        <f>BK89</f>
        <v>0</v>
      </c>
    </row>
    <row r="89" s="11" customFormat="1" ht="37.44001" customHeight="1">
      <c r="B89" s="219"/>
      <c r="C89" s="220"/>
      <c r="D89" s="221" t="s">
        <v>71</v>
      </c>
      <c r="E89" s="222" t="s">
        <v>136</v>
      </c>
      <c r="F89" s="222" t="s">
        <v>137</v>
      </c>
      <c r="G89" s="220"/>
      <c r="H89" s="220"/>
      <c r="I89" s="223"/>
      <c r="J89" s="224">
        <f>BK89</f>
        <v>0</v>
      </c>
      <c r="K89" s="220"/>
      <c r="L89" s="225"/>
      <c r="M89" s="226"/>
      <c r="N89" s="227"/>
      <c r="O89" s="227"/>
      <c r="P89" s="228">
        <f>P90+P143+P157+P165+P193</f>
        <v>0</v>
      </c>
      <c r="Q89" s="227"/>
      <c r="R89" s="228">
        <f>R90+R143+R157+R165+R193</f>
        <v>31.342069399999996</v>
      </c>
      <c r="S89" s="227"/>
      <c r="T89" s="229">
        <f>T90+T143+T157+T165+T193</f>
        <v>52.43099999999999</v>
      </c>
      <c r="AR89" s="230" t="s">
        <v>79</v>
      </c>
      <c r="AT89" s="231" t="s">
        <v>71</v>
      </c>
      <c r="AU89" s="231" t="s">
        <v>72</v>
      </c>
      <c r="AY89" s="230" t="s">
        <v>138</v>
      </c>
      <c r="BK89" s="232">
        <f>BK90+BK143+BK157+BK165+BK193</f>
        <v>0</v>
      </c>
    </row>
    <row r="90" s="11" customFormat="1" ht="19.92" customHeight="1">
      <c r="B90" s="219"/>
      <c r="C90" s="220"/>
      <c r="D90" s="221" t="s">
        <v>71</v>
      </c>
      <c r="E90" s="233" t="s">
        <v>79</v>
      </c>
      <c r="F90" s="233" t="s">
        <v>139</v>
      </c>
      <c r="G90" s="220"/>
      <c r="H90" s="220"/>
      <c r="I90" s="223"/>
      <c r="J90" s="234">
        <f>BK90</f>
        <v>0</v>
      </c>
      <c r="K90" s="220"/>
      <c r="L90" s="225"/>
      <c r="M90" s="226"/>
      <c r="N90" s="227"/>
      <c r="O90" s="227"/>
      <c r="P90" s="228">
        <f>SUM(P91:P142)</f>
        <v>0</v>
      </c>
      <c r="Q90" s="227"/>
      <c r="R90" s="228">
        <f>SUM(R91:R142)</f>
        <v>0</v>
      </c>
      <c r="S90" s="227"/>
      <c r="T90" s="229">
        <f>SUM(T91:T142)</f>
        <v>52.43099999999999</v>
      </c>
      <c r="AR90" s="230" t="s">
        <v>79</v>
      </c>
      <c r="AT90" s="231" t="s">
        <v>71</v>
      </c>
      <c r="AU90" s="231" t="s">
        <v>79</v>
      </c>
      <c r="AY90" s="230" t="s">
        <v>138</v>
      </c>
      <c r="BK90" s="232">
        <f>SUM(BK91:BK142)</f>
        <v>0</v>
      </c>
    </row>
    <row r="91" s="1" customFormat="1" ht="51" customHeight="1">
      <c r="B91" s="46"/>
      <c r="C91" s="235" t="s">
        <v>79</v>
      </c>
      <c r="D91" s="235" t="s">
        <v>140</v>
      </c>
      <c r="E91" s="236" t="s">
        <v>141</v>
      </c>
      <c r="F91" s="237" t="s">
        <v>142</v>
      </c>
      <c r="G91" s="238" t="s">
        <v>143</v>
      </c>
      <c r="H91" s="239">
        <v>9.5</v>
      </c>
      <c r="I91" s="240"/>
      <c r="J91" s="241">
        <f>ROUND(I91*H91,2)</f>
        <v>0</v>
      </c>
      <c r="K91" s="237" t="s">
        <v>144</v>
      </c>
      <c r="L91" s="72"/>
      <c r="M91" s="242" t="s">
        <v>21</v>
      </c>
      <c r="N91" s="243" t="s">
        <v>43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0.255</v>
      </c>
      <c r="T91" s="245">
        <f>S91*H91</f>
        <v>2.4224999999999999</v>
      </c>
      <c r="AR91" s="24" t="s">
        <v>145</v>
      </c>
      <c r="AT91" s="24" t="s">
        <v>140</v>
      </c>
      <c r="AU91" s="24" t="s">
        <v>81</v>
      </c>
      <c r="AY91" s="24" t="s">
        <v>138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79</v>
      </c>
      <c r="BK91" s="246">
        <f>ROUND(I91*H91,2)</f>
        <v>0</v>
      </c>
      <c r="BL91" s="24" t="s">
        <v>145</v>
      </c>
      <c r="BM91" s="24" t="s">
        <v>435</v>
      </c>
    </row>
    <row r="92" s="1" customFormat="1">
      <c r="B92" s="46"/>
      <c r="C92" s="74"/>
      <c r="D92" s="247" t="s">
        <v>147</v>
      </c>
      <c r="E92" s="74"/>
      <c r="F92" s="248" t="s">
        <v>148</v>
      </c>
      <c r="G92" s="74"/>
      <c r="H92" s="74"/>
      <c r="I92" s="203"/>
      <c r="J92" s="74"/>
      <c r="K92" s="74"/>
      <c r="L92" s="72"/>
      <c r="M92" s="249"/>
      <c r="N92" s="47"/>
      <c r="O92" s="47"/>
      <c r="P92" s="47"/>
      <c r="Q92" s="47"/>
      <c r="R92" s="47"/>
      <c r="S92" s="47"/>
      <c r="T92" s="95"/>
      <c r="AT92" s="24" t="s">
        <v>147</v>
      </c>
      <c r="AU92" s="24" t="s">
        <v>81</v>
      </c>
    </row>
    <row r="93" s="12" customFormat="1">
      <c r="B93" s="250"/>
      <c r="C93" s="251"/>
      <c r="D93" s="247" t="s">
        <v>149</v>
      </c>
      <c r="E93" s="252" t="s">
        <v>21</v>
      </c>
      <c r="F93" s="253" t="s">
        <v>436</v>
      </c>
      <c r="G93" s="251"/>
      <c r="H93" s="254">
        <v>9.5</v>
      </c>
      <c r="I93" s="255"/>
      <c r="J93" s="251"/>
      <c r="K93" s="251"/>
      <c r="L93" s="256"/>
      <c r="M93" s="257"/>
      <c r="N93" s="258"/>
      <c r="O93" s="258"/>
      <c r="P93" s="258"/>
      <c r="Q93" s="258"/>
      <c r="R93" s="258"/>
      <c r="S93" s="258"/>
      <c r="T93" s="259"/>
      <c r="AT93" s="260" t="s">
        <v>149</v>
      </c>
      <c r="AU93" s="260" t="s">
        <v>81</v>
      </c>
      <c r="AV93" s="12" t="s">
        <v>81</v>
      </c>
      <c r="AW93" s="12" t="s">
        <v>35</v>
      </c>
      <c r="AX93" s="12" t="s">
        <v>79</v>
      </c>
      <c r="AY93" s="260" t="s">
        <v>138</v>
      </c>
    </row>
    <row r="94" s="1" customFormat="1" ht="38.25" customHeight="1">
      <c r="B94" s="46"/>
      <c r="C94" s="235" t="s">
        <v>81</v>
      </c>
      <c r="D94" s="235" t="s">
        <v>140</v>
      </c>
      <c r="E94" s="236" t="s">
        <v>153</v>
      </c>
      <c r="F94" s="237" t="s">
        <v>154</v>
      </c>
      <c r="G94" s="238" t="s">
        <v>143</v>
      </c>
      <c r="H94" s="239">
        <v>22.399999999999999</v>
      </c>
      <c r="I94" s="240"/>
      <c r="J94" s="241">
        <f>ROUND(I94*H94,2)</f>
        <v>0</v>
      </c>
      <c r="K94" s="237" t="s">
        <v>144</v>
      </c>
      <c r="L94" s="72"/>
      <c r="M94" s="242" t="s">
        <v>21</v>
      </c>
      <c r="N94" s="243" t="s">
        <v>43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0.26000000000000001</v>
      </c>
      <c r="T94" s="245">
        <f>S94*H94</f>
        <v>5.8239999999999998</v>
      </c>
      <c r="AR94" s="24" t="s">
        <v>145</v>
      </c>
      <c r="AT94" s="24" t="s">
        <v>140</v>
      </c>
      <c r="AU94" s="24" t="s">
        <v>81</v>
      </c>
      <c r="AY94" s="24" t="s">
        <v>138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79</v>
      </c>
      <c r="BK94" s="246">
        <f>ROUND(I94*H94,2)</f>
        <v>0</v>
      </c>
      <c r="BL94" s="24" t="s">
        <v>145</v>
      </c>
      <c r="BM94" s="24" t="s">
        <v>437</v>
      </c>
    </row>
    <row r="95" s="1" customFormat="1">
      <c r="B95" s="46"/>
      <c r="C95" s="74"/>
      <c r="D95" s="247" t="s">
        <v>147</v>
      </c>
      <c r="E95" s="74"/>
      <c r="F95" s="248" t="s">
        <v>148</v>
      </c>
      <c r="G95" s="74"/>
      <c r="H95" s="74"/>
      <c r="I95" s="203"/>
      <c r="J95" s="74"/>
      <c r="K95" s="74"/>
      <c r="L95" s="72"/>
      <c r="M95" s="249"/>
      <c r="N95" s="47"/>
      <c r="O95" s="47"/>
      <c r="P95" s="47"/>
      <c r="Q95" s="47"/>
      <c r="R95" s="47"/>
      <c r="S95" s="47"/>
      <c r="T95" s="95"/>
      <c r="AT95" s="24" t="s">
        <v>147</v>
      </c>
      <c r="AU95" s="24" t="s">
        <v>81</v>
      </c>
    </row>
    <row r="96" s="12" customFormat="1">
      <c r="B96" s="250"/>
      <c r="C96" s="251"/>
      <c r="D96" s="247" t="s">
        <v>149</v>
      </c>
      <c r="E96" s="252" t="s">
        <v>21</v>
      </c>
      <c r="F96" s="253" t="s">
        <v>438</v>
      </c>
      <c r="G96" s="251"/>
      <c r="H96" s="254">
        <v>22.399999999999999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AT96" s="260" t="s">
        <v>149</v>
      </c>
      <c r="AU96" s="260" t="s">
        <v>81</v>
      </c>
      <c r="AV96" s="12" t="s">
        <v>81</v>
      </c>
      <c r="AW96" s="12" t="s">
        <v>35</v>
      </c>
      <c r="AX96" s="12" t="s">
        <v>79</v>
      </c>
      <c r="AY96" s="260" t="s">
        <v>138</v>
      </c>
    </row>
    <row r="97" s="1" customFormat="1" ht="38.25" customHeight="1">
      <c r="B97" s="46"/>
      <c r="C97" s="235" t="s">
        <v>157</v>
      </c>
      <c r="D97" s="235" t="s">
        <v>140</v>
      </c>
      <c r="E97" s="236" t="s">
        <v>439</v>
      </c>
      <c r="F97" s="237" t="s">
        <v>440</v>
      </c>
      <c r="G97" s="238" t="s">
        <v>143</v>
      </c>
      <c r="H97" s="239">
        <v>14.1</v>
      </c>
      <c r="I97" s="240"/>
      <c r="J97" s="241">
        <f>ROUND(I97*H97,2)</f>
        <v>0</v>
      </c>
      <c r="K97" s="237" t="s">
        <v>144</v>
      </c>
      <c r="L97" s="72"/>
      <c r="M97" s="242" t="s">
        <v>21</v>
      </c>
      <c r="N97" s="243" t="s">
        <v>43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0.32000000000000001</v>
      </c>
      <c r="T97" s="245">
        <f>S97*H97</f>
        <v>4.5119999999999996</v>
      </c>
      <c r="AR97" s="24" t="s">
        <v>145</v>
      </c>
      <c r="AT97" s="24" t="s">
        <v>140</v>
      </c>
      <c r="AU97" s="24" t="s">
        <v>81</v>
      </c>
      <c r="AY97" s="24" t="s">
        <v>138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79</v>
      </c>
      <c r="BK97" s="246">
        <f>ROUND(I97*H97,2)</f>
        <v>0</v>
      </c>
      <c r="BL97" s="24" t="s">
        <v>145</v>
      </c>
      <c r="BM97" s="24" t="s">
        <v>441</v>
      </c>
    </row>
    <row r="98" s="1" customFormat="1">
      <c r="B98" s="46"/>
      <c r="C98" s="74"/>
      <c r="D98" s="247" t="s">
        <v>147</v>
      </c>
      <c r="E98" s="74"/>
      <c r="F98" s="248" t="s">
        <v>442</v>
      </c>
      <c r="G98" s="74"/>
      <c r="H98" s="74"/>
      <c r="I98" s="203"/>
      <c r="J98" s="74"/>
      <c r="K98" s="74"/>
      <c r="L98" s="72"/>
      <c r="M98" s="249"/>
      <c r="N98" s="47"/>
      <c r="O98" s="47"/>
      <c r="P98" s="47"/>
      <c r="Q98" s="47"/>
      <c r="R98" s="47"/>
      <c r="S98" s="47"/>
      <c r="T98" s="95"/>
      <c r="AT98" s="24" t="s">
        <v>147</v>
      </c>
      <c r="AU98" s="24" t="s">
        <v>81</v>
      </c>
    </row>
    <row r="99" s="12" customFormat="1">
      <c r="B99" s="250"/>
      <c r="C99" s="251"/>
      <c r="D99" s="247" t="s">
        <v>149</v>
      </c>
      <c r="E99" s="252" t="s">
        <v>21</v>
      </c>
      <c r="F99" s="253" t="s">
        <v>443</v>
      </c>
      <c r="G99" s="251"/>
      <c r="H99" s="254">
        <v>14.1</v>
      </c>
      <c r="I99" s="255"/>
      <c r="J99" s="251"/>
      <c r="K99" s="251"/>
      <c r="L99" s="256"/>
      <c r="M99" s="257"/>
      <c r="N99" s="258"/>
      <c r="O99" s="258"/>
      <c r="P99" s="258"/>
      <c r="Q99" s="258"/>
      <c r="R99" s="258"/>
      <c r="S99" s="258"/>
      <c r="T99" s="259"/>
      <c r="AT99" s="260" t="s">
        <v>149</v>
      </c>
      <c r="AU99" s="260" t="s">
        <v>81</v>
      </c>
      <c r="AV99" s="12" t="s">
        <v>81</v>
      </c>
      <c r="AW99" s="12" t="s">
        <v>35</v>
      </c>
      <c r="AX99" s="12" t="s">
        <v>79</v>
      </c>
      <c r="AY99" s="260" t="s">
        <v>138</v>
      </c>
    </row>
    <row r="100" s="1" customFormat="1" ht="51" customHeight="1">
      <c r="B100" s="46"/>
      <c r="C100" s="235" t="s">
        <v>145</v>
      </c>
      <c r="D100" s="235" t="s">
        <v>140</v>
      </c>
      <c r="E100" s="236" t="s">
        <v>444</v>
      </c>
      <c r="F100" s="237" t="s">
        <v>445</v>
      </c>
      <c r="G100" s="238" t="s">
        <v>143</v>
      </c>
      <c r="H100" s="239">
        <v>28.399999999999999</v>
      </c>
      <c r="I100" s="240"/>
      <c r="J100" s="241">
        <f>ROUND(I100*H100,2)</f>
        <v>0</v>
      </c>
      <c r="K100" s="237" t="s">
        <v>144</v>
      </c>
      <c r="L100" s="72"/>
      <c r="M100" s="242" t="s">
        <v>21</v>
      </c>
      <c r="N100" s="243" t="s">
        <v>43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0.44</v>
      </c>
      <c r="T100" s="245">
        <f>S100*H100</f>
        <v>12.495999999999999</v>
      </c>
      <c r="AR100" s="24" t="s">
        <v>145</v>
      </c>
      <c r="AT100" s="24" t="s">
        <v>140</v>
      </c>
      <c r="AU100" s="24" t="s">
        <v>81</v>
      </c>
      <c r="AY100" s="24" t="s">
        <v>138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79</v>
      </c>
      <c r="BK100" s="246">
        <f>ROUND(I100*H100,2)</f>
        <v>0</v>
      </c>
      <c r="BL100" s="24" t="s">
        <v>145</v>
      </c>
      <c r="BM100" s="24" t="s">
        <v>446</v>
      </c>
    </row>
    <row r="101" s="1" customFormat="1">
      <c r="B101" s="46"/>
      <c r="C101" s="74"/>
      <c r="D101" s="247" t="s">
        <v>147</v>
      </c>
      <c r="E101" s="74"/>
      <c r="F101" s="248" t="s">
        <v>161</v>
      </c>
      <c r="G101" s="74"/>
      <c r="H101" s="74"/>
      <c r="I101" s="203"/>
      <c r="J101" s="74"/>
      <c r="K101" s="74"/>
      <c r="L101" s="72"/>
      <c r="M101" s="249"/>
      <c r="N101" s="47"/>
      <c r="O101" s="47"/>
      <c r="P101" s="47"/>
      <c r="Q101" s="47"/>
      <c r="R101" s="47"/>
      <c r="S101" s="47"/>
      <c r="T101" s="95"/>
      <c r="AT101" s="24" t="s">
        <v>147</v>
      </c>
      <c r="AU101" s="24" t="s">
        <v>81</v>
      </c>
    </row>
    <row r="102" s="12" customFormat="1">
      <c r="B102" s="250"/>
      <c r="C102" s="251"/>
      <c r="D102" s="247" t="s">
        <v>149</v>
      </c>
      <c r="E102" s="252" t="s">
        <v>21</v>
      </c>
      <c r="F102" s="253" t="s">
        <v>447</v>
      </c>
      <c r="G102" s="251"/>
      <c r="H102" s="254">
        <v>28.399999999999999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AT102" s="260" t="s">
        <v>149</v>
      </c>
      <c r="AU102" s="260" t="s">
        <v>81</v>
      </c>
      <c r="AV102" s="12" t="s">
        <v>81</v>
      </c>
      <c r="AW102" s="12" t="s">
        <v>35</v>
      </c>
      <c r="AX102" s="12" t="s">
        <v>79</v>
      </c>
      <c r="AY102" s="260" t="s">
        <v>138</v>
      </c>
    </row>
    <row r="103" s="1" customFormat="1" ht="51" customHeight="1">
      <c r="B103" s="46"/>
      <c r="C103" s="235" t="s">
        <v>167</v>
      </c>
      <c r="D103" s="235" t="s">
        <v>140</v>
      </c>
      <c r="E103" s="236" t="s">
        <v>448</v>
      </c>
      <c r="F103" s="237" t="s">
        <v>449</v>
      </c>
      <c r="G103" s="238" t="s">
        <v>143</v>
      </c>
      <c r="H103" s="239">
        <v>31.899999999999999</v>
      </c>
      <c r="I103" s="240"/>
      <c r="J103" s="241">
        <f>ROUND(I103*H103,2)</f>
        <v>0</v>
      </c>
      <c r="K103" s="237" t="s">
        <v>144</v>
      </c>
      <c r="L103" s="72"/>
      <c r="M103" s="242" t="s">
        <v>21</v>
      </c>
      <c r="N103" s="243" t="s">
        <v>43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0.57999999999999996</v>
      </c>
      <c r="T103" s="245">
        <f>S103*H103</f>
        <v>18.501999999999999</v>
      </c>
      <c r="AR103" s="24" t="s">
        <v>145</v>
      </c>
      <c r="AT103" s="24" t="s">
        <v>140</v>
      </c>
      <c r="AU103" s="24" t="s">
        <v>81</v>
      </c>
      <c r="AY103" s="24" t="s">
        <v>138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79</v>
      </c>
      <c r="BK103" s="246">
        <f>ROUND(I103*H103,2)</f>
        <v>0</v>
      </c>
      <c r="BL103" s="24" t="s">
        <v>145</v>
      </c>
      <c r="BM103" s="24" t="s">
        <v>450</v>
      </c>
    </row>
    <row r="104" s="1" customFormat="1">
      <c r="B104" s="46"/>
      <c r="C104" s="74"/>
      <c r="D104" s="247" t="s">
        <v>147</v>
      </c>
      <c r="E104" s="74"/>
      <c r="F104" s="248" t="s">
        <v>161</v>
      </c>
      <c r="G104" s="74"/>
      <c r="H104" s="74"/>
      <c r="I104" s="203"/>
      <c r="J104" s="74"/>
      <c r="K104" s="74"/>
      <c r="L104" s="72"/>
      <c r="M104" s="249"/>
      <c r="N104" s="47"/>
      <c r="O104" s="47"/>
      <c r="P104" s="47"/>
      <c r="Q104" s="47"/>
      <c r="R104" s="47"/>
      <c r="S104" s="47"/>
      <c r="T104" s="95"/>
      <c r="AT104" s="24" t="s">
        <v>147</v>
      </c>
      <c r="AU104" s="24" t="s">
        <v>81</v>
      </c>
    </row>
    <row r="105" s="12" customFormat="1">
      <c r="B105" s="250"/>
      <c r="C105" s="251"/>
      <c r="D105" s="247" t="s">
        <v>149</v>
      </c>
      <c r="E105" s="252" t="s">
        <v>21</v>
      </c>
      <c r="F105" s="253" t="s">
        <v>451</v>
      </c>
      <c r="G105" s="251"/>
      <c r="H105" s="254">
        <v>9.5</v>
      </c>
      <c r="I105" s="255"/>
      <c r="J105" s="251"/>
      <c r="K105" s="251"/>
      <c r="L105" s="256"/>
      <c r="M105" s="257"/>
      <c r="N105" s="258"/>
      <c r="O105" s="258"/>
      <c r="P105" s="258"/>
      <c r="Q105" s="258"/>
      <c r="R105" s="258"/>
      <c r="S105" s="258"/>
      <c r="T105" s="259"/>
      <c r="AT105" s="260" t="s">
        <v>149</v>
      </c>
      <c r="AU105" s="260" t="s">
        <v>81</v>
      </c>
      <c r="AV105" s="12" t="s">
        <v>81</v>
      </c>
      <c r="AW105" s="12" t="s">
        <v>35</v>
      </c>
      <c r="AX105" s="12" t="s">
        <v>72</v>
      </c>
      <c r="AY105" s="260" t="s">
        <v>138</v>
      </c>
    </row>
    <row r="106" s="12" customFormat="1">
      <c r="B106" s="250"/>
      <c r="C106" s="251"/>
      <c r="D106" s="247" t="s">
        <v>149</v>
      </c>
      <c r="E106" s="252" t="s">
        <v>21</v>
      </c>
      <c r="F106" s="253" t="s">
        <v>452</v>
      </c>
      <c r="G106" s="251"/>
      <c r="H106" s="254">
        <v>22.399999999999999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AT106" s="260" t="s">
        <v>149</v>
      </c>
      <c r="AU106" s="260" t="s">
        <v>81</v>
      </c>
      <c r="AV106" s="12" t="s">
        <v>81</v>
      </c>
      <c r="AW106" s="12" t="s">
        <v>35</v>
      </c>
      <c r="AX106" s="12" t="s">
        <v>72</v>
      </c>
      <c r="AY106" s="260" t="s">
        <v>138</v>
      </c>
    </row>
    <row r="107" s="13" customFormat="1">
      <c r="B107" s="261"/>
      <c r="C107" s="262"/>
      <c r="D107" s="247" t="s">
        <v>149</v>
      </c>
      <c r="E107" s="263" t="s">
        <v>21</v>
      </c>
      <c r="F107" s="264" t="s">
        <v>152</v>
      </c>
      <c r="G107" s="262"/>
      <c r="H107" s="265">
        <v>31.899999999999999</v>
      </c>
      <c r="I107" s="266"/>
      <c r="J107" s="262"/>
      <c r="K107" s="262"/>
      <c r="L107" s="267"/>
      <c r="M107" s="268"/>
      <c r="N107" s="269"/>
      <c r="O107" s="269"/>
      <c r="P107" s="269"/>
      <c r="Q107" s="269"/>
      <c r="R107" s="269"/>
      <c r="S107" s="269"/>
      <c r="T107" s="270"/>
      <c r="AT107" s="271" t="s">
        <v>149</v>
      </c>
      <c r="AU107" s="271" t="s">
        <v>81</v>
      </c>
      <c r="AV107" s="13" t="s">
        <v>145</v>
      </c>
      <c r="AW107" s="13" t="s">
        <v>35</v>
      </c>
      <c r="AX107" s="13" t="s">
        <v>79</v>
      </c>
      <c r="AY107" s="271" t="s">
        <v>138</v>
      </c>
    </row>
    <row r="108" s="1" customFormat="1" ht="38.25" customHeight="1">
      <c r="B108" s="46"/>
      <c r="C108" s="235" t="s">
        <v>174</v>
      </c>
      <c r="D108" s="235" t="s">
        <v>140</v>
      </c>
      <c r="E108" s="236" t="s">
        <v>163</v>
      </c>
      <c r="F108" s="237" t="s">
        <v>164</v>
      </c>
      <c r="G108" s="238" t="s">
        <v>143</v>
      </c>
      <c r="H108" s="239">
        <v>4.7999999999999998</v>
      </c>
      <c r="I108" s="240"/>
      <c r="J108" s="241">
        <f>ROUND(I108*H108,2)</f>
        <v>0</v>
      </c>
      <c r="K108" s="237" t="s">
        <v>144</v>
      </c>
      <c r="L108" s="72"/>
      <c r="M108" s="242" t="s">
        <v>21</v>
      </c>
      <c r="N108" s="243" t="s">
        <v>43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0.23999999999999999</v>
      </c>
      <c r="T108" s="245">
        <f>S108*H108</f>
        <v>1.1519999999999999</v>
      </c>
      <c r="AR108" s="24" t="s">
        <v>145</v>
      </c>
      <c r="AT108" s="24" t="s">
        <v>140</v>
      </c>
      <c r="AU108" s="24" t="s">
        <v>81</v>
      </c>
      <c r="AY108" s="24" t="s">
        <v>138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79</v>
      </c>
      <c r="BK108" s="246">
        <f>ROUND(I108*H108,2)</f>
        <v>0</v>
      </c>
      <c r="BL108" s="24" t="s">
        <v>145</v>
      </c>
      <c r="BM108" s="24" t="s">
        <v>453</v>
      </c>
    </row>
    <row r="109" s="1" customFormat="1">
      <c r="B109" s="46"/>
      <c r="C109" s="74"/>
      <c r="D109" s="247" t="s">
        <v>147</v>
      </c>
      <c r="E109" s="74"/>
      <c r="F109" s="248" t="s">
        <v>161</v>
      </c>
      <c r="G109" s="74"/>
      <c r="H109" s="74"/>
      <c r="I109" s="203"/>
      <c r="J109" s="74"/>
      <c r="K109" s="74"/>
      <c r="L109" s="72"/>
      <c r="M109" s="249"/>
      <c r="N109" s="47"/>
      <c r="O109" s="47"/>
      <c r="P109" s="47"/>
      <c r="Q109" s="47"/>
      <c r="R109" s="47"/>
      <c r="S109" s="47"/>
      <c r="T109" s="95"/>
      <c r="AT109" s="24" t="s">
        <v>147</v>
      </c>
      <c r="AU109" s="24" t="s">
        <v>81</v>
      </c>
    </row>
    <row r="110" s="12" customFormat="1">
      <c r="B110" s="250"/>
      <c r="C110" s="251"/>
      <c r="D110" s="247" t="s">
        <v>149</v>
      </c>
      <c r="E110" s="252" t="s">
        <v>21</v>
      </c>
      <c r="F110" s="253" t="s">
        <v>454</v>
      </c>
      <c r="G110" s="251"/>
      <c r="H110" s="254">
        <v>4.7999999999999998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AT110" s="260" t="s">
        <v>149</v>
      </c>
      <c r="AU110" s="260" t="s">
        <v>81</v>
      </c>
      <c r="AV110" s="12" t="s">
        <v>81</v>
      </c>
      <c r="AW110" s="12" t="s">
        <v>35</v>
      </c>
      <c r="AX110" s="12" t="s">
        <v>79</v>
      </c>
      <c r="AY110" s="260" t="s">
        <v>138</v>
      </c>
    </row>
    <row r="111" s="1" customFormat="1" ht="38.25" customHeight="1">
      <c r="B111" s="46"/>
      <c r="C111" s="235" t="s">
        <v>182</v>
      </c>
      <c r="D111" s="235" t="s">
        <v>140</v>
      </c>
      <c r="E111" s="236" t="s">
        <v>455</v>
      </c>
      <c r="F111" s="237" t="s">
        <v>456</v>
      </c>
      <c r="G111" s="238" t="s">
        <v>143</v>
      </c>
      <c r="H111" s="239">
        <v>9.5</v>
      </c>
      <c r="I111" s="240"/>
      <c r="J111" s="241">
        <f>ROUND(I111*H111,2)</f>
        <v>0</v>
      </c>
      <c r="K111" s="237" t="s">
        <v>144</v>
      </c>
      <c r="L111" s="72"/>
      <c r="M111" s="242" t="s">
        <v>21</v>
      </c>
      <c r="N111" s="243" t="s">
        <v>43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0.22</v>
      </c>
      <c r="T111" s="245">
        <f>S111*H111</f>
        <v>2.0899999999999999</v>
      </c>
      <c r="AR111" s="24" t="s">
        <v>145</v>
      </c>
      <c r="AT111" s="24" t="s">
        <v>140</v>
      </c>
      <c r="AU111" s="24" t="s">
        <v>81</v>
      </c>
      <c r="AY111" s="24" t="s">
        <v>138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79</v>
      </c>
      <c r="BK111" s="246">
        <f>ROUND(I111*H111,2)</f>
        <v>0</v>
      </c>
      <c r="BL111" s="24" t="s">
        <v>145</v>
      </c>
      <c r="BM111" s="24" t="s">
        <v>457</v>
      </c>
    </row>
    <row r="112" s="1" customFormat="1">
      <c r="B112" s="46"/>
      <c r="C112" s="74"/>
      <c r="D112" s="247" t="s">
        <v>147</v>
      </c>
      <c r="E112" s="74"/>
      <c r="F112" s="248" t="s">
        <v>161</v>
      </c>
      <c r="G112" s="74"/>
      <c r="H112" s="74"/>
      <c r="I112" s="203"/>
      <c r="J112" s="74"/>
      <c r="K112" s="74"/>
      <c r="L112" s="72"/>
      <c r="M112" s="249"/>
      <c r="N112" s="47"/>
      <c r="O112" s="47"/>
      <c r="P112" s="47"/>
      <c r="Q112" s="47"/>
      <c r="R112" s="47"/>
      <c r="S112" s="47"/>
      <c r="T112" s="95"/>
      <c r="AT112" s="24" t="s">
        <v>147</v>
      </c>
      <c r="AU112" s="24" t="s">
        <v>81</v>
      </c>
    </row>
    <row r="113" s="12" customFormat="1">
      <c r="B113" s="250"/>
      <c r="C113" s="251"/>
      <c r="D113" s="247" t="s">
        <v>149</v>
      </c>
      <c r="E113" s="252" t="s">
        <v>21</v>
      </c>
      <c r="F113" s="253" t="s">
        <v>458</v>
      </c>
      <c r="G113" s="251"/>
      <c r="H113" s="254">
        <v>9.5</v>
      </c>
      <c r="I113" s="255"/>
      <c r="J113" s="251"/>
      <c r="K113" s="251"/>
      <c r="L113" s="256"/>
      <c r="M113" s="257"/>
      <c r="N113" s="258"/>
      <c r="O113" s="258"/>
      <c r="P113" s="258"/>
      <c r="Q113" s="258"/>
      <c r="R113" s="258"/>
      <c r="S113" s="258"/>
      <c r="T113" s="259"/>
      <c r="AT113" s="260" t="s">
        <v>149</v>
      </c>
      <c r="AU113" s="260" t="s">
        <v>81</v>
      </c>
      <c r="AV113" s="12" t="s">
        <v>81</v>
      </c>
      <c r="AW113" s="12" t="s">
        <v>35</v>
      </c>
      <c r="AX113" s="12" t="s">
        <v>79</v>
      </c>
      <c r="AY113" s="260" t="s">
        <v>138</v>
      </c>
    </row>
    <row r="114" s="1" customFormat="1" ht="38.25" customHeight="1">
      <c r="B114" s="46"/>
      <c r="C114" s="235" t="s">
        <v>187</v>
      </c>
      <c r="D114" s="235" t="s">
        <v>140</v>
      </c>
      <c r="E114" s="236" t="s">
        <v>168</v>
      </c>
      <c r="F114" s="237" t="s">
        <v>169</v>
      </c>
      <c r="G114" s="238" t="s">
        <v>170</v>
      </c>
      <c r="H114" s="239">
        <v>26.5</v>
      </c>
      <c r="I114" s="240"/>
      <c r="J114" s="241">
        <f>ROUND(I114*H114,2)</f>
        <v>0</v>
      </c>
      <c r="K114" s="237" t="s">
        <v>144</v>
      </c>
      <c r="L114" s="72"/>
      <c r="M114" s="242" t="s">
        <v>21</v>
      </c>
      <c r="N114" s="243" t="s">
        <v>43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0.20499999999999999</v>
      </c>
      <c r="T114" s="245">
        <f>S114*H114</f>
        <v>5.4325000000000001</v>
      </c>
      <c r="AR114" s="24" t="s">
        <v>145</v>
      </c>
      <c r="AT114" s="24" t="s">
        <v>140</v>
      </c>
      <c r="AU114" s="24" t="s">
        <v>81</v>
      </c>
      <c r="AY114" s="24" t="s">
        <v>138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79</v>
      </c>
      <c r="BK114" s="246">
        <f>ROUND(I114*H114,2)</f>
        <v>0</v>
      </c>
      <c r="BL114" s="24" t="s">
        <v>145</v>
      </c>
      <c r="BM114" s="24" t="s">
        <v>459</v>
      </c>
    </row>
    <row r="115" s="1" customFormat="1">
      <c r="B115" s="46"/>
      <c r="C115" s="74"/>
      <c r="D115" s="247" t="s">
        <v>147</v>
      </c>
      <c r="E115" s="74"/>
      <c r="F115" s="248" t="s">
        <v>172</v>
      </c>
      <c r="G115" s="74"/>
      <c r="H115" s="74"/>
      <c r="I115" s="203"/>
      <c r="J115" s="74"/>
      <c r="K115" s="74"/>
      <c r="L115" s="72"/>
      <c r="M115" s="249"/>
      <c r="N115" s="47"/>
      <c r="O115" s="47"/>
      <c r="P115" s="47"/>
      <c r="Q115" s="47"/>
      <c r="R115" s="47"/>
      <c r="S115" s="47"/>
      <c r="T115" s="95"/>
      <c r="AT115" s="24" t="s">
        <v>147</v>
      </c>
      <c r="AU115" s="24" t="s">
        <v>81</v>
      </c>
    </row>
    <row r="116" s="12" customFormat="1">
      <c r="B116" s="250"/>
      <c r="C116" s="251"/>
      <c r="D116" s="247" t="s">
        <v>149</v>
      </c>
      <c r="E116" s="252" t="s">
        <v>21</v>
      </c>
      <c r="F116" s="253" t="s">
        <v>460</v>
      </c>
      <c r="G116" s="251"/>
      <c r="H116" s="254">
        <v>26.5</v>
      </c>
      <c r="I116" s="255"/>
      <c r="J116" s="251"/>
      <c r="K116" s="251"/>
      <c r="L116" s="256"/>
      <c r="M116" s="257"/>
      <c r="N116" s="258"/>
      <c r="O116" s="258"/>
      <c r="P116" s="258"/>
      <c r="Q116" s="258"/>
      <c r="R116" s="258"/>
      <c r="S116" s="258"/>
      <c r="T116" s="259"/>
      <c r="AT116" s="260" t="s">
        <v>149</v>
      </c>
      <c r="AU116" s="260" t="s">
        <v>81</v>
      </c>
      <c r="AV116" s="12" t="s">
        <v>81</v>
      </c>
      <c r="AW116" s="12" t="s">
        <v>35</v>
      </c>
      <c r="AX116" s="12" t="s">
        <v>79</v>
      </c>
      <c r="AY116" s="260" t="s">
        <v>138</v>
      </c>
    </row>
    <row r="117" s="1" customFormat="1" ht="38.25" customHeight="1">
      <c r="B117" s="46"/>
      <c r="C117" s="235" t="s">
        <v>193</v>
      </c>
      <c r="D117" s="235" t="s">
        <v>140</v>
      </c>
      <c r="E117" s="236" t="s">
        <v>175</v>
      </c>
      <c r="F117" s="237" t="s">
        <v>176</v>
      </c>
      <c r="G117" s="238" t="s">
        <v>177</v>
      </c>
      <c r="H117" s="239">
        <v>8.8140000000000001</v>
      </c>
      <c r="I117" s="240"/>
      <c r="J117" s="241">
        <f>ROUND(I117*H117,2)</f>
        <v>0</v>
      </c>
      <c r="K117" s="237" t="s">
        <v>144</v>
      </c>
      <c r="L117" s="72"/>
      <c r="M117" s="242" t="s">
        <v>21</v>
      </c>
      <c r="N117" s="243" t="s">
        <v>43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145</v>
      </c>
      <c r="AT117" s="24" t="s">
        <v>140</v>
      </c>
      <c r="AU117" s="24" t="s">
        <v>81</v>
      </c>
      <c r="AY117" s="24" t="s">
        <v>138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79</v>
      </c>
      <c r="BK117" s="246">
        <f>ROUND(I117*H117,2)</f>
        <v>0</v>
      </c>
      <c r="BL117" s="24" t="s">
        <v>145</v>
      </c>
      <c r="BM117" s="24" t="s">
        <v>461</v>
      </c>
    </row>
    <row r="118" s="1" customFormat="1">
      <c r="B118" s="46"/>
      <c r="C118" s="74"/>
      <c r="D118" s="247" t="s">
        <v>147</v>
      </c>
      <c r="E118" s="74"/>
      <c r="F118" s="248" t="s">
        <v>179</v>
      </c>
      <c r="G118" s="74"/>
      <c r="H118" s="74"/>
      <c r="I118" s="203"/>
      <c r="J118" s="74"/>
      <c r="K118" s="74"/>
      <c r="L118" s="72"/>
      <c r="M118" s="249"/>
      <c r="N118" s="47"/>
      <c r="O118" s="47"/>
      <c r="P118" s="47"/>
      <c r="Q118" s="47"/>
      <c r="R118" s="47"/>
      <c r="S118" s="47"/>
      <c r="T118" s="95"/>
      <c r="AT118" s="24" t="s">
        <v>147</v>
      </c>
      <c r="AU118" s="24" t="s">
        <v>81</v>
      </c>
    </row>
    <row r="119" s="12" customFormat="1">
      <c r="B119" s="250"/>
      <c r="C119" s="251"/>
      <c r="D119" s="247" t="s">
        <v>149</v>
      </c>
      <c r="E119" s="252" t="s">
        <v>21</v>
      </c>
      <c r="F119" s="253" t="s">
        <v>462</v>
      </c>
      <c r="G119" s="251"/>
      <c r="H119" s="254">
        <v>8.8140000000000001</v>
      </c>
      <c r="I119" s="255"/>
      <c r="J119" s="251"/>
      <c r="K119" s="251"/>
      <c r="L119" s="256"/>
      <c r="M119" s="257"/>
      <c r="N119" s="258"/>
      <c r="O119" s="258"/>
      <c r="P119" s="258"/>
      <c r="Q119" s="258"/>
      <c r="R119" s="258"/>
      <c r="S119" s="258"/>
      <c r="T119" s="259"/>
      <c r="AT119" s="260" t="s">
        <v>149</v>
      </c>
      <c r="AU119" s="260" t="s">
        <v>81</v>
      </c>
      <c r="AV119" s="12" t="s">
        <v>81</v>
      </c>
      <c r="AW119" s="12" t="s">
        <v>35</v>
      </c>
      <c r="AX119" s="12" t="s">
        <v>79</v>
      </c>
      <c r="AY119" s="260" t="s">
        <v>138</v>
      </c>
    </row>
    <row r="120" s="1" customFormat="1" ht="38.25" customHeight="1">
      <c r="B120" s="46"/>
      <c r="C120" s="235" t="s">
        <v>198</v>
      </c>
      <c r="D120" s="235" t="s">
        <v>140</v>
      </c>
      <c r="E120" s="236" t="s">
        <v>183</v>
      </c>
      <c r="F120" s="237" t="s">
        <v>184</v>
      </c>
      <c r="G120" s="238" t="s">
        <v>177</v>
      </c>
      <c r="H120" s="239">
        <v>8.8140000000000001</v>
      </c>
      <c r="I120" s="240"/>
      <c r="J120" s="241">
        <f>ROUND(I120*H120,2)</f>
        <v>0</v>
      </c>
      <c r="K120" s="237" t="s">
        <v>144</v>
      </c>
      <c r="L120" s="72"/>
      <c r="M120" s="242" t="s">
        <v>21</v>
      </c>
      <c r="N120" s="243" t="s">
        <v>43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145</v>
      </c>
      <c r="AT120" s="24" t="s">
        <v>140</v>
      </c>
      <c r="AU120" s="24" t="s">
        <v>81</v>
      </c>
      <c r="AY120" s="24" t="s">
        <v>138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79</v>
      </c>
      <c r="BK120" s="246">
        <f>ROUND(I120*H120,2)</f>
        <v>0</v>
      </c>
      <c r="BL120" s="24" t="s">
        <v>145</v>
      </c>
      <c r="BM120" s="24" t="s">
        <v>463</v>
      </c>
    </row>
    <row r="121" s="1" customFormat="1">
      <c r="B121" s="46"/>
      <c r="C121" s="74"/>
      <c r="D121" s="247" t="s">
        <v>147</v>
      </c>
      <c r="E121" s="74"/>
      <c r="F121" s="248" t="s">
        <v>179</v>
      </c>
      <c r="G121" s="74"/>
      <c r="H121" s="74"/>
      <c r="I121" s="203"/>
      <c r="J121" s="74"/>
      <c r="K121" s="74"/>
      <c r="L121" s="72"/>
      <c r="M121" s="249"/>
      <c r="N121" s="47"/>
      <c r="O121" s="47"/>
      <c r="P121" s="47"/>
      <c r="Q121" s="47"/>
      <c r="R121" s="47"/>
      <c r="S121" s="47"/>
      <c r="T121" s="95"/>
      <c r="AT121" s="24" t="s">
        <v>147</v>
      </c>
      <c r="AU121" s="24" t="s">
        <v>81</v>
      </c>
    </row>
    <row r="122" s="12" customFormat="1">
      <c r="B122" s="250"/>
      <c r="C122" s="251"/>
      <c r="D122" s="247" t="s">
        <v>149</v>
      </c>
      <c r="E122" s="252" t="s">
        <v>21</v>
      </c>
      <c r="F122" s="253" t="s">
        <v>464</v>
      </c>
      <c r="G122" s="251"/>
      <c r="H122" s="254">
        <v>8.8140000000000001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AT122" s="260" t="s">
        <v>149</v>
      </c>
      <c r="AU122" s="260" t="s">
        <v>81</v>
      </c>
      <c r="AV122" s="12" t="s">
        <v>81</v>
      </c>
      <c r="AW122" s="12" t="s">
        <v>35</v>
      </c>
      <c r="AX122" s="12" t="s">
        <v>79</v>
      </c>
      <c r="AY122" s="260" t="s">
        <v>138</v>
      </c>
    </row>
    <row r="123" s="1" customFormat="1" ht="38.25" customHeight="1">
      <c r="B123" s="46"/>
      <c r="C123" s="235" t="s">
        <v>205</v>
      </c>
      <c r="D123" s="235" t="s">
        <v>140</v>
      </c>
      <c r="E123" s="236" t="s">
        <v>199</v>
      </c>
      <c r="F123" s="237" t="s">
        <v>200</v>
      </c>
      <c r="G123" s="238" t="s">
        <v>177</v>
      </c>
      <c r="H123" s="239">
        <v>7.0540000000000003</v>
      </c>
      <c r="I123" s="240"/>
      <c r="J123" s="241">
        <f>ROUND(I123*H123,2)</f>
        <v>0</v>
      </c>
      <c r="K123" s="237" t="s">
        <v>144</v>
      </c>
      <c r="L123" s="72"/>
      <c r="M123" s="242" t="s">
        <v>21</v>
      </c>
      <c r="N123" s="243" t="s">
        <v>43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145</v>
      </c>
      <c r="AT123" s="24" t="s">
        <v>140</v>
      </c>
      <c r="AU123" s="24" t="s">
        <v>81</v>
      </c>
      <c r="AY123" s="24" t="s">
        <v>138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79</v>
      </c>
      <c r="BK123" s="246">
        <f>ROUND(I123*H123,2)</f>
        <v>0</v>
      </c>
      <c r="BL123" s="24" t="s">
        <v>145</v>
      </c>
      <c r="BM123" s="24" t="s">
        <v>465</v>
      </c>
    </row>
    <row r="124" s="1" customFormat="1">
      <c r="B124" s="46"/>
      <c r="C124" s="74"/>
      <c r="D124" s="247" t="s">
        <v>147</v>
      </c>
      <c r="E124" s="74"/>
      <c r="F124" s="248" t="s">
        <v>202</v>
      </c>
      <c r="G124" s="74"/>
      <c r="H124" s="74"/>
      <c r="I124" s="203"/>
      <c r="J124" s="74"/>
      <c r="K124" s="74"/>
      <c r="L124" s="72"/>
      <c r="M124" s="249"/>
      <c r="N124" s="47"/>
      <c r="O124" s="47"/>
      <c r="P124" s="47"/>
      <c r="Q124" s="47"/>
      <c r="R124" s="47"/>
      <c r="S124" s="47"/>
      <c r="T124" s="95"/>
      <c r="AT124" s="24" t="s">
        <v>147</v>
      </c>
      <c r="AU124" s="24" t="s">
        <v>81</v>
      </c>
    </row>
    <row r="125" s="12" customFormat="1">
      <c r="B125" s="250"/>
      <c r="C125" s="251"/>
      <c r="D125" s="247" t="s">
        <v>149</v>
      </c>
      <c r="E125" s="252" t="s">
        <v>21</v>
      </c>
      <c r="F125" s="253" t="s">
        <v>466</v>
      </c>
      <c r="G125" s="251"/>
      <c r="H125" s="254">
        <v>8.8140000000000001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AT125" s="260" t="s">
        <v>149</v>
      </c>
      <c r="AU125" s="260" t="s">
        <v>81</v>
      </c>
      <c r="AV125" s="12" t="s">
        <v>81</v>
      </c>
      <c r="AW125" s="12" t="s">
        <v>35</v>
      </c>
      <c r="AX125" s="12" t="s">
        <v>72</v>
      </c>
      <c r="AY125" s="260" t="s">
        <v>138</v>
      </c>
    </row>
    <row r="126" s="12" customFormat="1">
      <c r="B126" s="250"/>
      <c r="C126" s="251"/>
      <c r="D126" s="247" t="s">
        <v>149</v>
      </c>
      <c r="E126" s="252" t="s">
        <v>21</v>
      </c>
      <c r="F126" s="253" t="s">
        <v>467</v>
      </c>
      <c r="G126" s="251"/>
      <c r="H126" s="254">
        <v>-1.76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AT126" s="260" t="s">
        <v>149</v>
      </c>
      <c r="AU126" s="260" t="s">
        <v>81</v>
      </c>
      <c r="AV126" s="12" t="s">
        <v>81</v>
      </c>
      <c r="AW126" s="12" t="s">
        <v>35</v>
      </c>
      <c r="AX126" s="12" t="s">
        <v>72</v>
      </c>
      <c r="AY126" s="260" t="s">
        <v>138</v>
      </c>
    </row>
    <row r="127" s="13" customFormat="1">
      <c r="B127" s="261"/>
      <c r="C127" s="262"/>
      <c r="D127" s="247" t="s">
        <v>149</v>
      </c>
      <c r="E127" s="263" t="s">
        <v>21</v>
      </c>
      <c r="F127" s="264" t="s">
        <v>152</v>
      </c>
      <c r="G127" s="262"/>
      <c r="H127" s="265">
        <v>7.0540000000000003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AT127" s="271" t="s">
        <v>149</v>
      </c>
      <c r="AU127" s="271" t="s">
        <v>81</v>
      </c>
      <c r="AV127" s="13" t="s">
        <v>145</v>
      </c>
      <c r="AW127" s="13" t="s">
        <v>35</v>
      </c>
      <c r="AX127" s="13" t="s">
        <v>79</v>
      </c>
      <c r="AY127" s="271" t="s">
        <v>138</v>
      </c>
    </row>
    <row r="128" s="1" customFormat="1" ht="51" customHeight="1">
      <c r="B128" s="46"/>
      <c r="C128" s="235" t="s">
        <v>210</v>
      </c>
      <c r="D128" s="235" t="s">
        <v>140</v>
      </c>
      <c r="E128" s="236" t="s">
        <v>206</v>
      </c>
      <c r="F128" s="237" t="s">
        <v>207</v>
      </c>
      <c r="G128" s="238" t="s">
        <v>177</v>
      </c>
      <c r="H128" s="239">
        <v>28.216000000000001</v>
      </c>
      <c r="I128" s="240"/>
      <c r="J128" s="241">
        <f>ROUND(I128*H128,2)</f>
        <v>0</v>
      </c>
      <c r="K128" s="237" t="s">
        <v>144</v>
      </c>
      <c r="L128" s="72"/>
      <c r="M128" s="242" t="s">
        <v>21</v>
      </c>
      <c r="N128" s="243" t="s">
        <v>43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145</v>
      </c>
      <c r="AT128" s="24" t="s">
        <v>140</v>
      </c>
      <c r="AU128" s="24" t="s">
        <v>81</v>
      </c>
      <c r="AY128" s="24" t="s">
        <v>138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79</v>
      </c>
      <c r="BK128" s="246">
        <f>ROUND(I128*H128,2)</f>
        <v>0</v>
      </c>
      <c r="BL128" s="24" t="s">
        <v>145</v>
      </c>
      <c r="BM128" s="24" t="s">
        <v>468</v>
      </c>
    </row>
    <row r="129" s="1" customFormat="1">
      <c r="B129" s="46"/>
      <c r="C129" s="74"/>
      <c r="D129" s="247" t="s">
        <v>147</v>
      </c>
      <c r="E129" s="74"/>
      <c r="F129" s="248" t="s">
        <v>202</v>
      </c>
      <c r="G129" s="74"/>
      <c r="H129" s="74"/>
      <c r="I129" s="203"/>
      <c r="J129" s="74"/>
      <c r="K129" s="74"/>
      <c r="L129" s="72"/>
      <c r="M129" s="249"/>
      <c r="N129" s="47"/>
      <c r="O129" s="47"/>
      <c r="P129" s="47"/>
      <c r="Q129" s="47"/>
      <c r="R129" s="47"/>
      <c r="S129" s="47"/>
      <c r="T129" s="95"/>
      <c r="AT129" s="24" t="s">
        <v>147</v>
      </c>
      <c r="AU129" s="24" t="s">
        <v>81</v>
      </c>
    </row>
    <row r="130" s="12" customFormat="1">
      <c r="B130" s="250"/>
      <c r="C130" s="251"/>
      <c r="D130" s="247" t="s">
        <v>149</v>
      </c>
      <c r="E130" s="252" t="s">
        <v>21</v>
      </c>
      <c r="F130" s="253" t="s">
        <v>469</v>
      </c>
      <c r="G130" s="251"/>
      <c r="H130" s="254">
        <v>28.216000000000001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AT130" s="260" t="s">
        <v>149</v>
      </c>
      <c r="AU130" s="260" t="s">
        <v>81</v>
      </c>
      <c r="AV130" s="12" t="s">
        <v>81</v>
      </c>
      <c r="AW130" s="12" t="s">
        <v>35</v>
      </c>
      <c r="AX130" s="12" t="s">
        <v>79</v>
      </c>
      <c r="AY130" s="260" t="s">
        <v>138</v>
      </c>
    </row>
    <row r="131" s="1" customFormat="1" ht="16.5" customHeight="1">
      <c r="B131" s="46"/>
      <c r="C131" s="235" t="s">
        <v>216</v>
      </c>
      <c r="D131" s="235" t="s">
        <v>140</v>
      </c>
      <c r="E131" s="236" t="s">
        <v>211</v>
      </c>
      <c r="F131" s="237" t="s">
        <v>212</v>
      </c>
      <c r="G131" s="238" t="s">
        <v>177</v>
      </c>
      <c r="H131" s="239">
        <v>7.0540000000000003</v>
      </c>
      <c r="I131" s="240"/>
      <c r="J131" s="241">
        <f>ROUND(I131*H131,2)</f>
        <v>0</v>
      </c>
      <c r="K131" s="237" t="s">
        <v>21</v>
      </c>
      <c r="L131" s="72"/>
      <c r="M131" s="242" t="s">
        <v>21</v>
      </c>
      <c r="N131" s="243" t="s">
        <v>43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145</v>
      </c>
      <c r="AT131" s="24" t="s">
        <v>140</v>
      </c>
      <c r="AU131" s="24" t="s">
        <v>81</v>
      </c>
      <c r="AY131" s="24" t="s">
        <v>138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79</v>
      </c>
      <c r="BK131" s="246">
        <f>ROUND(I131*H131,2)</f>
        <v>0</v>
      </c>
      <c r="BL131" s="24" t="s">
        <v>145</v>
      </c>
      <c r="BM131" s="24" t="s">
        <v>470</v>
      </c>
    </row>
    <row r="132" s="1" customFormat="1">
      <c r="B132" s="46"/>
      <c r="C132" s="74"/>
      <c r="D132" s="247" t="s">
        <v>147</v>
      </c>
      <c r="E132" s="74"/>
      <c r="F132" s="248" t="s">
        <v>214</v>
      </c>
      <c r="G132" s="74"/>
      <c r="H132" s="74"/>
      <c r="I132" s="203"/>
      <c r="J132" s="74"/>
      <c r="K132" s="74"/>
      <c r="L132" s="72"/>
      <c r="M132" s="249"/>
      <c r="N132" s="47"/>
      <c r="O132" s="47"/>
      <c r="P132" s="47"/>
      <c r="Q132" s="47"/>
      <c r="R132" s="47"/>
      <c r="S132" s="47"/>
      <c r="T132" s="95"/>
      <c r="AT132" s="24" t="s">
        <v>147</v>
      </c>
      <c r="AU132" s="24" t="s">
        <v>81</v>
      </c>
    </row>
    <row r="133" s="12" customFormat="1">
      <c r="B133" s="250"/>
      <c r="C133" s="251"/>
      <c r="D133" s="247" t="s">
        <v>149</v>
      </c>
      <c r="E133" s="252" t="s">
        <v>21</v>
      </c>
      <c r="F133" s="253" t="s">
        <v>471</v>
      </c>
      <c r="G133" s="251"/>
      <c r="H133" s="254">
        <v>7.0540000000000003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AT133" s="260" t="s">
        <v>149</v>
      </c>
      <c r="AU133" s="260" t="s">
        <v>81</v>
      </c>
      <c r="AV133" s="12" t="s">
        <v>81</v>
      </c>
      <c r="AW133" s="12" t="s">
        <v>35</v>
      </c>
      <c r="AX133" s="12" t="s">
        <v>79</v>
      </c>
      <c r="AY133" s="260" t="s">
        <v>138</v>
      </c>
    </row>
    <row r="134" s="1" customFormat="1" ht="25.5" customHeight="1">
      <c r="B134" s="46"/>
      <c r="C134" s="235" t="s">
        <v>223</v>
      </c>
      <c r="D134" s="235" t="s">
        <v>140</v>
      </c>
      <c r="E134" s="236" t="s">
        <v>217</v>
      </c>
      <c r="F134" s="237" t="s">
        <v>218</v>
      </c>
      <c r="G134" s="238" t="s">
        <v>219</v>
      </c>
      <c r="H134" s="239">
        <v>12.696999999999999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43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145</v>
      </c>
      <c r="AT134" s="24" t="s">
        <v>140</v>
      </c>
      <c r="AU134" s="24" t="s">
        <v>81</v>
      </c>
      <c r="AY134" s="24" t="s">
        <v>138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79</v>
      </c>
      <c r="BK134" s="246">
        <f>ROUND(I134*H134,2)</f>
        <v>0</v>
      </c>
      <c r="BL134" s="24" t="s">
        <v>145</v>
      </c>
      <c r="BM134" s="24" t="s">
        <v>472</v>
      </c>
    </row>
    <row r="135" s="1" customFormat="1">
      <c r="B135" s="46"/>
      <c r="C135" s="74"/>
      <c r="D135" s="247" t="s">
        <v>147</v>
      </c>
      <c r="E135" s="74"/>
      <c r="F135" s="248" t="s">
        <v>221</v>
      </c>
      <c r="G135" s="74"/>
      <c r="H135" s="74"/>
      <c r="I135" s="203"/>
      <c r="J135" s="74"/>
      <c r="K135" s="74"/>
      <c r="L135" s="72"/>
      <c r="M135" s="249"/>
      <c r="N135" s="47"/>
      <c r="O135" s="47"/>
      <c r="P135" s="47"/>
      <c r="Q135" s="47"/>
      <c r="R135" s="47"/>
      <c r="S135" s="47"/>
      <c r="T135" s="95"/>
      <c r="AT135" s="24" t="s">
        <v>147</v>
      </c>
      <c r="AU135" s="24" t="s">
        <v>81</v>
      </c>
    </row>
    <row r="136" s="12" customFormat="1">
      <c r="B136" s="250"/>
      <c r="C136" s="251"/>
      <c r="D136" s="247" t="s">
        <v>149</v>
      </c>
      <c r="E136" s="252" t="s">
        <v>21</v>
      </c>
      <c r="F136" s="253" t="s">
        <v>473</v>
      </c>
      <c r="G136" s="251"/>
      <c r="H136" s="254">
        <v>12.696999999999999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AT136" s="260" t="s">
        <v>149</v>
      </c>
      <c r="AU136" s="260" t="s">
        <v>81</v>
      </c>
      <c r="AV136" s="12" t="s">
        <v>81</v>
      </c>
      <c r="AW136" s="12" t="s">
        <v>35</v>
      </c>
      <c r="AX136" s="12" t="s">
        <v>79</v>
      </c>
      <c r="AY136" s="260" t="s">
        <v>138</v>
      </c>
    </row>
    <row r="137" s="1" customFormat="1" ht="25.5" customHeight="1">
      <c r="B137" s="46"/>
      <c r="C137" s="235" t="s">
        <v>10</v>
      </c>
      <c r="D137" s="235" t="s">
        <v>140</v>
      </c>
      <c r="E137" s="236" t="s">
        <v>224</v>
      </c>
      <c r="F137" s="237" t="s">
        <v>225</v>
      </c>
      <c r="G137" s="238" t="s">
        <v>177</v>
      </c>
      <c r="H137" s="239">
        <v>1.76</v>
      </c>
      <c r="I137" s="240"/>
      <c r="J137" s="241">
        <f>ROUND(I137*H137,2)</f>
        <v>0</v>
      </c>
      <c r="K137" s="237" t="s">
        <v>144</v>
      </c>
      <c r="L137" s="72"/>
      <c r="M137" s="242" t="s">
        <v>21</v>
      </c>
      <c r="N137" s="243" t="s">
        <v>43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145</v>
      </c>
      <c r="AT137" s="24" t="s">
        <v>140</v>
      </c>
      <c r="AU137" s="24" t="s">
        <v>81</v>
      </c>
      <c r="AY137" s="24" t="s">
        <v>138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79</v>
      </c>
      <c r="BK137" s="246">
        <f>ROUND(I137*H137,2)</f>
        <v>0</v>
      </c>
      <c r="BL137" s="24" t="s">
        <v>145</v>
      </c>
      <c r="BM137" s="24" t="s">
        <v>474</v>
      </c>
    </row>
    <row r="138" s="1" customFormat="1">
      <c r="B138" s="46"/>
      <c r="C138" s="74"/>
      <c r="D138" s="247" t="s">
        <v>147</v>
      </c>
      <c r="E138" s="74"/>
      <c r="F138" s="272" t="s">
        <v>227</v>
      </c>
      <c r="G138" s="74"/>
      <c r="H138" s="74"/>
      <c r="I138" s="203"/>
      <c r="J138" s="74"/>
      <c r="K138" s="74"/>
      <c r="L138" s="72"/>
      <c r="M138" s="249"/>
      <c r="N138" s="47"/>
      <c r="O138" s="47"/>
      <c r="P138" s="47"/>
      <c r="Q138" s="47"/>
      <c r="R138" s="47"/>
      <c r="S138" s="47"/>
      <c r="T138" s="95"/>
      <c r="AT138" s="24" t="s">
        <v>147</v>
      </c>
      <c r="AU138" s="24" t="s">
        <v>81</v>
      </c>
    </row>
    <row r="139" s="12" customFormat="1">
      <c r="B139" s="250"/>
      <c r="C139" s="251"/>
      <c r="D139" s="247" t="s">
        <v>149</v>
      </c>
      <c r="E139" s="252" t="s">
        <v>21</v>
      </c>
      <c r="F139" s="253" t="s">
        <v>475</v>
      </c>
      <c r="G139" s="251"/>
      <c r="H139" s="254">
        <v>1.76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AT139" s="260" t="s">
        <v>149</v>
      </c>
      <c r="AU139" s="260" t="s">
        <v>81</v>
      </c>
      <c r="AV139" s="12" t="s">
        <v>81</v>
      </c>
      <c r="AW139" s="12" t="s">
        <v>35</v>
      </c>
      <c r="AX139" s="12" t="s">
        <v>79</v>
      </c>
      <c r="AY139" s="260" t="s">
        <v>138</v>
      </c>
    </row>
    <row r="140" s="1" customFormat="1" ht="25.5" customHeight="1">
      <c r="B140" s="46"/>
      <c r="C140" s="235" t="s">
        <v>234</v>
      </c>
      <c r="D140" s="235" t="s">
        <v>140</v>
      </c>
      <c r="E140" s="236" t="s">
        <v>254</v>
      </c>
      <c r="F140" s="237" t="s">
        <v>255</v>
      </c>
      <c r="G140" s="238" t="s">
        <v>143</v>
      </c>
      <c r="H140" s="239">
        <v>82.900000000000006</v>
      </c>
      <c r="I140" s="240"/>
      <c r="J140" s="241">
        <f>ROUND(I140*H140,2)</f>
        <v>0</v>
      </c>
      <c r="K140" s="237" t="s">
        <v>144</v>
      </c>
      <c r="L140" s="72"/>
      <c r="M140" s="242" t="s">
        <v>21</v>
      </c>
      <c r="N140" s="243" t="s">
        <v>43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145</v>
      </c>
      <c r="AT140" s="24" t="s">
        <v>140</v>
      </c>
      <c r="AU140" s="24" t="s">
        <v>81</v>
      </c>
      <c r="AY140" s="24" t="s">
        <v>138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79</v>
      </c>
      <c r="BK140" s="246">
        <f>ROUND(I140*H140,2)</f>
        <v>0</v>
      </c>
      <c r="BL140" s="24" t="s">
        <v>145</v>
      </c>
      <c r="BM140" s="24" t="s">
        <v>476</v>
      </c>
    </row>
    <row r="141" s="1" customFormat="1">
      <c r="B141" s="46"/>
      <c r="C141" s="74"/>
      <c r="D141" s="247" t="s">
        <v>147</v>
      </c>
      <c r="E141" s="74"/>
      <c r="F141" s="248" t="s">
        <v>257</v>
      </c>
      <c r="G141" s="74"/>
      <c r="H141" s="74"/>
      <c r="I141" s="203"/>
      <c r="J141" s="74"/>
      <c r="K141" s="74"/>
      <c r="L141" s="72"/>
      <c r="M141" s="249"/>
      <c r="N141" s="47"/>
      <c r="O141" s="47"/>
      <c r="P141" s="47"/>
      <c r="Q141" s="47"/>
      <c r="R141" s="47"/>
      <c r="S141" s="47"/>
      <c r="T141" s="95"/>
      <c r="AT141" s="24" t="s">
        <v>147</v>
      </c>
      <c r="AU141" s="24" t="s">
        <v>81</v>
      </c>
    </row>
    <row r="142" s="12" customFormat="1">
      <c r="B142" s="250"/>
      <c r="C142" s="251"/>
      <c r="D142" s="247" t="s">
        <v>149</v>
      </c>
      <c r="E142" s="252" t="s">
        <v>21</v>
      </c>
      <c r="F142" s="253" t="s">
        <v>477</v>
      </c>
      <c r="G142" s="251"/>
      <c r="H142" s="254">
        <v>82.900000000000006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AT142" s="260" t="s">
        <v>149</v>
      </c>
      <c r="AU142" s="260" t="s">
        <v>81</v>
      </c>
      <c r="AV142" s="12" t="s">
        <v>81</v>
      </c>
      <c r="AW142" s="12" t="s">
        <v>35</v>
      </c>
      <c r="AX142" s="12" t="s">
        <v>79</v>
      </c>
      <c r="AY142" s="260" t="s">
        <v>138</v>
      </c>
    </row>
    <row r="143" s="11" customFormat="1" ht="29.88" customHeight="1">
      <c r="B143" s="219"/>
      <c r="C143" s="220"/>
      <c r="D143" s="221" t="s">
        <v>71</v>
      </c>
      <c r="E143" s="233" t="s">
        <v>167</v>
      </c>
      <c r="F143" s="233" t="s">
        <v>266</v>
      </c>
      <c r="G143" s="220"/>
      <c r="H143" s="220"/>
      <c r="I143" s="223"/>
      <c r="J143" s="234">
        <f>BK143</f>
        <v>0</v>
      </c>
      <c r="K143" s="220"/>
      <c r="L143" s="225"/>
      <c r="M143" s="226"/>
      <c r="N143" s="227"/>
      <c r="O143" s="227"/>
      <c r="P143" s="228">
        <f>SUM(P144:P156)</f>
        <v>0</v>
      </c>
      <c r="Q143" s="227"/>
      <c r="R143" s="228">
        <f>SUM(R144:R156)</f>
        <v>21.544884999999997</v>
      </c>
      <c r="S143" s="227"/>
      <c r="T143" s="229">
        <f>SUM(T144:T156)</f>
        <v>0</v>
      </c>
      <c r="AR143" s="230" t="s">
        <v>79</v>
      </c>
      <c r="AT143" s="231" t="s">
        <v>71</v>
      </c>
      <c r="AU143" s="231" t="s">
        <v>79</v>
      </c>
      <c r="AY143" s="230" t="s">
        <v>138</v>
      </c>
      <c r="BK143" s="232">
        <f>SUM(BK144:BK156)</f>
        <v>0</v>
      </c>
    </row>
    <row r="144" s="1" customFormat="1" ht="25.5" customHeight="1">
      <c r="B144" s="46"/>
      <c r="C144" s="235" t="s">
        <v>240</v>
      </c>
      <c r="D144" s="235" t="s">
        <v>140</v>
      </c>
      <c r="E144" s="236" t="s">
        <v>267</v>
      </c>
      <c r="F144" s="237" t="s">
        <v>268</v>
      </c>
      <c r="G144" s="238" t="s">
        <v>143</v>
      </c>
      <c r="H144" s="239">
        <v>82.900000000000006</v>
      </c>
      <c r="I144" s="240"/>
      <c r="J144" s="241">
        <f>ROUND(I144*H144,2)</f>
        <v>0</v>
      </c>
      <c r="K144" s="237" t="s">
        <v>144</v>
      </c>
      <c r="L144" s="72"/>
      <c r="M144" s="242" t="s">
        <v>21</v>
      </c>
      <c r="N144" s="243" t="s">
        <v>43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145</v>
      </c>
      <c r="AT144" s="24" t="s">
        <v>140</v>
      </c>
      <c r="AU144" s="24" t="s">
        <v>81</v>
      </c>
      <c r="AY144" s="24" t="s">
        <v>138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79</v>
      </c>
      <c r="BK144" s="246">
        <f>ROUND(I144*H144,2)</f>
        <v>0</v>
      </c>
      <c r="BL144" s="24" t="s">
        <v>145</v>
      </c>
      <c r="BM144" s="24" t="s">
        <v>478</v>
      </c>
    </row>
    <row r="145" s="12" customFormat="1">
      <c r="B145" s="250"/>
      <c r="C145" s="251"/>
      <c r="D145" s="247" t="s">
        <v>149</v>
      </c>
      <c r="E145" s="252" t="s">
        <v>21</v>
      </c>
      <c r="F145" s="253" t="s">
        <v>479</v>
      </c>
      <c r="G145" s="251"/>
      <c r="H145" s="254">
        <v>82.900000000000006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AT145" s="260" t="s">
        <v>149</v>
      </c>
      <c r="AU145" s="260" t="s">
        <v>81</v>
      </c>
      <c r="AV145" s="12" t="s">
        <v>81</v>
      </c>
      <c r="AW145" s="12" t="s">
        <v>35</v>
      </c>
      <c r="AX145" s="12" t="s">
        <v>79</v>
      </c>
      <c r="AY145" s="260" t="s">
        <v>138</v>
      </c>
    </row>
    <row r="146" s="1" customFormat="1" ht="25.5" customHeight="1">
      <c r="B146" s="46"/>
      <c r="C146" s="235" t="s">
        <v>246</v>
      </c>
      <c r="D146" s="235" t="s">
        <v>140</v>
      </c>
      <c r="E146" s="236" t="s">
        <v>404</v>
      </c>
      <c r="F146" s="237" t="s">
        <v>405</v>
      </c>
      <c r="G146" s="238" t="s">
        <v>143</v>
      </c>
      <c r="H146" s="239">
        <v>82.900000000000006</v>
      </c>
      <c r="I146" s="240"/>
      <c r="J146" s="241">
        <f>ROUND(I146*H146,2)</f>
        <v>0</v>
      </c>
      <c r="K146" s="237" t="s">
        <v>144</v>
      </c>
      <c r="L146" s="72"/>
      <c r="M146" s="242" t="s">
        <v>21</v>
      </c>
      <c r="N146" s="243" t="s">
        <v>43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145</v>
      </c>
      <c r="AT146" s="24" t="s">
        <v>140</v>
      </c>
      <c r="AU146" s="24" t="s">
        <v>81</v>
      </c>
      <c r="AY146" s="24" t="s">
        <v>138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79</v>
      </c>
      <c r="BK146" s="246">
        <f>ROUND(I146*H146,2)</f>
        <v>0</v>
      </c>
      <c r="BL146" s="24" t="s">
        <v>145</v>
      </c>
      <c r="BM146" s="24" t="s">
        <v>480</v>
      </c>
    </row>
    <row r="147" s="1" customFormat="1">
      <c r="B147" s="46"/>
      <c r="C147" s="74"/>
      <c r="D147" s="247" t="s">
        <v>147</v>
      </c>
      <c r="E147" s="74"/>
      <c r="F147" s="248" t="s">
        <v>407</v>
      </c>
      <c r="G147" s="74"/>
      <c r="H147" s="74"/>
      <c r="I147" s="203"/>
      <c r="J147" s="74"/>
      <c r="K147" s="74"/>
      <c r="L147" s="72"/>
      <c r="M147" s="249"/>
      <c r="N147" s="47"/>
      <c r="O147" s="47"/>
      <c r="P147" s="47"/>
      <c r="Q147" s="47"/>
      <c r="R147" s="47"/>
      <c r="S147" s="47"/>
      <c r="T147" s="95"/>
      <c r="AT147" s="24" t="s">
        <v>147</v>
      </c>
      <c r="AU147" s="24" t="s">
        <v>81</v>
      </c>
    </row>
    <row r="148" s="12" customFormat="1">
      <c r="B148" s="250"/>
      <c r="C148" s="251"/>
      <c r="D148" s="247" t="s">
        <v>149</v>
      </c>
      <c r="E148" s="252" t="s">
        <v>21</v>
      </c>
      <c r="F148" s="253" t="s">
        <v>481</v>
      </c>
      <c r="G148" s="251"/>
      <c r="H148" s="254">
        <v>82.900000000000006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AT148" s="260" t="s">
        <v>149</v>
      </c>
      <c r="AU148" s="260" t="s">
        <v>81</v>
      </c>
      <c r="AV148" s="12" t="s">
        <v>81</v>
      </c>
      <c r="AW148" s="12" t="s">
        <v>35</v>
      </c>
      <c r="AX148" s="12" t="s">
        <v>79</v>
      </c>
      <c r="AY148" s="260" t="s">
        <v>138</v>
      </c>
    </row>
    <row r="149" s="1" customFormat="1" ht="51" customHeight="1">
      <c r="B149" s="46"/>
      <c r="C149" s="235" t="s">
        <v>253</v>
      </c>
      <c r="D149" s="235" t="s">
        <v>140</v>
      </c>
      <c r="E149" s="236" t="s">
        <v>482</v>
      </c>
      <c r="F149" s="237" t="s">
        <v>483</v>
      </c>
      <c r="G149" s="238" t="s">
        <v>143</v>
      </c>
      <c r="H149" s="239">
        <v>82.900000000000006</v>
      </c>
      <c r="I149" s="240"/>
      <c r="J149" s="241">
        <f>ROUND(I149*H149,2)</f>
        <v>0</v>
      </c>
      <c r="K149" s="237" t="s">
        <v>144</v>
      </c>
      <c r="L149" s="72"/>
      <c r="M149" s="242" t="s">
        <v>21</v>
      </c>
      <c r="N149" s="243" t="s">
        <v>43</v>
      </c>
      <c r="O149" s="47"/>
      <c r="P149" s="244">
        <f>O149*H149</f>
        <v>0</v>
      </c>
      <c r="Q149" s="244">
        <v>0.085650000000000004</v>
      </c>
      <c r="R149" s="244">
        <f>Q149*H149</f>
        <v>7.1003850000000011</v>
      </c>
      <c r="S149" s="244">
        <v>0</v>
      </c>
      <c r="T149" s="245">
        <f>S149*H149</f>
        <v>0</v>
      </c>
      <c r="AR149" s="24" t="s">
        <v>145</v>
      </c>
      <c r="AT149" s="24" t="s">
        <v>140</v>
      </c>
      <c r="AU149" s="24" t="s">
        <v>81</v>
      </c>
      <c r="AY149" s="24" t="s">
        <v>138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79</v>
      </c>
      <c r="BK149" s="246">
        <f>ROUND(I149*H149,2)</f>
        <v>0</v>
      </c>
      <c r="BL149" s="24" t="s">
        <v>145</v>
      </c>
      <c r="BM149" s="24" t="s">
        <v>484</v>
      </c>
    </row>
    <row r="150" s="1" customFormat="1">
      <c r="B150" s="46"/>
      <c r="C150" s="74"/>
      <c r="D150" s="247" t="s">
        <v>147</v>
      </c>
      <c r="E150" s="74"/>
      <c r="F150" s="248" t="s">
        <v>275</v>
      </c>
      <c r="G150" s="74"/>
      <c r="H150" s="74"/>
      <c r="I150" s="203"/>
      <c r="J150" s="74"/>
      <c r="K150" s="74"/>
      <c r="L150" s="72"/>
      <c r="M150" s="249"/>
      <c r="N150" s="47"/>
      <c r="O150" s="47"/>
      <c r="P150" s="47"/>
      <c r="Q150" s="47"/>
      <c r="R150" s="47"/>
      <c r="S150" s="47"/>
      <c r="T150" s="95"/>
      <c r="AT150" s="24" t="s">
        <v>147</v>
      </c>
      <c r="AU150" s="24" t="s">
        <v>81</v>
      </c>
    </row>
    <row r="151" s="12" customFormat="1">
      <c r="B151" s="250"/>
      <c r="C151" s="251"/>
      <c r="D151" s="247" t="s">
        <v>149</v>
      </c>
      <c r="E151" s="252" t="s">
        <v>21</v>
      </c>
      <c r="F151" s="253" t="s">
        <v>481</v>
      </c>
      <c r="G151" s="251"/>
      <c r="H151" s="254">
        <v>82.900000000000006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AT151" s="260" t="s">
        <v>149</v>
      </c>
      <c r="AU151" s="260" t="s">
        <v>81</v>
      </c>
      <c r="AV151" s="12" t="s">
        <v>81</v>
      </c>
      <c r="AW151" s="12" t="s">
        <v>35</v>
      </c>
      <c r="AX151" s="12" t="s">
        <v>79</v>
      </c>
      <c r="AY151" s="260" t="s">
        <v>138</v>
      </c>
    </row>
    <row r="152" s="1" customFormat="1" ht="16.5" customHeight="1">
      <c r="B152" s="46"/>
      <c r="C152" s="273" t="s">
        <v>260</v>
      </c>
      <c r="D152" s="273" t="s">
        <v>235</v>
      </c>
      <c r="E152" s="274" t="s">
        <v>416</v>
      </c>
      <c r="F152" s="275" t="s">
        <v>417</v>
      </c>
      <c r="G152" s="276" t="s">
        <v>143</v>
      </c>
      <c r="H152" s="277">
        <v>75</v>
      </c>
      <c r="I152" s="278"/>
      <c r="J152" s="279">
        <f>ROUND(I152*H152,2)</f>
        <v>0</v>
      </c>
      <c r="K152" s="275" t="s">
        <v>144</v>
      </c>
      <c r="L152" s="280"/>
      <c r="M152" s="281" t="s">
        <v>21</v>
      </c>
      <c r="N152" s="282" t="s">
        <v>43</v>
      </c>
      <c r="O152" s="47"/>
      <c r="P152" s="244">
        <f>O152*H152</f>
        <v>0</v>
      </c>
      <c r="Q152" s="244">
        <v>0.17599999999999999</v>
      </c>
      <c r="R152" s="244">
        <f>Q152*H152</f>
        <v>13.199999999999999</v>
      </c>
      <c r="S152" s="244">
        <v>0</v>
      </c>
      <c r="T152" s="245">
        <f>S152*H152</f>
        <v>0</v>
      </c>
      <c r="AR152" s="24" t="s">
        <v>187</v>
      </c>
      <c r="AT152" s="24" t="s">
        <v>235</v>
      </c>
      <c r="AU152" s="24" t="s">
        <v>81</v>
      </c>
      <c r="AY152" s="24" t="s">
        <v>138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79</v>
      </c>
      <c r="BK152" s="246">
        <f>ROUND(I152*H152,2)</f>
        <v>0</v>
      </c>
      <c r="BL152" s="24" t="s">
        <v>145</v>
      </c>
      <c r="BM152" s="24" t="s">
        <v>485</v>
      </c>
    </row>
    <row r="153" s="1" customFormat="1">
      <c r="B153" s="46"/>
      <c r="C153" s="74"/>
      <c r="D153" s="247" t="s">
        <v>419</v>
      </c>
      <c r="E153" s="74"/>
      <c r="F153" s="248" t="s">
        <v>420</v>
      </c>
      <c r="G153" s="74"/>
      <c r="H153" s="74"/>
      <c r="I153" s="203"/>
      <c r="J153" s="74"/>
      <c r="K153" s="74"/>
      <c r="L153" s="72"/>
      <c r="M153" s="249"/>
      <c r="N153" s="47"/>
      <c r="O153" s="47"/>
      <c r="P153" s="47"/>
      <c r="Q153" s="47"/>
      <c r="R153" s="47"/>
      <c r="S153" s="47"/>
      <c r="T153" s="95"/>
      <c r="AT153" s="24" t="s">
        <v>419</v>
      </c>
      <c r="AU153" s="24" t="s">
        <v>81</v>
      </c>
    </row>
    <row r="154" s="12" customFormat="1">
      <c r="B154" s="250"/>
      <c r="C154" s="251"/>
      <c r="D154" s="247" t="s">
        <v>149</v>
      </c>
      <c r="E154" s="252" t="s">
        <v>21</v>
      </c>
      <c r="F154" s="253" t="s">
        <v>486</v>
      </c>
      <c r="G154" s="251"/>
      <c r="H154" s="254">
        <v>75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AT154" s="260" t="s">
        <v>149</v>
      </c>
      <c r="AU154" s="260" t="s">
        <v>81</v>
      </c>
      <c r="AV154" s="12" t="s">
        <v>81</v>
      </c>
      <c r="AW154" s="12" t="s">
        <v>35</v>
      </c>
      <c r="AX154" s="12" t="s">
        <v>79</v>
      </c>
      <c r="AY154" s="260" t="s">
        <v>138</v>
      </c>
    </row>
    <row r="155" s="1" customFormat="1" ht="16.5" customHeight="1">
      <c r="B155" s="46"/>
      <c r="C155" s="273" t="s">
        <v>9</v>
      </c>
      <c r="D155" s="273" t="s">
        <v>235</v>
      </c>
      <c r="E155" s="274" t="s">
        <v>412</v>
      </c>
      <c r="F155" s="275" t="s">
        <v>413</v>
      </c>
      <c r="G155" s="276" t="s">
        <v>143</v>
      </c>
      <c r="H155" s="277">
        <v>9.5</v>
      </c>
      <c r="I155" s="278"/>
      <c r="J155" s="279">
        <f>ROUND(I155*H155,2)</f>
        <v>0</v>
      </c>
      <c r="K155" s="275" t="s">
        <v>21</v>
      </c>
      <c r="L155" s="280"/>
      <c r="M155" s="281" t="s">
        <v>21</v>
      </c>
      <c r="N155" s="282" t="s">
        <v>43</v>
      </c>
      <c r="O155" s="47"/>
      <c r="P155" s="244">
        <f>O155*H155</f>
        <v>0</v>
      </c>
      <c r="Q155" s="244">
        <v>0.13100000000000001</v>
      </c>
      <c r="R155" s="244">
        <f>Q155*H155</f>
        <v>1.2444999999999999</v>
      </c>
      <c r="S155" s="244">
        <v>0</v>
      </c>
      <c r="T155" s="245">
        <f>S155*H155</f>
        <v>0</v>
      </c>
      <c r="AR155" s="24" t="s">
        <v>187</v>
      </c>
      <c r="AT155" s="24" t="s">
        <v>235</v>
      </c>
      <c r="AU155" s="24" t="s">
        <v>81</v>
      </c>
      <c r="AY155" s="24" t="s">
        <v>138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79</v>
      </c>
      <c r="BK155" s="246">
        <f>ROUND(I155*H155,2)</f>
        <v>0</v>
      </c>
      <c r="BL155" s="24" t="s">
        <v>145</v>
      </c>
      <c r="BM155" s="24" t="s">
        <v>487</v>
      </c>
    </row>
    <row r="156" s="12" customFormat="1">
      <c r="B156" s="250"/>
      <c r="C156" s="251"/>
      <c r="D156" s="247" t="s">
        <v>149</v>
      </c>
      <c r="E156" s="252" t="s">
        <v>21</v>
      </c>
      <c r="F156" s="253" t="s">
        <v>488</v>
      </c>
      <c r="G156" s="251"/>
      <c r="H156" s="254">
        <v>9.5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AT156" s="260" t="s">
        <v>149</v>
      </c>
      <c r="AU156" s="260" t="s">
        <v>81</v>
      </c>
      <c r="AV156" s="12" t="s">
        <v>81</v>
      </c>
      <c r="AW156" s="12" t="s">
        <v>35</v>
      </c>
      <c r="AX156" s="12" t="s">
        <v>79</v>
      </c>
      <c r="AY156" s="260" t="s">
        <v>138</v>
      </c>
    </row>
    <row r="157" s="11" customFormat="1" ht="29.88" customHeight="1">
      <c r="B157" s="219"/>
      <c r="C157" s="220"/>
      <c r="D157" s="221" t="s">
        <v>71</v>
      </c>
      <c r="E157" s="233" t="s">
        <v>193</v>
      </c>
      <c r="F157" s="233" t="s">
        <v>302</v>
      </c>
      <c r="G157" s="220"/>
      <c r="H157" s="220"/>
      <c r="I157" s="223"/>
      <c r="J157" s="234">
        <f>BK157</f>
        <v>0</v>
      </c>
      <c r="K157" s="220"/>
      <c r="L157" s="225"/>
      <c r="M157" s="226"/>
      <c r="N157" s="227"/>
      <c r="O157" s="227"/>
      <c r="P157" s="228">
        <f>SUM(P158:P164)</f>
        <v>0</v>
      </c>
      <c r="Q157" s="227"/>
      <c r="R157" s="228">
        <f>SUM(R158:R164)</f>
        <v>9.797184399999999</v>
      </c>
      <c r="S157" s="227"/>
      <c r="T157" s="229">
        <f>SUM(T158:T164)</f>
        <v>0</v>
      </c>
      <c r="AR157" s="230" t="s">
        <v>79</v>
      </c>
      <c r="AT157" s="231" t="s">
        <v>71</v>
      </c>
      <c r="AU157" s="231" t="s">
        <v>79</v>
      </c>
      <c r="AY157" s="230" t="s">
        <v>138</v>
      </c>
      <c r="BK157" s="232">
        <f>SUM(BK158:BK164)</f>
        <v>0</v>
      </c>
    </row>
    <row r="158" s="1" customFormat="1" ht="38.25" customHeight="1">
      <c r="B158" s="46"/>
      <c r="C158" s="235" t="s">
        <v>271</v>
      </c>
      <c r="D158" s="235" t="s">
        <v>140</v>
      </c>
      <c r="E158" s="236" t="s">
        <v>304</v>
      </c>
      <c r="F158" s="237" t="s">
        <v>305</v>
      </c>
      <c r="G158" s="238" t="s">
        <v>170</v>
      </c>
      <c r="H158" s="239">
        <v>44</v>
      </c>
      <c r="I158" s="240"/>
      <c r="J158" s="241">
        <f>ROUND(I158*H158,2)</f>
        <v>0</v>
      </c>
      <c r="K158" s="237" t="s">
        <v>144</v>
      </c>
      <c r="L158" s="72"/>
      <c r="M158" s="242" t="s">
        <v>21</v>
      </c>
      <c r="N158" s="243" t="s">
        <v>43</v>
      </c>
      <c r="O158" s="47"/>
      <c r="P158" s="244">
        <f>O158*H158</f>
        <v>0</v>
      </c>
      <c r="Q158" s="244">
        <v>0.1295</v>
      </c>
      <c r="R158" s="244">
        <f>Q158*H158</f>
        <v>5.6980000000000004</v>
      </c>
      <c r="S158" s="244">
        <v>0</v>
      </c>
      <c r="T158" s="245">
        <f>S158*H158</f>
        <v>0</v>
      </c>
      <c r="AR158" s="24" t="s">
        <v>145</v>
      </c>
      <c r="AT158" s="24" t="s">
        <v>140</v>
      </c>
      <c r="AU158" s="24" t="s">
        <v>81</v>
      </c>
      <c r="AY158" s="24" t="s">
        <v>138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79</v>
      </c>
      <c r="BK158" s="246">
        <f>ROUND(I158*H158,2)</f>
        <v>0</v>
      </c>
      <c r="BL158" s="24" t="s">
        <v>145</v>
      </c>
      <c r="BM158" s="24" t="s">
        <v>489</v>
      </c>
    </row>
    <row r="159" s="1" customFormat="1">
      <c r="B159" s="46"/>
      <c r="C159" s="74"/>
      <c r="D159" s="247" t="s">
        <v>147</v>
      </c>
      <c r="E159" s="74"/>
      <c r="F159" s="248" t="s">
        <v>307</v>
      </c>
      <c r="G159" s="74"/>
      <c r="H159" s="74"/>
      <c r="I159" s="203"/>
      <c r="J159" s="74"/>
      <c r="K159" s="74"/>
      <c r="L159" s="72"/>
      <c r="M159" s="249"/>
      <c r="N159" s="47"/>
      <c r="O159" s="47"/>
      <c r="P159" s="47"/>
      <c r="Q159" s="47"/>
      <c r="R159" s="47"/>
      <c r="S159" s="47"/>
      <c r="T159" s="95"/>
      <c r="AT159" s="24" t="s">
        <v>147</v>
      </c>
      <c r="AU159" s="24" t="s">
        <v>81</v>
      </c>
    </row>
    <row r="160" s="12" customFormat="1">
      <c r="B160" s="250"/>
      <c r="C160" s="251"/>
      <c r="D160" s="247" t="s">
        <v>149</v>
      </c>
      <c r="E160" s="252" t="s">
        <v>21</v>
      </c>
      <c r="F160" s="253" t="s">
        <v>490</v>
      </c>
      <c r="G160" s="251"/>
      <c r="H160" s="254">
        <v>44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AT160" s="260" t="s">
        <v>149</v>
      </c>
      <c r="AU160" s="260" t="s">
        <v>81</v>
      </c>
      <c r="AV160" s="12" t="s">
        <v>81</v>
      </c>
      <c r="AW160" s="12" t="s">
        <v>35</v>
      </c>
      <c r="AX160" s="12" t="s">
        <v>79</v>
      </c>
      <c r="AY160" s="260" t="s">
        <v>138</v>
      </c>
    </row>
    <row r="161" s="1" customFormat="1" ht="16.5" customHeight="1">
      <c r="B161" s="46"/>
      <c r="C161" s="273" t="s">
        <v>278</v>
      </c>
      <c r="D161" s="273" t="s">
        <v>235</v>
      </c>
      <c r="E161" s="274" t="s">
        <v>310</v>
      </c>
      <c r="F161" s="275" t="s">
        <v>311</v>
      </c>
      <c r="G161" s="276" t="s">
        <v>170</v>
      </c>
      <c r="H161" s="277">
        <v>45</v>
      </c>
      <c r="I161" s="278"/>
      <c r="J161" s="279">
        <f>ROUND(I161*H161,2)</f>
        <v>0</v>
      </c>
      <c r="K161" s="275" t="s">
        <v>144</v>
      </c>
      <c r="L161" s="280"/>
      <c r="M161" s="281" t="s">
        <v>21</v>
      </c>
      <c r="N161" s="282" t="s">
        <v>43</v>
      </c>
      <c r="O161" s="47"/>
      <c r="P161" s="244">
        <f>O161*H161</f>
        <v>0</v>
      </c>
      <c r="Q161" s="244">
        <v>0.058000000000000003</v>
      </c>
      <c r="R161" s="244">
        <f>Q161*H161</f>
        <v>2.6100000000000003</v>
      </c>
      <c r="S161" s="244">
        <v>0</v>
      </c>
      <c r="T161" s="245">
        <f>S161*H161</f>
        <v>0</v>
      </c>
      <c r="AR161" s="24" t="s">
        <v>187</v>
      </c>
      <c r="AT161" s="24" t="s">
        <v>235</v>
      </c>
      <c r="AU161" s="24" t="s">
        <v>81</v>
      </c>
      <c r="AY161" s="24" t="s">
        <v>138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79</v>
      </c>
      <c r="BK161" s="246">
        <f>ROUND(I161*H161,2)</f>
        <v>0</v>
      </c>
      <c r="BL161" s="24" t="s">
        <v>145</v>
      </c>
      <c r="BM161" s="24" t="s">
        <v>491</v>
      </c>
    </row>
    <row r="162" s="12" customFormat="1">
      <c r="B162" s="250"/>
      <c r="C162" s="251"/>
      <c r="D162" s="247" t="s">
        <v>149</v>
      </c>
      <c r="E162" s="252" t="s">
        <v>21</v>
      </c>
      <c r="F162" s="253" t="s">
        <v>492</v>
      </c>
      <c r="G162" s="251"/>
      <c r="H162" s="254">
        <v>45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AT162" s="260" t="s">
        <v>149</v>
      </c>
      <c r="AU162" s="260" t="s">
        <v>81</v>
      </c>
      <c r="AV162" s="12" t="s">
        <v>81</v>
      </c>
      <c r="AW162" s="12" t="s">
        <v>35</v>
      </c>
      <c r="AX162" s="12" t="s">
        <v>79</v>
      </c>
      <c r="AY162" s="260" t="s">
        <v>138</v>
      </c>
    </row>
    <row r="163" s="1" customFormat="1" ht="25.5" customHeight="1">
      <c r="B163" s="46"/>
      <c r="C163" s="235" t="s">
        <v>283</v>
      </c>
      <c r="D163" s="235" t="s">
        <v>140</v>
      </c>
      <c r="E163" s="236" t="s">
        <v>315</v>
      </c>
      <c r="F163" s="237" t="s">
        <v>316</v>
      </c>
      <c r="G163" s="238" t="s">
        <v>177</v>
      </c>
      <c r="H163" s="239">
        <v>0.66000000000000003</v>
      </c>
      <c r="I163" s="240"/>
      <c r="J163" s="241">
        <f>ROUND(I163*H163,2)</f>
        <v>0</v>
      </c>
      <c r="K163" s="237" t="s">
        <v>144</v>
      </c>
      <c r="L163" s="72"/>
      <c r="M163" s="242" t="s">
        <v>21</v>
      </c>
      <c r="N163" s="243" t="s">
        <v>43</v>
      </c>
      <c r="O163" s="47"/>
      <c r="P163" s="244">
        <f>O163*H163</f>
        <v>0</v>
      </c>
      <c r="Q163" s="244">
        <v>2.2563399999999998</v>
      </c>
      <c r="R163" s="244">
        <f>Q163*H163</f>
        <v>1.4891843999999999</v>
      </c>
      <c r="S163" s="244">
        <v>0</v>
      </c>
      <c r="T163" s="245">
        <f>S163*H163</f>
        <v>0</v>
      </c>
      <c r="AR163" s="24" t="s">
        <v>145</v>
      </c>
      <c r="AT163" s="24" t="s">
        <v>140</v>
      </c>
      <c r="AU163" s="24" t="s">
        <v>81</v>
      </c>
      <c r="AY163" s="24" t="s">
        <v>138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4" t="s">
        <v>79</v>
      </c>
      <c r="BK163" s="246">
        <f>ROUND(I163*H163,2)</f>
        <v>0</v>
      </c>
      <c r="BL163" s="24" t="s">
        <v>145</v>
      </c>
      <c r="BM163" s="24" t="s">
        <v>493</v>
      </c>
    </row>
    <row r="164" s="12" customFormat="1">
      <c r="B164" s="250"/>
      <c r="C164" s="251"/>
      <c r="D164" s="247" t="s">
        <v>149</v>
      </c>
      <c r="E164" s="252" t="s">
        <v>21</v>
      </c>
      <c r="F164" s="253" t="s">
        <v>494</v>
      </c>
      <c r="G164" s="251"/>
      <c r="H164" s="254">
        <v>0.66000000000000003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AT164" s="260" t="s">
        <v>149</v>
      </c>
      <c r="AU164" s="260" t="s">
        <v>81</v>
      </c>
      <c r="AV164" s="12" t="s">
        <v>81</v>
      </c>
      <c r="AW164" s="12" t="s">
        <v>35</v>
      </c>
      <c r="AX164" s="12" t="s">
        <v>79</v>
      </c>
      <c r="AY164" s="260" t="s">
        <v>138</v>
      </c>
    </row>
    <row r="165" s="11" customFormat="1" ht="29.88" customHeight="1">
      <c r="B165" s="219"/>
      <c r="C165" s="220"/>
      <c r="D165" s="221" t="s">
        <v>71</v>
      </c>
      <c r="E165" s="233" t="s">
        <v>339</v>
      </c>
      <c r="F165" s="233" t="s">
        <v>340</v>
      </c>
      <c r="G165" s="220"/>
      <c r="H165" s="220"/>
      <c r="I165" s="223"/>
      <c r="J165" s="234">
        <f>BK165</f>
        <v>0</v>
      </c>
      <c r="K165" s="220"/>
      <c r="L165" s="225"/>
      <c r="M165" s="226"/>
      <c r="N165" s="227"/>
      <c r="O165" s="227"/>
      <c r="P165" s="228">
        <f>SUM(P166:P192)</f>
        <v>0</v>
      </c>
      <c r="Q165" s="227"/>
      <c r="R165" s="228">
        <f>SUM(R166:R192)</f>
        <v>0</v>
      </c>
      <c r="S165" s="227"/>
      <c r="T165" s="229">
        <f>SUM(T166:T192)</f>
        <v>0</v>
      </c>
      <c r="AR165" s="230" t="s">
        <v>79</v>
      </c>
      <c r="AT165" s="231" t="s">
        <v>71</v>
      </c>
      <c r="AU165" s="231" t="s">
        <v>79</v>
      </c>
      <c r="AY165" s="230" t="s">
        <v>138</v>
      </c>
      <c r="BK165" s="232">
        <f>SUM(BK166:BK192)</f>
        <v>0</v>
      </c>
    </row>
    <row r="166" s="1" customFormat="1" ht="25.5" customHeight="1">
      <c r="B166" s="46"/>
      <c r="C166" s="235" t="s">
        <v>290</v>
      </c>
      <c r="D166" s="235" t="s">
        <v>140</v>
      </c>
      <c r="E166" s="236" t="s">
        <v>342</v>
      </c>
      <c r="F166" s="237" t="s">
        <v>343</v>
      </c>
      <c r="G166" s="238" t="s">
        <v>219</v>
      </c>
      <c r="H166" s="239">
        <v>53.677999999999997</v>
      </c>
      <c r="I166" s="240"/>
      <c r="J166" s="241">
        <f>ROUND(I166*H166,2)</f>
        <v>0</v>
      </c>
      <c r="K166" s="237" t="s">
        <v>144</v>
      </c>
      <c r="L166" s="72"/>
      <c r="M166" s="242" t="s">
        <v>21</v>
      </c>
      <c r="N166" s="243" t="s">
        <v>43</v>
      </c>
      <c r="O166" s="47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AR166" s="24" t="s">
        <v>145</v>
      </c>
      <c r="AT166" s="24" t="s">
        <v>140</v>
      </c>
      <c r="AU166" s="24" t="s">
        <v>81</v>
      </c>
      <c r="AY166" s="24" t="s">
        <v>138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24" t="s">
        <v>79</v>
      </c>
      <c r="BK166" s="246">
        <f>ROUND(I166*H166,2)</f>
        <v>0</v>
      </c>
      <c r="BL166" s="24" t="s">
        <v>145</v>
      </c>
      <c r="BM166" s="24" t="s">
        <v>495</v>
      </c>
    </row>
    <row r="167" s="1" customFormat="1">
      <c r="B167" s="46"/>
      <c r="C167" s="74"/>
      <c r="D167" s="247" t="s">
        <v>147</v>
      </c>
      <c r="E167" s="74"/>
      <c r="F167" s="248" t="s">
        <v>345</v>
      </c>
      <c r="G167" s="74"/>
      <c r="H167" s="74"/>
      <c r="I167" s="203"/>
      <c r="J167" s="74"/>
      <c r="K167" s="74"/>
      <c r="L167" s="72"/>
      <c r="M167" s="249"/>
      <c r="N167" s="47"/>
      <c r="O167" s="47"/>
      <c r="P167" s="47"/>
      <c r="Q167" s="47"/>
      <c r="R167" s="47"/>
      <c r="S167" s="47"/>
      <c r="T167" s="95"/>
      <c r="AT167" s="24" t="s">
        <v>147</v>
      </c>
      <c r="AU167" s="24" t="s">
        <v>81</v>
      </c>
    </row>
    <row r="168" s="14" customFormat="1">
      <c r="B168" s="283"/>
      <c r="C168" s="284"/>
      <c r="D168" s="247" t="s">
        <v>149</v>
      </c>
      <c r="E168" s="285" t="s">
        <v>21</v>
      </c>
      <c r="F168" s="286" t="s">
        <v>346</v>
      </c>
      <c r="G168" s="284"/>
      <c r="H168" s="285" t="s">
        <v>21</v>
      </c>
      <c r="I168" s="287"/>
      <c r="J168" s="284"/>
      <c r="K168" s="284"/>
      <c r="L168" s="288"/>
      <c r="M168" s="289"/>
      <c r="N168" s="290"/>
      <c r="O168" s="290"/>
      <c r="P168" s="290"/>
      <c r="Q168" s="290"/>
      <c r="R168" s="290"/>
      <c r="S168" s="290"/>
      <c r="T168" s="291"/>
      <c r="AT168" s="292" t="s">
        <v>149</v>
      </c>
      <c r="AU168" s="292" t="s">
        <v>81</v>
      </c>
      <c r="AV168" s="14" t="s">
        <v>79</v>
      </c>
      <c r="AW168" s="14" t="s">
        <v>35</v>
      </c>
      <c r="AX168" s="14" t="s">
        <v>72</v>
      </c>
      <c r="AY168" s="292" t="s">
        <v>138</v>
      </c>
    </row>
    <row r="169" s="12" customFormat="1">
      <c r="B169" s="250"/>
      <c r="C169" s="251"/>
      <c r="D169" s="247" t="s">
        <v>149</v>
      </c>
      <c r="E169" s="252" t="s">
        <v>21</v>
      </c>
      <c r="F169" s="253" t="s">
        <v>496</v>
      </c>
      <c r="G169" s="251"/>
      <c r="H169" s="254">
        <v>1.0449999999999999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AT169" s="260" t="s">
        <v>149</v>
      </c>
      <c r="AU169" s="260" t="s">
        <v>81</v>
      </c>
      <c r="AV169" s="12" t="s">
        <v>81</v>
      </c>
      <c r="AW169" s="12" t="s">
        <v>35</v>
      </c>
      <c r="AX169" s="12" t="s">
        <v>72</v>
      </c>
      <c r="AY169" s="260" t="s">
        <v>138</v>
      </c>
    </row>
    <row r="170" s="12" customFormat="1">
      <c r="B170" s="250"/>
      <c r="C170" s="251"/>
      <c r="D170" s="247" t="s">
        <v>149</v>
      </c>
      <c r="E170" s="252" t="s">
        <v>21</v>
      </c>
      <c r="F170" s="253" t="s">
        <v>497</v>
      </c>
      <c r="G170" s="251"/>
      <c r="H170" s="254">
        <v>3.9420000000000002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AT170" s="260" t="s">
        <v>149</v>
      </c>
      <c r="AU170" s="260" t="s">
        <v>81</v>
      </c>
      <c r="AV170" s="12" t="s">
        <v>81</v>
      </c>
      <c r="AW170" s="12" t="s">
        <v>35</v>
      </c>
      <c r="AX170" s="12" t="s">
        <v>72</v>
      </c>
      <c r="AY170" s="260" t="s">
        <v>138</v>
      </c>
    </row>
    <row r="171" s="12" customFormat="1">
      <c r="B171" s="250"/>
      <c r="C171" s="251"/>
      <c r="D171" s="247" t="s">
        <v>149</v>
      </c>
      <c r="E171" s="252" t="s">
        <v>21</v>
      </c>
      <c r="F171" s="253" t="s">
        <v>498</v>
      </c>
      <c r="G171" s="251"/>
      <c r="H171" s="254">
        <v>3.1019999999999999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AT171" s="260" t="s">
        <v>149</v>
      </c>
      <c r="AU171" s="260" t="s">
        <v>81</v>
      </c>
      <c r="AV171" s="12" t="s">
        <v>81</v>
      </c>
      <c r="AW171" s="12" t="s">
        <v>35</v>
      </c>
      <c r="AX171" s="12" t="s">
        <v>72</v>
      </c>
      <c r="AY171" s="260" t="s">
        <v>138</v>
      </c>
    </row>
    <row r="172" s="12" customFormat="1">
      <c r="B172" s="250"/>
      <c r="C172" s="251"/>
      <c r="D172" s="247" t="s">
        <v>149</v>
      </c>
      <c r="E172" s="252" t="s">
        <v>21</v>
      </c>
      <c r="F172" s="253" t="s">
        <v>499</v>
      </c>
      <c r="G172" s="251"/>
      <c r="H172" s="254">
        <v>1.0560000000000001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AT172" s="260" t="s">
        <v>149</v>
      </c>
      <c r="AU172" s="260" t="s">
        <v>81</v>
      </c>
      <c r="AV172" s="12" t="s">
        <v>81</v>
      </c>
      <c r="AW172" s="12" t="s">
        <v>35</v>
      </c>
      <c r="AX172" s="12" t="s">
        <v>72</v>
      </c>
      <c r="AY172" s="260" t="s">
        <v>138</v>
      </c>
    </row>
    <row r="173" s="12" customFormat="1">
      <c r="B173" s="250"/>
      <c r="C173" s="251"/>
      <c r="D173" s="247" t="s">
        <v>149</v>
      </c>
      <c r="E173" s="252" t="s">
        <v>21</v>
      </c>
      <c r="F173" s="253" t="s">
        <v>500</v>
      </c>
      <c r="G173" s="251"/>
      <c r="H173" s="254">
        <v>5.4329999999999998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AT173" s="260" t="s">
        <v>149</v>
      </c>
      <c r="AU173" s="260" t="s">
        <v>81</v>
      </c>
      <c r="AV173" s="12" t="s">
        <v>81</v>
      </c>
      <c r="AW173" s="12" t="s">
        <v>35</v>
      </c>
      <c r="AX173" s="12" t="s">
        <v>72</v>
      </c>
      <c r="AY173" s="260" t="s">
        <v>138</v>
      </c>
    </row>
    <row r="174" s="14" customFormat="1">
      <c r="B174" s="283"/>
      <c r="C174" s="284"/>
      <c r="D174" s="247" t="s">
        <v>149</v>
      </c>
      <c r="E174" s="285" t="s">
        <v>21</v>
      </c>
      <c r="F174" s="286" t="s">
        <v>350</v>
      </c>
      <c r="G174" s="284"/>
      <c r="H174" s="285" t="s">
        <v>21</v>
      </c>
      <c r="I174" s="287"/>
      <c r="J174" s="284"/>
      <c r="K174" s="284"/>
      <c r="L174" s="288"/>
      <c r="M174" s="289"/>
      <c r="N174" s="290"/>
      <c r="O174" s="290"/>
      <c r="P174" s="290"/>
      <c r="Q174" s="290"/>
      <c r="R174" s="290"/>
      <c r="S174" s="290"/>
      <c r="T174" s="291"/>
      <c r="AT174" s="292" t="s">
        <v>149</v>
      </c>
      <c r="AU174" s="292" t="s">
        <v>81</v>
      </c>
      <c r="AV174" s="14" t="s">
        <v>79</v>
      </c>
      <c r="AW174" s="14" t="s">
        <v>35</v>
      </c>
      <c r="AX174" s="14" t="s">
        <v>72</v>
      </c>
      <c r="AY174" s="292" t="s">
        <v>138</v>
      </c>
    </row>
    <row r="175" s="12" customFormat="1">
      <c r="B175" s="250"/>
      <c r="C175" s="251"/>
      <c r="D175" s="247" t="s">
        <v>149</v>
      </c>
      <c r="E175" s="252" t="s">
        <v>21</v>
      </c>
      <c r="F175" s="253" t="s">
        <v>501</v>
      </c>
      <c r="G175" s="251"/>
      <c r="H175" s="254">
        <v>16.472000000000001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AT175" s="260" t="s">
        <v>149</v>
      </c>
      <c r="AU175" s="260" t="s">
        <v>81</v>
      </c>
      <c r="AV175" s="12" t="s">
        <v>81</v>
      </c>
      <c r="AW175" s="12" t="s">
        <v>35</v>
      </c>
      <c r="AX175" s="12" t="s">
        <v>72</v>
      </c>
      <c r="AY175" s="260" t="s">
        <v>138</v>
      </c>
    </row>
    <row r="176" s="12" customFormat="1">
      <c r="B176" s="250"/>
      <c r="C176" s="251"/>
      <c r="D176" s="247" t="s">
        <v>149</v>
      </c>
      <c r="E176" s="252" t="s">
        <v>21</v>
      </c>
      <c r="F176" s="253" t="s">
        <v>502</v>
      </c>
      <c r="G176" s="251"/>
      <c r="H176" s="254">
        <v>6.46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AT176" s="260" t="s">
        <v>149</v>
      </c>
      <c r="AU176" s="260" t="s">
        <v>81</v>
      </c>
      <c r="AV176" s="12" t="s">
        <v>81</v>
      </c>
      <c r="AW176" s="12" t="s">
        <v>35</v>
      </c>
      <c r="AX176" s="12" t="s">
        <v>72</v>
      </c>
      <c r="AY176" s="260" t="s">
        <v>138</v>
      </c>
    </row>
    <row r="177" s="12" customFormat="1">
      <c r="B177" s="250"/>
      <c r="C177" s="251"/>
      <c r="D177" s="247" t="s">
        <v>149</v>
      </c>
      <c r="E177" s="252" t="s">
        <v>21</v>
      </c>
      <c r="F177" s="253" t="s">
        <v>503</v>
      </c>
      <c r="G177" s="251"/>
      <c r="H177" s="254">
        <v>13.888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AT177" s="260" t="s">
        <v>149</v>
      </c>
      <c r="AU177" s="260" t="s">
        <v>81</v>
      </c>
      <c r="AV177" s="12" t="s">
        <v>81</v>
      </c>
      <c r="AW177" s="12" t="s">
        <v>35</v>
      </c>
      <c r="AX177" s="12" t="s">
        <v>72</v>
      </c>
      <c r="AY177" s="260" t="s">
        <v>138</v>
      </c>
    </row>
    <row r="178" s="14" customFormat="1">
      <c r="B178" s="283"/>
      <c r="C178" s="284"/>
      <c r="D178" s="247" t="s">
        <v>149</v>
      </c>
      <c r="E178" s="285" t="s">
        <v>21</v>
      </c>
      <c r="F178" s="286" t="s">
        <v>504</v>
      </c>
      <c r="G178" s="284"/>
      <c r="H178" s="285" t="s">
        <v>21</v>
      </c>
      <c r="I178" s="287"/>
      <c r="J178" s="284"/>
      <c r="K178" s="284"/>
      <c r="L178" s="288"/>
      <c r="M178" s="289"/>
      <c r="N178" s="290"/>
      <c r="O178" s="290"/>
      <c r="P178" s="290"/>
      <c r="Q178" s="290"/>
      <c r="R178" s="290"/>
      <c r="S178" s="290"/>
      <c r="T178" s="291"/>
      <c r="AT178" s="292" t="s">
        <v>149</v>
      </c>
      <c r="AU178" s="292" t="s">
        <v>81</v>
      </c>
      <c r="AV178" s="14" t="s">
        <v>79</v>
      </c>
      <c r="AW178" s="14" t="s">
        <v>35</v>
      </c>
      <c r="AX178" s="14" t="s">
        <v>72</v>
      </c>
      <c r="AY178" s="292" t="s">
        <v>138</v>
      </c>
    </row>
    <row r="179" s="12" customFormat="1">
      <c r="B179" s="250"/>
      <c r="C179" s="251"/>
      <c r="D179" s="247" t="s">
        <v>149</v>
      </c>
      <c r="E179" s="252" t="s">
        <v>21</v>
      </c>
      <c r="F179" s="253" t="s">
        <v>505</v>
      </c>
      <c r="G179" s="251"/>
      <c r="H179" s="254">
        <v>2.2799999999999998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AT179" s="260" t="s">
        <v>149</v>
      </c>
      <c r="AU179" s="260" t="s">
        <v>81</v>
      </c>
      <c r="AV179" s="12" t="s">
        <v>81</v>
      </c>
      <c r="AW179" s="12" t="s">
        <v>35</v>
      </c>
      <c r="AX179" s="12" t="s">
        <v>72</v>
      </c>
      <c r="AY179" s="260" t="s">
        <v>138</v>
      </c>
    </row>
    <row r="180" s="13" customFormat="1">
      <c r="B180" s="261"/>
      <c r="C180" s="262"/>
      <c r="D180" s="247" t="s">
        <v>149</v>
      </c>
      <c r="E180" s="263" t="s">
        <v>21</v>
      </c>
      <c r="F180" s="264" t="s">
        <v>152</v>
      </c>
      <c r="G180" s="262"/>
      <c r="H180" s="265">
        <v>53.677999999999997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AT180" s="271" t="s">
        <v>149</v>
      </c>
      <c r="AU180" s="271" t="s">
        <v>81</v>
      </c>
      <c r="AV180" s="13" t="s">
        <v>145</v>
      </c>
      <c r="AW180" s="13" t="s">
        <v>35</v>
      </c>
      <c r="AX180" s="13" t="s">
        <v>79</v>
      </c>
      <c r="AY180" s="271" t="s">
        <v>138</v>
      </c>
    </row>
    <row r="181" s="1" customFormat="1" ht="38.25" customHeight="1">
      <c r="B181" s="46"/>
      <c r="C181" s="235" t="s">
        <v>297</v>
      </c>
      <c r="D181" s="235" t="s">
        <v>140</v>
      </c>
      <c r="E181" s="236" t="s">
        <v>353</v>
      </c>
      <c r="F181" s="237" t="s">
        <v>354</v>
      </c>
      <c r="G181" s="238" t="s">
        <v>219</v>
      </c>
      <c r="H181" s="239">
        <v>697.81399999999996</v>
      </c>
      <c r="I181" s="240"/>
      <c r="J181" s="241">
        <f>ROUND(I181*H181,2)</f>
        <v>0</v>
      </c>
      <c r="K181" s="237" t="s">
        <v>144</v>
      </c>
      <c r="L181" s="72"/>
      <c r="M181" s="242" t="s">
        <v>21</v>
      </c>
      <c r="N181" s="243" t="s">
        <v>43</v>
      </c>
      <c r="O181" s="47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AR181" s="24" t="s">
        <v>145</v>
      </c>
      <c r="AT181" s="24" t="s">
        <v>140</v>
      </c>
      <c r="AU181" s="24" t="s">
        <v>81</v>
      </c>
      <c r="AY181" s="24" t="s">
        <v>138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24" t="s">
        <v>79</v>
      </c>
      <c r="BK181" s="246">
        <f>ROUND(I181*H181,2)</f>
        <v>0</v>
      </c>
      <c r="BL181" s="24" t="s">
        <v>145</v>
      </c>
      <c r="BM181" s="24" t="s">
        <v>506</v>
      </c>
    </row>
    <row r="182" s="1" customFormat="1">
      <c r="B182" s="46"/>
      <c r="C182" s="74"/>
      <c r="D182" s="247" t="s">
        <v>147</v>
      </c>
      <c r="E182" s="74"/>
      <c r="F182" s="248" t="s">
        <v>345</v>
      </c>
      <c r="G182" s="74"/>
      <c r="H182" s="74"/>
      <c r="I182" s="203"/>
      <c r="J182" s="74"/>
      <c r="K182" s="74"/>
      <c r="L182" s="72"/>
      <c r="M182" s="249"/>
      <c r="N182" s="47"/>
      <c r="O182" s="47"/>
      <c r="P182" s="47"/>
      <c r="Q182" s="47"/>
      <c r="R182" s="47"/>
      <c r="S182" s="47"/>
      <c r="T182" s="95"/>
      <c r="AT182" s="24" t="s">
        <v>147</v>
      </c>
      <c r="AU182" s="24" t="s">
        <v>81</v>
      </c>
    </row>
    <row r="183" s="12" customFormat="1">
      <c r="B183" s="250"/>
      <c r="C183" s="251"/>
      <c r="D183" s="247" t="s">
        <v>149</v>
      </c>
      <c r="E183" s="252" t="s">
        <v>21</v>
      </c>
      <c r="F183" s="253" t="s">
        <v>507</v>
      </c>
      <c r="G183" s="251"/>
      <c r="H183" s="254">
        <v>697.81399999999996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AT183" s="260" t="s">
        <v>149</v>
      </c>
      <c r="AU183" s="260" t="s">
        <v>81</v>
      </c>
      <c r="AV183" s="12" t="s">
        <v>81</v>
      </c>
      <c r="AW183" s="12" t="s">
        <v>35</v>
      </c>
      <c r="AX183" s="12" t="s">
        <v>79</v>
      </c>
      <c r="AY183" s="260" t="s">
        <v>138</v>
      </c>
    </row>
    <row r="184" s="1" customFormat="1" ht="25.5" customHeight="1">
      <c r="B184" s="46"/>
      <c r="C184" s="235" t="s">
        <v>303</v>
      </c>
      <c r="D184" s="235" t="s">
        <v>140</v>
      </c>
      <c r="E184" s="236" t="s">
        <v>358</v>
      </c>
      <c r="F184" s="237" t="s">
        <v>359</v>
      </c>
      <c r="G184" s="238" t="s">
        <v>219</v>
      </c>
      <c r="H184" s="239">
        <v>14.577999999999999</v>
      </c>
      <c r="I184" s="240"/>
      <c r="J184" s="241">
        <f>ROUND(I184*H184,2)</f>
        <v>0</v>
      </c>
      <c r="K184" s="237" t="s">
        <v>144</v>
      </c>
      <c r="L184" s="72"/>
      <c r="M184" s="242" t="s">
        <v>21</v>
      </c>
      <c r="N184" s="243" t="s">
        <v>43</v>
      </c>
      <c r="O184" s="47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AR184" s="24" t="s">
        <v>145</v>
      </c>
      <c r="AT184" s="24" t="s">
        <v>140</v>
      </c>
      <c r="AU184" s="24" t="s">
        <v>81</v>
      </c>
      <c r="AY184" s="24" t="s">
        <v>138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24" t="s">
        <v>79</v>
      </c>
      <c r="BK184" s="246">
        <f>ROUND(I184*H184,2)</f>
        <v>0</v>
      </c>
      <c r="BL184" s="24" t="s">
        <v>145</v>
      </c>
      <c r="BM184" s="24" t="s">
        <v>508</v>
      </c>
    </row>
    <row r="185" s="1" customFormat="1">
      <c r="B185" s="46"/>
      <c r="C185" s="74"/>
      <c r="D185" s="247" t="s">
        <v>147</v>
      </c>
      <c r="E185" s="74"/>
      <c r="F185" s="248" t="s">
        <v>361</v>
      </c>
      <c r="G185" s="74"/>
      <c r="H185" s="74"/>
      <c r="I185" s="203"/>
      <c r="J185" s="74"/>
      <c r="K185" s="74"/>
      <c r="L185" s="72"/>
      <c r="M185" s="249"/>
      <c r="N185" s="47"/>
      <c r="O185" s="47"/>
      <c r="P185" s="47"/>
      <c r="Q185" s="47"/>
      <c r="R185" s="47"/>
      <c r="S185" s="47"/>
      <c r="T185" s="95"/>
      <c r="AT185" s="24" t="s">
        <v>147</v>
      </c>
      <c r="AU185" s="24" t="s">
        <v>81</v>
      </c>
    </row>
    <row r="186" s="12" customFormat="1">
      <c r="B186" s="250"/>
      <c r="C186" s="251"/>
      <c r="D186" s="247" t="s">
        <v>149</v>
      </c>
      <c r="E186" s="252" t="s">
        <v>21</v>
      </c>
      <c r="F186" s="253" t="s">
        <v>509</v>
      </c>
      <c r="G186" s="251"/>
      <c r="H186" s="254">
        <v>14.577999999999999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AT186" s="260" t="s">
        <v>149</v>
      </c>
      <c r="AU186" s="260" t="s">
        <v>81</v>
      </c>
      <c r="AV186" s="12" t="s">
        <v>81</v>
      </c>
      <c r="AW186" s="12" t="s">
        <v>35</v>
      </c>
      <c r="AX186" s="12" t="s">
        <v>79</v>
      </c>
      <c r="AY186" s="260" t="s">
        <v>138</v>
      </c>
    </row>
    <row r="187" s="1" customFormat="1" ht="25.5" customHeight="1">
      <c r="B187" s="46"/>
      <c r="C187" s="235" t="s">
        <v>309</v>
      </c>
      <c r="D187" s="235" t="s">
        <v>140</v>
      </c>
      <c r="E187" s="236" t="s">
        <v>510</v>
      </c>
      <c r="F187" s="237" t="s">
        <v>511</v>
      </c>
      <c r="G187" s="238" t="s">
        <v>219</v>
      </c>
      <c r="H187" s="239">
        <v>2.2799999999999998</v>
      </c>
      <c r="I187" s="240"/>
      <c r="J187" s="241">
        <f>ROUND(I187*H187,2)</f>
        <v>0</v>
      </c>
      <c r="K187" s="237" t="s">
        <v>144</v>
      </c>
      <c r="L187" s="72"/>
      <c r="M187" s="242" t="s">
        <v>21</v>
      </c>
      <c r="N187" s="243" t="s">
        <v>43</v>
      </c>
      <c r="O187" s="47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AR187" s="24" t="s">
        <v>145</v>
      </c>
      <c r="AT187" s="24" t="s">
        <v>140</v>
      </c>
      <c r="AU187" s="24" t="s">
        <v>81</v>
      </c>
      <c r="AY187" s="24" t="s">
        <v>138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4" t="s">
        <v>79</v>
      </c>
      <c r="BK187" s="246">
        <f>ROUND(I187*H187,2)</f>
        <v>0</v>
      </c>
      <c r="BL187" s="24" t="s">
        <v>145</v>
      </c>
      <c r="BM187" s="24" t="s">
        <v>512</v>
      </c>
    </row>
    <row r="188" s="1" customFormat="1">
      <c r="B188" s="46"/>
      <c r="C188" s="74"/>
      <c r="D188" s="247" t="s">
        <v>147</v>
      </c>
      <c r="E188" s="74"/>
      <c r="F188" s="248" t="s">
        <v>361</v>
      </c>
      <c r="G188" s="74"/>
      <c r="H188" s="74"/>
      <c r="I188" s="203"/>
      <c r="J188" s="74"/>
      <c r="K188" s="74"/>
      <c r="L188" s="72"/>
      <c r="M188" s="249"/>
      <c r="N188" s="47"/>
      <c r="O188" s="47"/>
      <c r="P188" s="47"/>
      <c r="Q188" s="47"/>
      <c r="R188" s="47"/>
      <c r="S188" s="47"/>
      <c r="T188" s="95"/>
      <c r="AT188" s="24" t="s">
        <v>147</v>
      </c>
      <c r="AU188" s="24" t="s">
        <v>81</v>
      </c>
    </row>
    <row r="189" s="12" customFormat="1">
      <c r="B189" s="250"/>
      <c r="C189" s="251"/>
      <c r="D189" s="247" t="s">
        <v>149</v>
      </c>
      <c r="E189" s="252" t="s">
        <v>21</v>
      </c>
      <c r="F189" s="253" t="s">
        <v>513</v>
      </c>
      <c r="G189" s="251"/>
      <c r="H189" s="254">
        <v>2.2799999999999998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AT189" s="260" t="s">
        <v>149</v>
      </c>
      <c r="AU189" s="260" t="s">
        <v>81</v>
      </c>
      <c r="AV189" s="12" t="s">
        <v>81</v>
      </c>
      <c r="AW189" s="12" t="s">
        <v>35</v>
      </c>
      <c r="AX189" s="12" t="s">
        <v>79</v>
      </c>
      <c r="AY189" s="260" t="s">
        <v>138</v>
      </c>
    </row>
    <row r="190" s="1" customFormat="1" ht="25.5" customHeight="1">
      <c r="B190" s="46"/>
      <c r="C190" s="235" t="s">
        <v>314</v>
      </c>
      <c r="D190" s="235" t="s">
        <v>140</v>
      </c>
      <c r="E190" s="236" t="s">
        <v>364</v>
      </c>
      <c r="F190" s="237" t="s">
        <v>218</v>
      </c>
      <c r="G190" s="238" t="s">
        <v>219</v>
      </c>
      <c r="H190" s="239">
        <v>36.82</v>
      </c>
      <c r="I190" s="240"/>
      <c r="J190" s="241">
        <f>ROUND(I190*H190,2)</f>
        <v>0</v>
      </c>
      <c r="K190" s="237" t="s">
        <v>144</v>
      </c>
      <c r="L190" s="72"/>
      <c r="M190" s="242" t="s">
        <v>21</v>
      </c>
      <c r="N190" s="243" t="s">
        <v>43</v>
      </c>
      <c r="O190" s="47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AR190" s="24" t="s">
        <v>145</v>
      </c>
      <c r="AT190" s="24" t="s">
        <v>140</v>
      </c>
      <c r="AU190" s="24" t="s">
        <v>81</v>
      </c>
      <c r="AY190" s="24" t="s">
        <v>138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24" t="s">
        <v>79</v>
      </c>
      <c r="BK190" s="246">
        <f>ROUND(I190*H190,2)</f>
        <v>0</v>
      </c>
      <c r="BL190" s="24" t="s">
        <v>145</v>
      </c>
      <c r="BM190" s="24" t="s">
        <v>514</v>
      </c>
    </row>
    <row r="191" s="1" customFormat="1">
      <c r="B191" s="46"/>
      <c r="C191" s="74"/>
      <c r="D191" s="247" t="s">
        <v>147</v>
      </c>
      <c r="E191" s="74"/>
      <c r="F191" s="248" t="s">
        <v>366</v>
      </c>
      <c r="G191" s="74"/>
      <c r="H191" s="74"/>
      <c r="I191" s="203"/>
      <c r="J191" s="74"/>
      <c r="K191" s="74"/>
      <c r="L191" s="72"/>
      <c r="M191" s="249"/>
      <c r="N191" s="47"/>
      <c r="O191" s="47"/>
      <c r="P191" s="47"/>
      <c r="Q191" s="47"/>
      <c r="R191" s="47"/>
      <c r="S191" s="47"/>
      <c r="T191" s="95"/>
      <c r="AT191" s="24" t="s">
        <v>147</v>
      </c>
      <c r="AU191" s="24" t="s">
        <v>81</v>
      </c>
    </row>
    <row r="192" s="12" customFormat="1">
      <c r="B192" s="250"/>
      <c r="C192" s="251"/>
      <c r="D192" s="247" t="s">
        <v>149</v>
      </c>
      <c r="E192" s="252" t="s">
        <v>21</v>
      </c>
      <c r="F192" s="253" t="s">
        <v>515</v>
      </c>
      <c r="G192" s="251"/>
      <c r="H192" s="254">
        <v>36.82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AT192" s="260" t="s">
        <v>149</v>
      </c>
      <c r="AU192" s="260" t="s">
        <v>81</v>
      </c>
      <c r="AV192" s="12" t="s">
        <v>81</v>
      </c>
      <c r="AW192" s="12" t="s">
        <v>35</v>
      </c>
      <c r="AX192" s="12" t="s">
        <v>79</v>
      </c>
      <c r="AY192" s="260" t="s">
        <v>138</v>
      </c>
    </row>
    <row r="193" s="11" customFormat="1" ht="29.88" customHeight="1">
      <c r="B193" s="219"/>
      <c r="C193" s="220"/>
      <c r="D193" s="221" t="s">
        <v>71</v>
      </c>
      <c r="E193" s="233" t="s">
        <v>368</v>
      </c>
      <c r="F193" s="233" t="s">
        <v>369</v>
      </c>
      <c r="G193" s="220"/>
      <c r="H193" s="220"/>
      <c r="I193" s="223"/>
      <c r="J193" s="234">
        <f>BK193</f>
        <v>0</v>
      </c>
      <c r="K193" s="220"/>
      <c r="L193" s="225"/>
      <c r="M193" s="226"/>
      <c r="N193" s="227"/>
      <c r="O193" s="227"/>
      <c r="P193" s="228">
        <f>P194</f>
        <v>0</v>
      </c>
      <c r="Q193" s="227"/>
      <c r="R193" s="228">
        <f>R194</f>
        <v>0</v>
      </c>
      <c r="S193" s="227"/>
      <c r="T193" s="229">
        <f>T194</f>
        <v>0</v>
      </c>
      <c r="AR193" s="230" t="s">
        <v>79</v>
      </c>
      <c r="AT193" s="231" t="s">
        <v>71</v>
      </c>
      <c r="AU193" s="231" t="s">
        <v>79</v>
      </c>
      <c r="AY193" s="230" t="s">
        <v>138</v>
      </c>
      <c r="BK193" s="232">
        <f>BK194</f>
        <v>0</v>
      </c>
    </row>
    <row r="194" s="1" customFormat="1" ht="25.5" customHeight="1">
      <c r="B194" s="46"/>
      <c r="C194" s="235" t="s">
        <v>319</v>
      </c>
      <c r="D194" s="235" t="s">
        <v>140</v>
      </c>
      <c r="E194" s="236" t="s">
        <v>371</v>
      </c>
      <c r="F194" s="237" t="s">
        <v>372</v>
      </c>
      <c r="G194" s="238" t="s">
        <v>219</v>
      </c>
      <c r="H194" s="239">
        <v>31.341999999999999</v>
      </c>
      <c r="I194" s="240"/>
      <c r="J194" s="241">
        <f>ROUND(I194*H194,2)</f>
        <v>0</v>
      </c>
      <c r="K194" s="237" t="s">
        <v>144</v>
      </c>
      <c r="L194" s="72"/>
      <c r="M194" s="242" t="s">
        <v>21</v>
      </c>
      <c r="N194" s="296" t="s">
        <v>43</v>
      </c>
      <c r="O194" s="297"/>
      <c r="P194" s="298">
        <f>O194*H194</f>
        <v>0</v>
      </c>
      <c r="Q194" s="298">
        <v>0</v>
      </c>
      <c r="R194" s="298">
        <f>Q194*H194</f>
        <v>0</v>
      </c>
      <c r="S194" s="298">
        <v>0</v>
      </c>
      <c r="T194" s="299">
        <f>S194*H194</f>
        <v>0</v>
      </c>
      <c r="AR194" s="24" t="s">
        <v>145</v>
      </c>
      <c r="AT194" s="24" t="s">
        <v>140</v>
      </c>
      <c r="AU194" s="24" t="s">
        <v>81</v>
      </c>
      <c r="AY194" s="24" t="s">
        <v>138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24" t="s">
        <v>79</v>
      </c>
      <c r="BK194" s="246">
        <f>ROUND(I194*H194,2)</f>
        <v>0</v>
      </c>
      <c r="BL194" s="24" t="s">
        <v>145</v>
      </c>
      <c r="BM194" s="24" t="s">
        <v>516</v>
      </c>
    </row>
    <row r="195" s="1" customFormat="1" ht="6.96" customHeight="1">
      <c r="B195" s="67"/>
      <c r="C195" s="68"/>
      <c r="D195" s="68"/>
      <c r="E195" s="68"/>
      <c r="F195" s="68"/>
      <c r="G195" s="68"/>
      <c r="H195" s="68"/>
      <c r="I195" s="178"/>
      <c r="J195" s="68"/>
      <c r="K195" s="68"/>
      <c r="L195" s="72"/>
    </row>
  </sheetData>
  <sheetProtection sheet="1" autoFilter="0" formatColumns="0" formatRows="0" objects="1" scenarios="1" spinCount="100000" saltValue="yQv7NQ5FeXGg7niSs32Um8J4m61FWJYvuVS+JlqregP5mvDkU1dc5LuGfM5okUHVEO8aUWmkm58nNGMNws+zBg==" hashValue="y3DkvQxwF9i7zCwj2uCj5j1Xdd7nwB3hc2EIPLRxzQyQlGqCk3Jz0QxcLHV2iUbz/W7GZc5RDfMjlBSQEnXm1w==" algorithmName="SHA-512" password="CC35"/>
  <autoFilter ref="C87:K19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98</v>
      </c>
      <c r="G1" s="151" t="s">
        <v>99</v>
      </c>
      <c r="H1" s="151"/>
      <c r="I1" s="152"/>
      <c r="J1" s="151" t="s">
        <v>100</v>
      </c>
      <c r="K1" s="150" t="s">
        <v>101</v>
      </c>
      <c r="L1" s="151" t="s">
        <v>102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97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81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Bystřice pod Hostýnem, ul. Rusavská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104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517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106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517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17. 10. 2018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29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38</v>
      </c>
      <c r="E29" s="47"/>
      <c r="F29" s="47"/>
      <c r="G29" s="47"/>
      <c r="H29" s="47"/>
      <c r="I29" s="156"/>
      <c r="J29" s="167">
        <f>ROUND(J86,2)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40</v>
      </c>
      <c r="G31" s="47"/>
      <c r="H31" s="47"/>
      <c r="I31" s="168" t="s">
        <v>39</v>
      </c>
      <c r="J31" s="52" t="s">
        <v>41</v>
      </c>
      <c r="K31" s="51"/>
    </row>
    <row r="32" s="1" customFormat="1" ht="14.4" customHeight="1">
      <c r="B32" s="46"/>
      <c r="C32" s="47"/>
      <c r="D32" s="55" t="s">
        <v>42</v>
      </c>
      <c r="E32" s="55" t="s">
        <v>43</v>
      </c>
      <c r="F32" s="169">
        <f>ROUND(SUM(BE86:BE98), 2)</f>
        <v>0</v>
      </c>
      <c r="G32" s="47"/>
      <c r="H32" s="47"/>
      <c r="I32" s="170">
        <v>0.20999999999999999</v>
      </c>
      <c r="J32" s="169">
        <f>ROUND(ROUND((SUM(BE86:BE98)), 2)*I32, 2)</f>
        <v>0</v>
      </c>
      <c r="K32" s="51"/>
    </row>
    <row r="33" s="1" customFormat="1" ht="14.4" customHeight="1">
      <c r="B33" s="46"/>
      <c r="C33" s="47"/>
      <c r="D33" s="47"/>
      <c r="E33" s="55" t="s">
        <v>44</v>
      </c>
      <c r="F33" s="169">
        <f>ROUND(SUM(BF86:BF98), 2)</f>
        <v>0</v>
      </c>
      <c r="G33" s="47"/>
      <c r="H33" s="47"/>
      <c r="I33" s="170">
        <v>0.14999999999999999</v>
      </c>
      <c r="J33" s="169">
        <f>ROUND(ROUND((SUM(BF86:BF98)),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69">
        <f>ROUND(SUM(BG86:BG98),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46</v>
      </c>
      <c r="F35" s="169">
        <f>ROUND(SUM(BH86:BH98),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47</v>
      </c>
      <c r="F36" s="169">
        <f>ROUND(SUM(BI86:BI98),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48</v>
      </c>
      <c r="E38" s="98"/>
      <c r="F38" s="98"/>
      <c r="G38" s="173" t="s">
        <v>49</v>
      </c>
      <c r="H38" s="174" t="s">
        <v>50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107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Bystřice pod Hostýnem, ul. Rusavská</v>
      </c>
      <c r="F47" s="40"/>
      <c r="G47" s="40"/>
      <c r="H47" s="40"/>
      <c r="I47" s="156"/>
      <c r="J47" s="47"/>
      <c r="K47" s="51"/>
    </row>
    <row r="48">
      <c r="B48" s="28"/>
      <c r="C48" s="40" t="s">
        <v>104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517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106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VRN - Vedlejší rozpočtové náklady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Bystřice pod Hostýnem</v>
      </c>
      <c r="G53" s="47"/>
      <c r="H53" s="47"/>
      <c r="I53" s="158" t="s">
        <v>25</v>
      </c>
      <c r="J53" s="159" t="str">
        <f>IF(J14="","",J14)</f>
        <v>17. 10. 2018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Bystřice pod Hostýnem</v>
      </c>
      <c r="G55" s="47"/>
      <c r="H55" s="47"/>
      <c r="I55" s="158" t="s">
        <v>33</v>
      </c>
      <c r="J55" s="44" t="str">
        <f>E23</f>
        <v>ViaDesigne s.r.o.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108</v>
      </c>
      <c r="D58" s="171"/>
      <c r="E58" s="171"/>
      <c r="F58" s="171"/>
      <c r="G58" s="171"/>
      <c r="H58" s="171"/>
      <c r="I58" s="185"/>
      <c r="J58" s="186" t="s">
        <v>109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110</v>
      </c>
      <c r="D60" s="47"/>
      <c r="E60" s="47"/>
      <c r="F60" s="47"/>
      <c r="G60" s="47"/>
      <c r="H60" s="47"/>
      <c r="I60" s="156"/>
      <c r="J60" s="167">
        <f>J86</f>
        <v>0</v>
      </c>
      <c r="K60" s="51"/>
      <c r="AU60" s="24" t="s">
        <v>111</v>
      </c>
    </row>
    <row r="61" s="8" customFormat="1" ht="24.96" customHeight="1">
      <c r="B61" s="189"/>
      <c r="C61" s="190"/>
      <c r="D61" s="191" t="s">
        <v>517</v>
      </c>
      <c r="E61" s="192"/>
      <c r="F61" s="192"/>
      <c r="G61" s="192"/>
      <c r="H61" s="192"/>
      <c r="I61" s="193"/>
      <c r="J61" s="194">
        <f>J87</f>
        <v>0</v>
      </c>
      <c r="K61" s="195"/>
    </row>
    <row r="62" s="9" customFormat="1" ht="19.92" customHeight="1">
      <c r="B62" s="196"/>
      <c r="C62" s="197"/>
      <c r="D62" s="198" t="s">
        <v>518</v>
      </c>
      <c r="E62" s="199"/>
      <c r="F62" s="199"/>
      <c r="G62" s="199"/>
      <c r="H62" s="199"/>
      <c r="I62" s="200"/>
      <c r="J62" s="201">
        <f>J88</f>
        <v>0</v>
      </c>
      <c r="K62" s="202"/>
    </row>
    <row r="63" s="9" customFormat="1" ht="19.92" customHeight="1">
      <c r="B63" s="196"/>
      <c r="C63" s="197"/>
      <c r="D63" s="198" t="s">
        <v>519</v>
      </c>
      <c r="E63" s="199"/>
      <c r="F63" s="199"/>
      <c r="G63" s="199"/>
      <c r="H63" s="199"/>
      <c r="I63" s="200"/>
      <c r="J63" s="201">
        <f>J93</f>
        <v>0</v>
      </c>
      <c r="K63" s="202"/>
    </row>
    <row r="64" s="9" customFormat="1" ht="19.92" customHeight="1">
      <c r="B64" s="196"/>
      <c r="C64" s="197"/>
      <c r="D64" s="198" t="s">
        <v>520</v>
      </c>
      <c r="E64" s="199"/>
      <c r="F64" s="199"/>
      <c r="G64" s="199"/>
      <c r="H64" s="199"/>
      <c r="I64" s="200"/>
      <c r="J64" s="201">
        <f>J97</f>
        <v>0</v>
      </c>
      <c r="K64" s="202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6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1"/>
      <c r="J70" s="71"/>
      <c r="K70" s="71"/>
      <c r="L70" s="72"/>
    </row>
    <row r="71" s="1" customFormat="1" ht="36.96" customHeight="1">
      <c r="B71" s="46"/>
      <c r="C71" s="73" t="s">
        <v>122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6.5" customHeight="1">
      <c r="B74" s="46"/>
      <c r="C74" s="74"/>
      <c r="D74" s="74"/>
      <c r="E74" s="204" t="str">
        <f>E7</f>
        <v>Bystřice pod Hostýnem, ul. Rusavská</v>
      </c>
      <c r="F74" s="76"/>
      <c r="G74" s="76"/>
      <c r="H74" s="76"/>
      <c r="I74" s="203"/>
      <c r="J74" s="74"/>
      <c r="K74" s="74"/>
      <c r="L74" s="72"/>
    </row>
    <row r="75">
      <c r="B75" s="28"/>
      <c r="C75" s="76" t="s">
        <v>104</v>
      </c>
      <c r="D75" s="205"/>
      <c r="E75" s="205"/>
      <c r="F75" s="205"/>
      <c r="G75" s="205"/>
      <c r="H75" s="205"/>
      <c r="I75" s="148"/>
      <c r="J75" s="205"/>
      <c r="K75" s="205"/>
      <c r="L75" s="206"/>
    </row>
    <row r="76" s="1" customFormat="1" ht="16.5" customHeight="1">
      <c r="B76" s="46"/>
      <c r="C76" s="74"/>
      <c r="D76" s="74"/>
      <c r="E76" s="204" t="s">
        <v>517</v>
      </c>
      <c r="F76" s="74"/>
      <c r="G76" s="74"/>
      <c r="H76" s="74"/>
      <c r="I76" s="203"/>
      <c r="J76" s="74"/>
      <c r="K76" s="74"/>
      <c r="L76" s="72"/>
    </row>
    <row r="77" s="1" customFormat="1" ht="14.4" customHeight="1">
      <c r="B77" s="46"/>
      <c r="C77" s="76" t="s">
        <v>106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E11</f>
        <v>VRN - Vedlejší rozpočtové náklady</v>
      </c>
      <c r="F78" s="74"/>
      <c r="G78" s="74"/>
      <c r="H78" s="74"/>
      <c r="I78" s="203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207" t="str">
        <f>F14</f>
        <v>Bystřice pod Hostýnem</v>
      </c>
      <c r="G80" s="74"/>
      <c r="H80" s="74"/>
      <c r="I80" s="208" t="s">
        <v>25</v>
      </c>
      <c r="J80" s="85" t="str">
        <f>IF(J14="","",J14)</f>
        <v>17. 10. 2018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207" t="str">
        <f>E17</f>
        <v>Město Bystřice pod Hostýnem</v>
      </c>
      <c r="G82" s="74"/>
      <c r="H82" s="74"/>
      <c r="I82" s="208" t="s">
        <v>33</v>
      </c>
      <c r="J82" s="207" t="str">
        <f>E23</f>
        <v>ViaDesigne s.r.o.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207" t="str">
        <f>IF(E20="","",E20)</f>
        <v/>
      </c>
      <c r="G83" s="74"/>
      <c r="H83" s="74"/>
      <c r="I83" s="203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0" customFormat="1" ht="29.28" customHeight="1">
      <c r="B85" s="209"/>
      <c r="C85" s="210" t="s">
        <v>123</v>
      </c>
      <c r="D85" s="211" t="s">
        <v>57</v>
      </c>
      <c r="E85" s="211" t="s">
        <v>53</v>
      </c>
      <c r="F85" s="211" t="s">
        <v>124</v>
      </c>
      <c r="G85" s="211" t="s">
        <v>125</v>
      </c>
      <c r="H85" s="211" t="s">
        <v>126</v>
      </c>
      <c r="I85" s="212" t="s">
        <v>127</v>
      </c>
      <c r="J85" s="211" t="s">
        <v>109</v>
      </c>
      <c r="K85" s="213" t="s">
        <v>128</v>
      </c>
      <c r="L85" s="214"/>
      <c r="M85" s="102" t="s">
        <v>129</v>
      </c>
      <c r="N85" s="103" t="s">
        <v>42</v>
      </c>
      <c r="O85" s="103" t="s">
        <v>130</v>
      </c>
      <c r="P85" s="103" t="s">
        <v>131</v>
      </c>
      <c r="Q85" s="103" t="s">
        <v>132</v>
      </c>
      <c r="R85" s="103" t="s">
        <v>133</v>
      </c>
      <c r="S85" s="103" t="s">
        <v>134</v>
      </c>
      <c r="T85" s="104" t="s">
        <v>135</v>
      </c>
    </row>
    <row r="86" s="1" customFormat="1" ht="29.28" customHeight="1">
      <c r="B86" s="46"/>
      <c r="C86" s="108" t="s">
        <v>110</v>
      </c>
      <c r="D86" s="74"/>
      <c r="E86" s="74"/>
      <c r="F86" s="74"/>
      <c r="G86" s="74"/>
      <c r="H86" s="74"/>
      <c r="I86" s="203"/>
      <c r="J86" s="215">
        <f>BK86</f>
        <v>0</v>
      </c>
      <c r="K86" s="74"/>
      <c r="L86" s="72"/>
      <c r="M86" s="105"/>
      <c r="N86" s="106"/>
      <c r="O86" s="106"/>
      <c r="P86" s="216">
        <f>P87</f>
        <v>0</v>
      </c>
      <c r="Q86" s="106"/>
      <c r="R86" s="216">
        <f>R87</f>
        <v>0</v>
      </c>
      <c r="S86" s="106"/>
      <c r="T86" s="217">
        <f>T87</f>
        <v>0</v>
      </c>
      <c r="AT86" s="24" t="s">
        <v>71</v>
      </c>
      <c r="AU86" s="24" t="s">
        <v>111</v>
      </c>
      <c r="BK86" s="218">
        <f>BK87</f>
        <v>0</v>
      </c>
    </row>
    <row r="87" s="11" customFormat="1" ht="37.44001" customHeight="1">
      <c r="B87" s="219"/>
      <c r="C87" s="220"/>
      <c r="D87" s="221" t="s">
        <v>71</v>
      </c>
      <c r="E87" s="222" t="s">
        <v>94</v>
      </c>
      <c r="F87" s="222" t="s">
        <v>95</v>
      </c>
      <c r="G87" s="220"/>
      <c r="H87" s="220"/>
      <c r="I87" s="223"/>
      <c r="J87" s="224">
        <f>BK87</f>
        <v>0</v>
      </c>
      <c r="K87" s="220"/>
      <c r="L87" s="225"/>
      <c r="M87" s="226"/>
      <c r="N87" s="227"/>
      <c r="O87" s="227"/>
      <c r="P87" s="228">
        <f>P88+P93+P97</f>
        <v>0</v>
      </c>
      <c r="Q87" s="227"/>
      <c r="R87" s="228">
        <f>R88+R93+R97</f>
        <v>0</v>
      </c>
      <c r="S87" s="227"/>
      <c r="T87" s="229">
        <f>T88+T93+T97</f>
        <v>0</v>
      </c>
      <c r="AR87" s="230" t="s">
        <v>167</v>
      </c>
      <c r="AT87" s="231" t="s">
        <v>71</v>
      </c>
      <c r="AU87" s="231" t="s">
        <v>72</v>
      </c>
      <c r="AY87" s="230" t="s">
        <v>138</v>
      </c>
      <c r="BK87" s="232">
        <f>BK88+BK93+BK97</f>
        <v>0</v>
      </c>
    </row>
    <row r="88" s="11" customFormat="1" ht="19.92" customHeight="1">
      <c r="B88" s="219"/>
      <c r="C88" s="220"/>
      <c r="D88" s="221" t="s">
        <v>71</v>
      </c>
      <c r="E88" s="233" t="s">
        <v>521</v>
      </c>
      <c r="F88" s="233" t="s">
        <v>522</v>
      </c>
      <c r="G88" s="220"/>
      <c r="H88" s="220"/>
      <c r="I88" s="223"/>
      <c r="J88" s="234">
        <f>BK88</f>
        <v>0</v>
      </c>
      <c r="K88" s="220"/>
      <c r="L88" s="225"/>
      <c r="M88" s="226"/>
      <c r="N88" s="227"/>
      <c r="O88" s="227"/>
      <c r="P88" s="228">
        <f>SUM(P89:P92)</f>
        <v>0</v>
      </c>
      <c r="Q88" s="227"/>
      <c r="R88" s="228">
        <f>SUM(R89:R92)</f>
        <v>0</v>
      </c>
      <c r="S88" s="227"/>
      <c r="T88" s="229">
        <f>SUM(T89:T92)</f>
        <v>0</v>
      </c>
      <c r="AR88" s="230" t="s">
        <v>167</v>
      </c>
      <c r="AT88" s="231" t="s">
        <v>71</v>
      </c>
      <c r="AU88" s="231" t="s">
        <v>79</v>
      </c>
      <c r="AY88" s="230" t="s">
        <v>138</v>
      </c>
      <c r="BK88" s="232">
        <f>SUM(BK89:BK92)</f>
        <v>0</v>
      </c>
    </row>
    <row r="89" s="1" customFormat="1" ht="25.5" customHeight="1">
      <c r="B89" s="46"/>
      <c r="C89" s="235" t="s">
        <v>79</v>
      </c>
      <c r="D89" s="235" t="s">
        <v>140</v>
      </c>
      <c r="E89" s="236" t="s">
        <v>523</v>
      </c>
      <c r="F89" s="237" t="s">
        <v>524</v>
      </c>
      <c r="G89" s="238" t="s">
        <v>525</v>
      </c>
      <c r="H89" s="239">
        <v>1</v>
      </c>
      <c r="I89" s="240"/>
      <c r="J89" s="241">
        <f>ROUND(I89*H89,2)</f>
        <v>0</v>
      </c>
      <c r="K89" s="237" t="s">
        <v>21</v>
      </c>
      <c r="L89" s="72"/>
      <c r="M89" s="242" t="s">
        <v>21</v>
      </c>
      <c r="N89" s="243" t="s">
        <v>43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526</v>
      </c>
      <c r="AT89" s="24" t="s">
        <v>140</v>
      </c>
      <c r="AU89" s="24" t="s">
        <v>81</v>
      </c>
      <c r="AY89" s="24" t="s">
        <v>138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79</v>
      </c>
      <c r="BK89" s="246">
        <f>ROUND(I89*H89,2)</f>
        <v>0</v>
      </c>
      <c r="BL89" s="24" t="s">
        <v>526</v>
      </c>
      <c r="BM89" s="24" t="s">
        <v>527</v>
      </c>
    </row>
    <row r="90" s="1" customFormat="1" ht="16.5" customHeight="1">
      <c r="B90" s="46"/>
      <c r="C90" s="235" t="s">
        <v>81</v>
      </c>
      <c r="D90" s="235" t="s">
        <v>140</v>
      </c>
      <c r="E90" s="236" t="s">
        <v>528</v>
      </c>
      <c r="F90" s="237" t="s">
        <v>529</v>
      </c>
      <c r="G90" s="238" t="s">
        <v>525</v>
      </c>
      <c r="H90" s="239">
        <v>1</v>
      </c>
      <c r="I90" s="240"/>
      <c r="J90" s="241">
        <f>ROUND(I90*H90,2)</f>
        <v>0</v>
      </c>
      <c r="K90" s="237" t="s">
        <v>21</v>
      </c>
      <c r="L90" s="72"/>
      <c r="M90" s="242" t="s">
        <v>21</v>
      </c>
      <c r="N90" s="243" t="s">
        <v>43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526</v>
      </c>
      <c r="AT90" s="24" t="s">
        <v>140</v>
      </c>
      <c r="AU90" s="24" t="s">
        <v>81</v>
      </c>
      <c r="AY90" s="24" t="s">
        <v>138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79</v>
      </c>
      <c r="BK90" s="246">
        <f>ROUND(I90*H90,2)</f>
        <v>0</v>
      </c>
      <c r="BL90" s="24" t="s">
        <v>526</v>
      </c>
      <c r="BM90" s="24" t="s">
        <v>530</v>
      </c>
    </row>
    <row r="91" s="1" customFormat="1" ht="16.5" customHeight="1">
      <c r="B91" s="46"/>
      <c r="C91" s="235" t="s">
        <v>157</v>
      </c>
      <c r="D91" s="235" t="s">
        <v>140</v>
      </c>
      <c r="E91" s="236" t="s">
        <v>531</v>
      </c>
      <c r="F91" s="237" t="s">
        <v>532</v>
      </c>
      <c r="G91" s="238" t="s">
        <v>525</v>
      </c>
      <c r="H91" s="239">
        <v>1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43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526</v>
      </c>
      <c r="AT91" s="24" t="s">
        <v>140</v>
      </c>
      <c r="AU91" s="24" t="s">
        <v>81</v>
      </c>
      <c r="AY91" s="24" t="s">
        <v>138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79</v>
      </c>
      <c r="BK91" s="246">
        <f>ROUND(I91*H91,2)</f>
        <v>0</v>
      </c>
      <c r="BL91" s="24" t="s">
        <v>526</v>
      </c>
      <c r="BM91" s="24" t="s">
        <v>533</v>
      </c>
    </row>
    <row r="92" s="1" customFormat="1" ht="25.5" customHeight="1">
      <c r="B92" s="46"/>
      <c r="C92" s="235" t="s">
        <v>145</v>
      </c>
      <c r="D92" s="235" t="s">
        <v>140</v>
      </c>
      <c r="E92" s="236" t="s">
        <v>534</v>
      </c>
      <c r="F92" s="237" t="s">
        <v>535</v>
      </c>
      <c r="G92" s="238" t="s">
        <v>525</v>
      </c>
      <c r="H92" s="239">
        <v>1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43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526</v>
      </c>
      <c r="AT92" s="24" t="s">
        <v>140</v>
      </c>
      <c r="AU92" s="24" t="s">
        <v>81</v>
      </c>
      <c r="AY92" s="24" t="s">
        <v>138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79</v>
      </c>
      <c r="BK92" s="246">
        <f>ROUND(I92*H92,2)</f>
        <v>0</v>
      </c>
      <c r="BL92" s="24" t="s">
        <v>526</v>
      </c>
      <c r="BM92" s="24" t="s">
        <v>536</v>
      </c>
    </row>
    <row r="93" s="11" customFormat="1" ht="29.88" customHeight="1">
      <c r="B93" s="219"/>
      <c r="C93" s="220"/>
      <c r="D93" s="221" t="s">
        <v>71</v>
      </c>
      <c r="E93" s="233" t="s">
        <v>537</v>
      </c>
      <c r="F93" s="233" t="s">
        <v>538</v>
      </c>
      <c r="G93" s="220"/>
      <c r="H93" s="220"/>
      <c r="I93" s="223"/>
      <c r="J93" s="234">
        <f>BK93</f>
        <v>0</v>
      </c>
      <c r="K93" s="220"/>
      <c r="L93" s="225"/>
      <c r="M93" s="226"/>
      <c r="N93" s="227"/>
      <c r="O93" s="227"/>
      <c r="P93" s="228">
        <f>SUM(P94:P96)</f>
        <v>0</v>
      </c>
      <c r="Q93" s="227"/>
      <c r="R93" s="228">
        <f>SUM(R94:R96)</f>
        <v>0</v>
      </c>
      <c r="S93" s="227"/>
      <c r="T93" s="229">
        <f>SUM(T94:T96)</f>
        <v>0</v>
      </c>
      <c r="AR93" s="230" t="s">
        <v>167</v>
      </c>
      <c r="AT93" s="231" t="s">
        <v>71</v>
      </c>
      <c r="AU93" s="231" t="s">
        <v>79</v>
      </c>
      <c r="AY93" s="230" t="s">
        <v>138</v>
      </c>
      <c r="BK93" s="232">
        <f>SUM(BK94:BK96)</f>
        <v>0</v>
      </c>
    </row>
    <row r="94" s="1" customFormat="1" ht="25.5" customHeight="1">
      <c r="B94" s="46"/>
      <c r="C94" s="235" t="s">
        <v>167</v>
      </c>
      <c r="D94" s="235" t="s">
        <v>140</v>
      </c>
      <c r="E94" s="236" t="s">
        <v>539</v>
      </c>
      <c r="F94" s="237" t="s">
        <v>540</v>
      </c>
      <c r="G94" s="238" t="s">
        <v>525</v>
      </c>
      <c r="H94" s="239">
        <v>1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43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526</v>
      </c>
      <c r="AT94" s="24" t="s">
        <v>140</v>
      </c>
      <c r="AU94" s="24" t="s">
        <v>81</v>
      </c>
      <c r="AY94" s="24" t="s">
        <v>138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79</v>
      </c>
      <c r="BK94" s="246">
        <f>ROUND(I94*H94,2)</f>
        <v>0</v>
      </c>
      <c r="BL94" s="24" t="s">
        <v>526</v>
      </c>
      <c r="BM94" s="24" t="s">
        <v>541</v>
      </c>
    </row>
    <row r="95" s="1" customFormat="1" ht="16.5" customHeight="1">
      <c r="B95" s="46"/>
      <c r="C95" s="235" t="s">
        <v>174</v>
      </c>
      <c r="D95" s="235" t="s">
        <v>140</v>
      </c>
      <c r="E95" s="236" t="s">
        <v>542</v>
      </c>
      <c r="F95" s="237" t="s">
        <v>543</v>
      </c>
      <c r="G95" s="238" t="s">
        <v>525</v>
      </c>
      <c r="H95" s="239">
        <v>1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43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526</v>
      </c>
      <c r="AT95" s="24" t="s">
        <v>140</v>
      </c>
      <c r="AU95" s="24" t="s">
        <v>81</v>
      </c>
      <c r="AY95" s="24" t="s">
        <v>138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79</v>
      </c>
      <c r="BK95" s="246">
        <f>ROUND(I95*H95,2)</f>
        <v>0</v>
      </c>
      <c r="BL95" s="24" t="s">
        <v>526</v>
      </c>
      <c r="BM95" s="24" t="s">
        <v>544</v>
      </c>
    </row>
    <row r="96" s="1" customFormat="1" ht="25.5" customHeight="1">
      <c r="B96" s="46"/>
      <c r="C96" s="235" t="s">
        <v>182</v>
      </c>
      <c r="D96" s="235" t="s">
        <v>140</v>
      </c>
      <c r="E96" s="236" t="s">
        <v>545</v>
      </c>
      <c r="F96" s="237" t="s">
        <v>546</v>
      </c>
      <c r="G96" s="238" t="s">
        <v>525</v>
      </c>
      <c r="H96" s="239">
        <v>1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43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526</v>
      </c>
      <c r="AT96" s="24" t="s">
        <v>140</v>
      </c>
      <c r="AU96" s="24" t="s">
        <v>81</v>
      </c>
      <c r="AY96" s="24" t="s">
        <v>138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79</v>
      </c>
      <c r="BK96" s="246">
        <f>ROUND(I96*H96,2)</f>
        <v>0</v>
      </c>
      <c r="BL96" s="24" t="s">
        <v>526</v>
      </c>
      <c r="BM96" s="24" t="s">
        <v>547</v>
      </c>
    </row>
    <row r="97" s="11" customFormat="1" ht="29.88" customHeight="1">
      <c r="B97" s="219"/>
      <c r="C97" s="220"/>
      <c r="D97" s="221" t="s">
        <v>71</v>
      </c>
      <c r="E97" s="233" t="s">
        <v>548</v>
      </c>
      <c r="F97" s="233" t="s">
        <v>549</v>
      </c>
      <c r="G97" s="220"/>
      <c r="H97" s="220"/>
      <c r="I97" s="223"/>
      <c r="J97" s="234">
        <f>BK97</f>
        <v>0</v>
      </c>
      <c r="K97" s="220"/>
      <c r="L97" s="225"/>
      <c r="M97" s="226"/>
      <c r="N97" s="227"/>
      <c r="O97" s="227"/>
      <c r="P97" s="228">
        <f>P98</f>
        <v>0</v>
      </c>
      <c r="Q97" s="227"/>
      <c r="R97" s="228">
        <f>R98</f>
        <v>0</v>
      </c>
      <c r="S97" s="227"/>
      <c r="T97" s="229">
        <f>T98</f>
        <v>0</v>
      </c>
      <c r="AR97" s="230" t="s">
        <v>167</v>
      </c>
      <c r="AT97" s="231" t="s">
        <v>71</v>
      </c>
      <c r="AU97" s="231" t="s">
        <v>79</v>
      </c>
      <c r="AY97" s="230" t="s">
        <v>138</v>
      </c>
      <c r="BK97" s="232">
        <f>BK98</f>
        <v>0</v>
      </c>
    </row>
    <row r="98" s="1" customFormat="1" ht="16.5" customHeight="1">
      <c r="B98" s="46"/>
      <c r="C98" s="235" t="s">
        <v>187</v>
      </c>
      <c r="D98" s="235" t="s">
        <v>140</v>
      </c>
      <c r="E98" s="236" t="s">
        <v>550</v>
      </c>
      <c r="F98" s="237" t="s">
        <v>551</v>
      </c>
      <c r="G98" s="238" t="s">
        <v>525</v>
      </c>
      <c r="H98" s="239">
        <v>1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96" t="s">
        <v>43</v>
      </c>
      <c r="O98" s="297"/>
      <c r="P98" s="298">
        <f>O98*H98</f>
        <v>0</v>
      </c>
      <c r="Q98" s="298">
        <v>0</v>
      </c>
      <c r="R98" s="298">
        <f>Q98*H98</f>
        <v>0</v>
      </c>
      <c r="S98" s="298">
        <v>0</v>
      </c>
      <c r="T98" s="299">
        <f>S98*H98</f>
        <v>0</v>
      </c>
      <c r="AR98" s="24" t="s">
        <v>526</v>
      </c>
      <c r="AT98" s="24" t="s">
        <v>140</v>
      </c>
      <c r="AU98" s="24" t="s">
        <v>81</v>
      </c>
      <c r="AY98" s="24" t="s">
        <v>138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79</v>
      </c>
      <c r="BK98" s="246">
        <f>ROUND(I98*H98,2)</f>
        <v>0</v>
      </c>
      <c r="BL98" s="24" t="s">
        <v>526</v>
      </c>
      <c r="BM98" s="24" t="s">
        <v>552</v>
      </c>
    </row>
    <row r="99" s="1" customFormat="1" ht="6.96" customHeight="1">
      <c r="B99" s="67"/>
      <c r="C99" s="68"/>
      <c r="D99" s="68"/>
      <c r="E99" s="68"/>
      <c r="F99" s="68"/>
      <c r="G99" s="68"/>
      <c r="H99" s="68"/>
      <c r="I99" s="178"/>
      <c r="J99" s="68"/>
      <c r="K99" s="68"/>
      <c r="L99" s="72"/>
    </row>
  </sheetData>
  <sheetProtection sheet="1" autoFilter="0" formatColumns="0" formatRows="0" objects="1" scenarios="1" spinCount="100000" saltValue="B7CILEK+Kc/3NrdcEn2oPIFX8SD6UN7G/d4oT/Gg8AT21O5bi81+16nQhsaL8NTAqDaqYKteUXYDlhpWoFqOyA==" hashValue="YDx5f+E1ZPWYWHRE1PGKN0TpFO/1CKdaWLS4Yprmq6RJMHS2YR4HxesbHpVjmJhlQtuXh3eFf7dvCemOqRno4Q==" algorithmName="SHA-512" password="CC35"/>
  <autoFilter ref="C85:K9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00" customWidth="1"/>
    <col min="2" max="2" width="1.664063" style="300" customWidth="1"/>
    <col min="3" max="4" width="5" style="300" customWidth="1"/>
    <col min="5" max="5" width="11.67" style="300" customWidth="1"/>
    <col min="6" max="6" width="9.17" style="300" customWidth="1"/>
    <col min="7" max="7" width="5" style="300" customWidth="1"/>
    <col min="8" max="8" width="77.83" style="300" customWidth="1"/>
    <col min="9" max="10" width="20" style="300" customWidth="1"/>
    <col min="11" max="11" width="1.664063" style="300" customWidth="1"/>
  </cols>
  <sheetData>
    <row r="1" ht="37.5" customHeight="1"/>
    <row r="2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5" customFormat="1" ht="45" customHeight="1">
      <c r="B3" s="304"/>
      <c r="C3" s="305" t="s">
        <v>553</v>
      </c>
      <c r="D3" s="305"/>
      <c r="E3" s="305"/>
      <c r="F3" s="305"/>
      <c r="G3" s="305"/>
      <c r="H3" s="305"/>
      <c r="I3" s="305"/>
      <c r="J3" s="305"/>
      <c r="K3" s="306"/>
    </row>
    <row r="4" ht="25.5" customHeight="1">
      <c r="B4" s="307"/>
      <c r="C4" s="308" t="s">
        <v>554</v>
      </c>
      <c r="D4" s="308"/>
      <c r="E4" s="308"/>
      <c r="F4" s="308"/>
      <c r="G4" s="308"/>
      <c r="H4" s="308"/>
      <c r="I4" s="308"/>
      <c r="J4" s="308"/>
      <c r="K4" s="309"/>
    </row>
    <row r="5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ht="15" customHeight="1">
      <c r="B6" s="307"/>
      <c r="C6" s="311" t="s">
        <v>555</v>
      </c>
      <c r="D6" s="311"/>
      <c r="E6" s="311"/>
      <c r="F6" s="311"/>
      <c r="G6" s="311"/>
      <c r="H6" s="311"/>
      <c r="I6" s="311"/>
      <c r="J6" s="311"/>
      <c r="K6" s="309"/>
    </row>
    <row r="7" ht="15" customHeight="1">
      <c r="B7" s="312"/>
      <c r="C7" s="311" t="s">
        <v>556</v>
      </c>
      <c r="D7" s="311"/>
      <c r="E7" s="311"/>
      <c r="F7" s="311"/>
      <c r="G7" s="311"/>
      <c r="H7" s="311"/>
      <c r="I7" s="311"/>
      <c r="J7" s="311"/>
      <c r="K7" s="309"/>
    </row>
    <row r="8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ht="15" customHeight="1">
      <c r="B9" s="312"/>
      <c r="C9" s="311" t="s">
        <v>557</v>
      </c>
      <c r="D9" s="311"/>
      <c r="E9" s="311"/>
      <c r="F9" s="311"/>
      <c r="G9" s="311"/>
      <c r="H9" s="311"/>
      <c r="I9" s="311"/>
      <c r="J9" s="311"/>
      <c r="K9" s="309"/>
    </row>
    <row r="10" ht="15" customHeight="1">
      <c r="B10" s="312"/>
      <c r="C10" s="311"/>
      <c r="D10" s="311" t="s">
        <v>558</v>
      </c>
      <c r="E10" s="311"/>
      <c r="F10" s="311"/>
      <c r="G10" s="311"/>
      <c r="H10" s="311"/>
      <c r="I10" s="311"/>
      <c r="J10" s="311"/>
      <c r="K10" s="309"/>
    </row>
    <row r="11" ht="15" customHeight="1">
      <c r="B11" s="312"/>
      <c r="C11" s="313"/>
      <c r="D11" s="311" t="s">
        <v>559</v>
      </c>
      <c r="E11" s="311"/>
      <c r="F11" s="311"/>
      <c r="G11" s="311"/>
      <c r="H11" s="311"/>
      <c r="I11" s="311"/>
      <c r="J11" s="311"/>
      <c r="K11" s="309"/>
    </row>
    <row r="12" ht="12.75" customHeight="1">
      <c r="B12" s="312"/>
      <c r="C12" s="313"/>
      <c r="D12" s="313"/>
      <c r="E12" s="313"/>
      <c r="F12" s="313"/>
      <c r="G12" s="313"/>
      <c r="H12" s="313"/>
      <c r="I12" s="313"/>
      <c r="J12" s="313"/>
      <c r="K12" s="309"/>
    </row>
    <row r="13" ht="15" customHeight="1">
      <c r="B13" s="312"/>
      <c r="C13" s="313"/>
      <c r="D13" s="311" t="s">
        <v>560</v>
      </c>
      <c r="E13" s="311"/>
      <c r="F13" s="311"/>
      <c r="G13" s="311"/>
      <c r="H13" s="311"/>
      <c r="I13" s="311"/>
      <c r="J13" s="311"/>
      <c r="K13" s="309"/>
    </row>
    <row r="14" ht="15" customHeight="1">
      <c r="B14" s="312"/>
      <c r="C14" s="313"/>
      <c r="D14" s="311" t="s">
        <v>561</v>
      </c>
      <c r="E14" s="311"/>
      <c r="F14" s="311"/>
      <c r="G14" s="311"/>
      <c r="H14" s="311"/>
      <c r="I14" s="311"/>
      <c r="J14" s="311"/>
      <c r="K14" s="309"/>
    </row>
    <row r="15" ht="15" customHeight="1">
      <c r="B15" s="312"/>
      <c r="C15" s="313"/>
      <c r="D15" s="311" t="s">
        <v>562</v>
      </c>
      <c r="E15" s="311"/>
      <c r="F15" s="311"/>
      <c r="G15" s="311"/>
      <c r="H15" s="311"/>
      <c r="I15" s="311"/>
      <c r="J15" s="311"/>
      <c r="K15" s="309"/>
    </row>
    <row r="16" ht="15" customHeight="1">
      <c r="B16" s="312"/>
      <c r="C16" s="313"/>
      <c r="D16" s="313"/>
      <c r="E16" s="314" t="s">
        <v>78</v>
      </c>
      <c r="F16" s="311" t="s">
        <v>563</v>
      </c>
      <c r="G16" s="311"/>
      <c r="H16" s="311"/>
      <c r="I16" s="311"/>
      <c r="J16" s="311"/>
      <c r="K16" s="309"/>
    </row>
    <row r="17" ht="15" customHeight="1">
      <c r="B17" s="312"/>
      <c r="C17" s="313"/>
      <c r="D17" s="313"/>
      <c r="E17" s="314" t="s">
        <v>564</v>
      </c>
      <c r="F17" s="311" t="s">
        <v>565</v>
      </c>
      <c r="G17" s="311"/>
      <c r="H17" s="311"/>
      <c r="I17" s="311"/>
      <c r="J17" s="311"/>
      <c r="K17" s="309"/>
    </row>
    <row r="18" ht="15" customHeight="1">
      <c r="B18" s="312"/>
      <c r="C18" s="313"/>
      <c r="D18" s="313"/>
      <c r="E18" s="314" t="s">
        <v>566</v>
      </c>
      <c r="F18" s="311" t="s">
        <v>567</v>
      </c>
      <c r="G18" s="311"/>
      <c r="H18" s="311"/>
      <c r="I18" s="311"/>
      <c r="J18" s="311"/>
      <c r="K18" s="309"/>
    </row>
    <row r="19" ht="15" customHeight="1">
      <c r="B19" s="312"/>
      <c r="C19" s="313"/>
      <c r="D19" s="313"/>
      <c r="E19" s="314" t="s">
        <v>568</v>
      </c>
      <c r="F19" s="311" t="s">
        <v>569</v>
      </c>
      <c r="G19" s="311"/>
      <c r="H19" s="311"/>
      <c r="I19" s="311"/>
      <c r="J19" s="311"/>
      <c r="K19" s="309"/>
    </row>
    <row r="20" ht="15" customHeight="1">
      <c r="B20" s="312"/>
      <c r="C20" s="313"/>
      <c r="D20" s="313"/>
      <c r="E20" s="314" t="s">
        <v>570</v>
      </c>
      <c r="F20" s="311" t="s">
        <v>571</v>
      </c>
      <c r="G20" s="311"/>
      <c r="H20" s="311"/>
      <c r="I20" s="311"/>
      <c r="J20" s="311"/>
      <c r="K20" s="309"/>
    </row>
    <row r="21" ht="15" customHeight="1">
      <c r="B21" s="312"/>
      <c r="C21" s="313"/>
      <c r="D21" s="313"/>
      <c r="E21" s="314" t="s">
        <v>83</v>
      </c>
      <c r="F21" s="311" t="s">
        <v>572</v>
      </c>
      <c r="G21" s="311"/>
      <c r="H21" s="311"/>
      <c r="I21" s="311"/>
      <c r="J21" s="311"/>
      <c r="K21" s="309"/>
    </row>
    <row r="22" ht="12.75" customHeight="1">
      <c r="B22" s="312"/>
      <c r="C22" s="313"/>
      <c r="D22" s="313"/>
      <c r="E22" s="313"/>
      <c r="F22" s="313"/>
      <c r="G22" s="313"/>
      <c r="H22" s="313"/>
      <c r="I22" s="313"/>
      <c r="J22" s="313"/>
      <c r="K22" s="309"/>
    </row>
    <row r="23" ht="15" customHeight="1">
      <c r="B23" s="312"/>
      <c r="C23" s="311" t="s">
        <v>573</v>
      </c>
      <c r="D23" s="311"/>
      <c r="E23" s="311"/>
      <c r="F23" s="311"/>
      <c r="G23" s="311"/>
      <c r="H23" s="311"/>
      <c r="I23" s="311"/>
      <c r="J23" s="311"/>
      <c r="K23" s="309"/>
    </row>
    <row r="24" ht="15" customHeight="1">
      <c r="B24" s="312"/>
      <c r="C24" s="311" t="s">
        <v>574</v>
      </c>
      <c r="D24" s="311"/>
      <c r="E24" s="311"/>
      <c r="F24" s="311"/>
      <c r="G24" s="311"/>
      <c r="H24" s="311"/>
      <c r="I24" s="311"/>
      <c r="J24" s="311"/>
      <c r="K24" s="309"/>
    </row>
    <row r="25" ht="15" customHeight="1">
      <c r="B25" s="312"/>
      <c r="C25" s="311"/>
      <c r="D25" s="311" t="s">
        <v>575</v>
      </c>
      <c r="E25" s="311"/>
      <c r="F25" s="311"/>
      <c r="G25" s="311"/>
      <c r="H25" s="311"/>
      <c r="I25" s="311"/>
      <c r="J25" s="311"/>
      <c r="K25" s="309"/>
    </row>
    <row r="26" ht="15" customHeight="1">
      <c r="B26" s="312"/>
      <c r="C26" s="313"/>
      <c r="D26" s="311" t="s">
        <v>576</v>
      </c>
      <c r="E26" s="311"/>
      <c r="F26" s="311"/>
      <c r="G26" s="311"/>
      <c r="H26" s="311"/>
      <c r="I26" s="311"/>
      <c r="J26" s="311"/>
      <c r="K26" s="309"/>
    </row>
    <row r="27" ht="12.75" customHeight="1">
      <c r="B27" s="312"/>
      <c r="C27" s="313"/>
      <c r="D27" s="313"/>
      <c r="E27" s="313"/>
      <c r="F27" s="313"/>
      <c r="G27" s="313"/>
      <c r="H27" s="313"/>
      <c r="I27" s="313"/>
      <c r="J27" s="313"/>
      <c r="K27" s="309"/>
    </row>
    <row r="28" ht="15" customHeight="1">
      <c r="B28" s="312"/>
      <c r="C28" s="313"/>
      <c r="D28" s="311" t="s">
        <v>577</v>
      </c>
      <c r="E28" s="311"/>
      <c r="F28" s="311"/>
      <c r="G28" s="311"/>
      <c r="H28" s="311"/>
      <c r="I28" s="311"/>
      <c r="J28" s="311"/>
      <c r="K28" s="309"/>
    </row>
    <row r="29" ht="15" customHeight="1">
      <c r="B29" s="312"/>
      <c r="C29" s="313"/>
      <c r="D29" s="311" t="s">
        <v>578</v>
      </c>
      <c r="E29" s="311"/>
      <c r="F29" s="311"/>
      <c r="G29" s="311"/>
      <c r="H29" s="311"/>
      <c r="I29" s="311"/>
      <c r="J29" s="311"/>
      <c r="K29" s="309"/>
    </row>
    <row r="30" ht="12.75" customHeight="1">
      <c r="B30" s="312"/>
      <c r="C30" s="313"/>
      <c r="D30" s="313"/>
      <c r="E30" s="313"/>
      <c r="F30" s="313"/>
      <c r="G30" s="313"/>
      <c r="H30" s="313"/>
      <c r="I30" s="313"/>
      <c r="J30" s="313"/>
      <c r="K30" s="309"/>
    </row>
    <row r="31" ht="15" customHeight="1">
      <c r="B31" s="312"/>
      <c r="C31" s="313"/>
      <c r="D31" s="311" t="s">
        <v>579</v>
      </c>
      <c r="E31" s="311"/>
      <c r="F31" s="311"/>
      <c r="G31" s="311"/>
      <c r="H31" s="311"/>
      <c r="I31" s="311"/>
      <c r="J31" s="311"/>
      <c r="K31" s="309"/>
    </row>
    <row r="32" ht="15" customHeight="1">
      <c r="B32" s="312"/>
      <c r="C32" s="313"/>
      <c r="D32" s="311" t="s">
        <v>580</v>
      </c>
      <c r="E32" s="311"/>
      <c r="F32" s="311"/>
      <c r="G32" s="311"/>
      <c r="H32" s="311"/>
      <c r="I32" s="311"/>
      <c r="J32" s="311"/>
      <c r="K32" s="309"/>
    </row>
    <row r="33" ht="15" customHeight="1">
      <c r="B33" s="312"/>
      <c r="C33" s="313"/>
      <c r="D33" s="311" t="s">
        <v>581</v>
      </c>
      <c r="E33" s="311"/>
      <c r="F33" s="311"/>
      <c r="G33" s="311"/>
      <c r="H33" s="311"/>
      <c r="I33" s="311"/>
      <c r="J33" s="311"/>
      <c r="K33" s="309"/>
    </row>
    <row r="34" ht="15" customHeight="1">
      <c r="B34" s="312"/>
      <c r="C34" s="313"/>
      <c r="D34" s="311"/>
      <c r="E34" s="315" t="s">
        <v>123</v>
      </c>
      <c r="F34" s="311"/>
      <c r="G34" s="311" t="s">
        <v>582</v>
      </c>
      <c r="H34" s="311"/>
      <c r="I34" s="311"/>
      <c r="J34" s="311"/>
      <c r="K34" s="309"/>
    </row>
    <row r="35" ht="30.75" customHeight="1">
      <c r="B35" s="312"/>
      <c r="C35" s="313"/>
      <c r="D35" s="311"/>
      <c r="E35" s="315" t="s">
        <v>583</v>
      </c>
      <c r="F35" s="311"/>
      <c r="G35" s="311" t="s">
        <v>584</v>
      </c>
      <c r="H35" s="311"/>
      <c r="I35" s="311"/>
      <c r="J35" s="311"/>
      <c r="K35" s="309"/>
    </row>
    <row r="36" ht="15" customHeight="1">
      <c r="B36" s="312"/>
      <c r="C36" s="313"/>
      <c r="D36" s="311"/>
      <c r="E36" s="315" t="s">
        <v>53</v>
      </c>
      <c r="F36" s="311"/>
      <c r="G36" s="311" t="s">
        <v>585</v>
      </c>
      <c r="H36" s="311"/>
      <c r="I36" s="311"/>
      <c r="J36" s="311"/>
      <c r="K36" s="309"/>
    </row>
    <row r="37" ht="15" customHeight="1">
      <c r="B37" s="312"/>
      <c r="C37" s="313"/>
      <c r="D37" s="311"/>
      <c r="E37" s="315" t="s">
        <v>124</v>
      </c>
      <c r="F37" s="311"/>
      <c r="G37" s="311" t="s">
        <v>586</v>
      </c>
      <c r="H37" s="311"/>
      <c r="I37" s="311"/>
      <c r="J37" s="311"/>
      <c r="K37" s="309"/>
    </row>
    <row r="38" ht="15" customHeight="1">
      <c r="B38" s="312"/>
      <c r="C38" s="313"/>
      <c r="D38" s="311"/>
      <c r="E38" s="315" t="s">
        <v>125</v>
      </c>
      <c r="F38" s="311"/>
      <c r="G38" s="311" t="s">
        <v>587</v>
      </c>
      <c r="H38" s="311"/>
      <c r="I38" s="311"/>
      <c r="J38" s="311"/>
      <c r="K38" s="309"/>
    </row>
    <row r="39" ht="15" customHeight="1">
      <c r="B39" s="312"/>
      <c r="C39" s="313"/>
      <c r="D39" s="311"/>
      <c r="E39" s="315" t="s">
        <v>126</v>
      </c>
      <c r="F39" s="311"/>
      <c r="G39" s="311" t="s">
        <v>588</v>
      </c>
      <c r="H39" s="311"/>
      <c r="I39" s="311"/>
      <c r="J39" s="311"/>
      <c r="K39" s="309"/>
    </row>
    <row r="40" ht="15" customHeight="1">
      <c r="B40" s="312"/>
      <c r="C40" s="313"/>
      <c r="D40" s="311"/>
      <c r="E40" s="315" t="s">
        <v>589</v>
      </c>
      <c r="F40" s="311"/>
      <c r="G40" s="311" t="s">
        <v>590</v>
      </c>
      <c r="H40" s="311"/>
      <c r="I40" s="311"/>
      <c r="J40" s="311"/>
      <c r="K40" s="309"/>
    </row>
    <row r="41" ht="15" customHeight="1">
      <c r="B41" s="312"/>
      <c r="C41" s="313"/>
      <c r="D41" s="311"/>
      <c r="E41" s="315"/>
      <c r="F41" s="311"/>
      <c r="G41" s="311" t="s">
        <v>591</v>
      </c>
      <c r="H41" s="311"/>
      <c r="I41" s="311"/>
      <c r="J41" s="311"/>
      <c r="K41" s="309"/>
    </row>
    <row r="42" ht="15" customHeight="1">
      <c r="B42" s="312"/>
      <c r="C42" s="313"/>
      <c r="D42" s="311"/>
      <c r="E42" s="315" t="s">
        <v>592</v>
      </c>
      <c r="F42" s="311"/>
      <c r="G42" s="311" t="s">
        <v>593</v>
      </c>
      <c r="H42" s="311"/>
      <c r="I42" s="311"/>
      <c r="J42" s="311"/>
      <c r="K42" s="309"/>
    </row>
    <row r="43" ht="15" customHeight="1">
      <c r="B43" s="312"/>
      <c r="C43" s="313"/>
      <c r="D43" s="311"/>
      <c r="E43" s="315" t="s">
        <v>128</v>
      </c>
      <c r="F43" s="311"/>
      <c r="G43" s="311" t="s">
        <v>594</v>
      </c>
      <c r="H43" s="311"/>
      <c r="I43" s="311"/>
      <c r="J43" s="311"/>
      <c r="K43" s="309"/>
    </row>
    <row r="44" ht="12.75" customHeight="1">
      <c r="B44" s="312"/>
      <c r="C44" s="313"/>
      <c r="D44" s="311"/>
      <c r="E44" s="311"/>
      <c r="F44" s="311"/>
      <c r="G44" s="311"/>
      <c r="H44" s="311"/>
      <c r="I44" s="311"/>
      <c r="J44" s="311"/>
      <c r="K44" s="309"/>
    </row>
    <row r="45" ht="15" customHeight="1">
      <c r="B45" s="312"/>
      <c r="C45" s="313"/>
      <c r="D45" s="311" t="s">
        <v>595</v>
      </c>
      <c r="E45" s="311"/>
      <c r="F45" s="311"/>
      <c r="G45" s="311"/>
      <c r="H45" s="311"/>
      <c r="I45" s="311"/>
      <c r="J45" s="311"/>
      <c r="K45" s="309"/>
    </row>
    <row r="46" ht="15" customHeight="1">
      <c r="B46" s="312"/>
      <c r="C46" s="313"/>
      <c r="D46" s="313"/>
      <c r="E46" s="311" t="s">
        <v>596</v>
      </c>
      <c r="F46" s="311"/>
      <c r="G46" s="311"/>
      <c r="H46" s="311"/>
      <c r="I46" s="311"/>
      <c r="J46" s="311"/>
      <c r="K46" s="309"/>
    </row>
    <row r="47" ht="15" customHeight="1">
      <c r="B47" s="312"/>
      <c r="C47" s="313"/>
      <c r="D47" s="313"/>
      <c r="E47" s="311" t="s">
        <v>597</v>
      </c>
      <c r="F47" s="311"/>
      <c r="G47" s="311"/>
      <c r="H47" s="311"/>
      <c r="I47" s="311"/>
      <c r="J47" s="311"/>
      <c r="K47" s="309"/>
    </row>
    <row r="48" ht="15" customHeight="1">
      <c r="B48" s="312"/>
      <c r="C48" s="313"/>
      <c r="D48" s="313"/>
      <c r="E48" s="311" t="s">
        <v>598</v>
      </c>
      <c r="F48" s="311"/>
      <c r="G48" s="311"/>
      <c r="H48" s="311"/>
      <c r="I48" s="311"/>
      <c r="J48" s="311"/>
      <c r="K48" s="309"/>
    </row>
    <row r="49" ht="15" customHeight="1">
      <c r="B49" s="312"/>
      <c r="C49" s="313"/>
      <c r="D49" s="311" t="s">
        <v>599</v>
      </c>
      <c r="E49" s="311"/>
      <c r="F49" s="311"/>
      <c r="G49" s="311"/>
      <c r="H49" s="311"/>
      <c r="I49" s="311"/>
      <c r="J49" s="311"/>
      <c r="K49" s="309"/>
    </row>
    <row r="50" ht="25.5" customHeight="1">
      <c r="B50" s="307"/>
      <c r="C50" s="308" t="s">
        <v>600</v>
      </c>
      <c r="D50" s="308"/>
      <c r="E50" s="308"/>
      <c r="F50" s="308"/>
      <c r="G50" s="308"/>
      <c r="H50" s="308"/>
      <c r="I50" s="308"/>
      <c r="J50" s="308"/>
      <c r="K50" s="309"/>
    </row>
    <row r="51" ht="5.25" customHeight="1">
      <c r="B51" s="307"/>
      <c r="C51" s="310"/>
      <c r="D51" s="310"/>
      <c r="E51" s="310"/>
      <c r="F51" s="310"/>
      <c r="G51" s="310"/>
      <c r="H51" s="310"/>
      <c r="I51" s="310"/>
      <c r="J51" s="310"/>
      <c r="K51" s="309"/>
    </row>
    <row r="52" ht="15" customHeight="1">
      <c r="B52" s="307"/>
      <c r="C52" s="311" t="s">
        <v>601</v>
      </c>
      <c r="D52" s="311"/>
      <c r="E52" s="311"/>
      <c r="F52" s="311"/>
      <c r="G52" s="311"/>
      <c r="H52" s="311"/>
      <c r="I52" s="311"/>
      <c r="J52" s="311"/>
      <c r="K52" s="309"/>
    </row>
    <row r="53" ht="15" customHeight="1">
      <c r="B53" s="307"/>
      <c r="C53" s="311" t="s">
        <v>602</v>
      </c>
      <c r="D53" s="311"/>
      <c r="E53" s="311"/>
      <c r="F53" s="311"/>
      <c r="G53" s="311"/>
      <c r="H53" s="311"/>
      <c r="I53" s="311"/>
      <c r="J53" s="311"/>
      <c r="K53" s="309"/>
    </row>
    <row r="54" ht="12.75" customHeight="1">
      <c r="B54" s="307"/>
      <c r="C54" s="311"/>
      <c r="D54" s="311"/>
      <c r="E54" s="311"/>
      <c r="F54" s="311"/>
      <c r="G54" s="311"/>
      <c r="H54" s="311"/>
      <c r="I54" s="311"/>
      <c r="J54" s="311"/>
      <c r="K54" s="309"/>
    </row>
    <row r="55" ht="15" customHeight="1">
      <c r="B55" s="307"/>
      <c r="C55" s="311" t="s">
        <v>603</v>
      </c>
      <c r="D55" s="311"/>
      <c r="E55" s="311"/>
      <c r="F55" s="311"/>
      <c r="G55" s="311"/>
      <c r="H55" s="311"/>
      <c r="I55" s="311"/>
      <c r="J55" s="311"/>
      <c r="K55" s="309"/>
    </row>
    <row r="56" ht="15" customHeight="1">
      <c r="B56" s="307"/>
      <c r="C56" s="313"/>
      <c r="D56" s="311" t="s">
        <v>604</v>
      </c>
      <c r="E56" s="311"/>
      <c r="F56" s="311"/>
      <c r="G56" s="311"/>
      <c r="H56" s="311"/>
      <c r="I56" s="311"/>
      <c r="J56" s="311"/>
      <c r="K56" s="309"/>
    </row>
    <row r="57" ht="15" customHeight="1">
      <c r="B57" s="307"/>
      <c r="C57" s="313"/>
      <c r="D57" s="311" t="s">
        <v>605</v>
      </c>
      <c r="E57" s="311"/>
      <c r="F57" s="311"/>
      <c r="G57" s="311"/>
      <c r="H57" s="311"/>
      <c r="I57" s="311"/>
      <c r="J57" s="311"/>
      <c r="K57" s="309"/>
    </row>
    <row r="58" ht="15" customHeight="1">
      <c r="B58" s="307"/>
      <c r="C58" s="313"/>
      <c r="D58" s="311" t="s">
        <v>606</v>
      </c>
      <c r="E58" s="311"/>
      <c r="F58" s="311"/>
      <c r="G58" s="311"/>
      <c r="H58" s="311"/>
      <c r="I58" s="311"/>
      <c r="J58" s="311"/>
      <c r="K58" s="309"/>
    </row>
    <row r="59" ht="15" customHeight="1">
      <c r="B59" s="307"/>
      <c r="C59" s="313"/>
      <c r="D59" s="311" t="s">
        <v>607</v>
      </c>
      <c r="E59" s="311"/>
      <c r="F59" s="311"/>
      <c r="G59" s="311"/>
      <c r="H59" s="311"/>
      <c r="I59" s="311"/>
      <c r="J59" s="311"/>
      <c r="K59" s="309"/>
    </row>
    <row r="60" ht="15" customHeight="1">
      <c r="B60" s="307"/>
      <c r="C60" s="313"/>
      <c r="D60" s="316" t="s">
        <v>608</v>
      </c>
      <c r="E60" s="316"/>
      <c r="F60" s="316"/>
      <c r="G60" s="316"/>
      <c r="H60" s="316"/>
      <c r="I60" s="316"/>
      <c r="J60" s="316"/>
      <c r="K60" s="309"/>
    </row>
    <row r="61" ht="15" customHeight="1">
      <c r="B61" s="307"/>
      <c r="C61" s="313"/>
      <c r="D61" s="311" t="s">
        <v>609</v>
      </c>
      <c r="E61" s="311"/>
      <c r="F61" s="311"/>
      <c r="G61" s="311"/>
      <c r="H61" s="311"/>
      <c r="I61" s="311"/>
      <c r="J61" s="311"/>
      <c r="K61" s="309"/>
    </row>
    <row r="62" ht="12.75" customHeight="1">
      <c r="B62" s="307"/>
      <c r="C62" s="313"/>
      <c r="D62" s="313"/>
      <c r="E62" s="317"/>
      <c r="F62" s="313"/>
      <c r="G62" s="313"/>
      <c r="H62" s="313"/>
      <c r="I62" s="313"/>
      <c r="J62" s="313"/>
      <c r="K62" s="309"/>
    </row>
    <row r="63" ht="15" customHeight="1">
      <c r="B63" s="307"/>
      <c r="C63" s="313"/>
      <c r="D63" s="311" t="s">
        <v>610</v>
      </c>
      <c r="E63" s="311"/>
      <c r="F63" s="311"/>
      <c r="G63" s="311"/>
      <c r="H63" s="311"/>
      <c r="I63" s="311"/>
      <c r="J63" s="311"/>
      <c r="K63" s="309"/>
    </row>
    <row r="64" ht="15" customHeight="1">
      <c r="B64" s="307"/>
      <c r="C64" s="313"/>
      <c r="D64" s="316" t="s">
        <v>611</v>
      </c>
      <c r="E64" s="316"/>
      <c r="F64" s="316"/>
      <c r="G64" s="316"/>
      <c r="H64" s="316"/>
      <c r="I64" s="316"/>
      <c r="J64" s="316"/>
      <c r="K64" s="309"/>
    </row>
    <row r="65" ht="15" customHeight="1">
      <c r="B65" s="307"/>
      <c r="C65" s="313"/>
      <c r="D65" s="311" t="s">
        <v>612</v>
      </c>
      <c r="E65" s="311"/>
      <c r="F65" s="311"/>
      <c r="G65" s="311"/>
      <c r="H65" s="311"/>
      <c r="I65" s="311"/>
      <c r="J65" s="311"/>
      <c r="K65" s="309"/>
    </row>
    <row r="66" ht="15" customHeight="1">
      <c r="B66" s="307"/>
      <c r="C66" s="313"/>
      <c r="D66" s="311" t="s">
        <v>613</v>
      </c>
      <c r="E66" s="311"/>
      <c r="F66" s="311"/>
      <c r="G66" s="311"/>
      <c r="H66" s="311"/>
      <c r="I66" s="311"/>
      <c r="J66" s="311"/>
      <c r="K66" s="309"/>
    </row>
    <row r="67" ht="15" customHeight="1">
      <c r="B67" s="307"/>
      <c r="C67" s="313"/>
      <c r="D67" s="311" t="s">
        <v>614</v>
      </c>
      <c r="E67" s="311"/>
      <c r="F67" s="311"/>
      <c r="G67" s="311"/>
      <c r="H67" s="311"/>
      <c r="I67" s="311"/>
      <c r="J67" s="311"/>
      <c r="K67" s="309"/>
    </row>
    <row r="68" ht="15" customHeight="1">
      <c r="B68" s="307"/>
      <c r="C68" s="313"/>
      <c r="D68" s="311" t="s">
        <v>615</v>
      </c>
      <c r="E68" s="311"/>
      <c r="F68" s="311"/>
      <c r="G68" s="311"/>
      <c r="H68" s="311"/>
      <c r="I68" s="311"/>
      <c r="J68" s="311"/>
      <c r="K68" s="309"/>
    </row>
    <row r="69" ht="12.75" customHeight="1">
      <c r="B69" s="318"/>
      <c r="C69" s="319"/>
      <c r="D69" s="319"/>
      <c r="E69" s="319"/>
      <c r="F69" s="319"/>
      <c r="G69" s="319"/>
      <c r="H69" s="319"/>
      <c r="I69" s="319"/>
      <c r="J69" s="319"/>
      <c r="K69" s="320"/>
    </row>
    <row r="70" ht="18.75" customHeight="1">
      <c r="B70" s="321"/>
      <c r="C70" s="321"/>
      <c r="D70" s="321"/>
      <c r="E70" s="321"/>
      <c r="F70" s="321"/>
      <c r="G70" s="321"/>
      <c r="H70" s="321"/>
      <c r="I70" s="321"/>
      <c r="J70" s="321"/>
      <c r="K70" s="322"/>
    </row>
    <row r="71" ht="18.75" customHeight="1">
      <c r="B71" s="322"/>
      <c r="C71" s="322"/>
      <c r="D71" s="322"/>
      <c r="E71" s="322"/>
      <c r="F71" s="322"/>
      <c r="G71" s="322"/>
      <c r="H71" s="322"/>
      <c r="I71" s="322"/>
      <c r="J71" s="322"/>
      <c r="K71" s="322"/>
    </row>
    <row r="72" ht="7.5" customHeight="1">
      <c r="B72" s="323"/>
      <c r="C72" s="324"/>
      <c r="D72" s="324"/>
      <c r="E72" s="324"/>
      <c r="F72" s="324"/>
      <c r="G72" s="324"/>
      <c r="H72" s="324"/>
      <c r="I72" s="324"/>
      <c r="J72" s="324"/>
      <c r="K72" s="325"/>
    </row>
    <row r="73" ht="45" customHeight="1">
      <c r="B73" s="326"/>
      <c r="C73" s="327" t="s">
        <v>102</v>
      </c>
      <c r="D73" s="327"/>
      <c r="E73" s="327"/>
      <c r="F73" s="327"/>
      <c r="G73" s="327"/>
      <c r="H73" s="327"/>
      <c r="I73" s="327"/>
      <c r="J73" s="327"/>
      <c r="K73" s="328"/>
    </row>
    <row r="74" ht="17.25" customHeight="1">
      <c r="B74" s="326"/>
      <c r="C74" s="329" t="s">
        <v>616</v>
      </c>
      <c r="D74" s="329"/>
      <c r="E74" s="329"/>
      <c r="F74" s="329" t="s">
        <v>617</v>
      </c>
      <c r="G74" s="330"/>
      <c r="H74" s="329" t="s">
        <v>124</v>
      </c>
      <c r="I74" s="329" t="s">
        <v>57</v>
      </c>
      <c r="J74" s="329" t="s">
        <v>618</v>
      </c>
      <c r="K74" s="328"/>
    </row>
    <row r="75" ht="17.25" customHeight="1">
      <c r="B75" s="326"/>
      <c r="C75" s="331" t="s">
        <v>619</v>
      </c>
      <c r="D75" s="331"/>
      <c r="E75" s="331"/>
      <c r="F75" s="332" t="s">
        <v>620</v>
      </c>
      <c r="G75" s="333"/>
      <c r="H75" s="331"/>
      <c r="I75" s="331"/>
      <c r="J75" s="331" t="s">
        <v>621</v>
      </c>
      <c r="K75" s="328"/>
    </row>
    <row r="76" ht="5.25" customHeight="1">
      <c r="B76" s="326"/>
      <c r="C76" s="334"/>
      <c r="D76" s="334"/>
      <c r="E76" s="334"/>
      <c r="F76" s="334"/>
      <c r="G76" s="335"/>
      <c r="H76" s="334"/>
      <c r="I76" s="334"/>
      <c r="J76" s="334"/>
      <c r="K76" s="328"/>
    </row>
    <row r="77" ht="15" customHeight="1">
      <c r="B77" s="326"/>
      <c r="C77" s="315" t="s">
        <v>53</v>
      </c>
      <c r="D77" s="334"/>
      <c r="E77" s="334"/>
      <c r="F77" s="336" t="s">
        <v>622</v>
      </c>
      <c r="G77" s="335"/>
      <c r="H77" s="315" t="s">
        <v>623</v>
      </c>
      <c r="I77" s="315" t="s">
        <v>624</v>
      </c>
      <c r="J77" s="315">
        <v>20</v>
      </c>
      <c r="K77" s="328"/>
    </row>
    <row r="78" ht="15" customHeight="1">
      <c r="B78" s="326"/>
      <c r="C78" s="315" t="s">
        <v>625</v>
      </c>
      <c r="D78" s="315"/>
      <c r="E78" s="315"/>
      <c r="F78" s="336" t="s">
        <v>622</v>
      </c>
      <c r="G78" s="335"/>
      <c r="H78" s="315" t="s">
        <v>626</v>
      </c>
      <c r="I78" s="315" t="s">
        <v>624</v>
      </c>
      <c r="J78" s="315">
        <v>120</v>
      </c>
      <c r="K78" s="328"/>
    </row>
    <row r="79" ht="15" customHeight="1">
      <c r="B79" s="337"/>
      <c r="C79" s="315" t="s">
        <v>627</v>
      </c>
      <c r="D79" s="315"/>
      <c r="E79" s="315"/>
      <c r="F79" s="336" t="s">
        <v>628</v>
      </c>
      <c r="G79" s="335"/>
      <c r="H79" s="315" t="s">
        <v>629</v>
      </c>
      <c r="I79" s="315" t="s">
        <v>624</v>
      </c>
      <c r="J79" s="315">
        <v>50</v>
      </c>
      <c r="K79" s="328"/>
    </row>
    <row r="80" ht="15" customHeight="1">
      <c r="B80" s="337"/>
      <c r="C80" s="315" t="s">
        <v>630</v>
      </c>
      <c r="D80" s="315"/>
      <c r="E80" s="315"/>
      <c r="F80" s="336" t="s">
        <v>622</v>
      </c>
      <c r="G80" s="335"/>
      <c r="H80" s="315" t="s">
        <v>631</v>
      </c>
      <c r="I80" s="315" t="s">
        <v>632</v>
      </c>
      <c r="J80" s="315"/>
      <c r="K80" s="328"/>
    </row>
    <row r="81" ht="15" customHeight="1">
      <c r="B81" s="337"/>
      <c r="C81" s="338" t="s">
        <v>633</v>
      </c>
      <c r="D81" s="338"/>
      <c r="E81" s="338"/>
      <c r="F81" s="339" t="s">
        <v>628</v>
      </c>
      <c r="G81" s="338"/>
      <c r="H81" s="338" t="s">
        <v>634</v>
      </c>
      <c r="I81" s="338" t="s">
        <v>624</v>
      </c>
      <c r="J81" s="338">
        <v>15</v>
      </c>
      <c r="K81" s="328"/>
    </row>
    <row r="82" ht="15" customHeight="1">
      <c r="B82" s="337"/>
      <c r="C82" s="338" t="s">
        <v>635</v>
      </c>
      <c r="D82" s="338"/>
      <c r="E82" s="338"/>
      <c r="F82" s="339" t="s">
        <v>628</v>
      </c>
      <c r="G82" s="338"/>
      <c r="H82" s="338" t="s">
        <v>636</v>
      </c>
      <c r="I82" s="338" t="s">
        <v>624</v>
      </c>
      <c r="J82" s="338">
        <v>15</v>
      </c>
      <c r="K82" s="328"/>
    </row>
    <row r="83" ht="15" customHeight="1">
      <c r="B83" s="337"/>
      <c r="C83" s="338" t="s">
        <v>637</v>
      </c>
      <c r="D83" s="338"/>
      <c r="E83" s="338"/>
      <c r="F83" s="339" t="s">
        <v>628</v>
      </c>
      <c r="G83" s="338"/>
      <c r="H83" s="338" t="s">
        <v>638</v>
      </c>
      <c r="I83" s="338" t="s">
        <v>624</v>
      </c>
      <c r="J83" s="338">
        <v>20</v>
      </c>
      <c r="K83" s="328"/>
    </row>
    <row r="84" ht="15" customHeight="1">
      <c r="B84" s="337"/>
      <c r="C84" s="338" t="s">
        <v>639</v>
      </c>
      <c r="D84" s="338"/>
      <c r="E84" s="338"/>
      <c r="F84" s="339" t="s">
        <v>628</v>
      </c>
      <c r="G84" s="338"/>
      <c r="H84" s="338" t="s">
        <v>640</v>
      </c>
      <c r="I84" s="338" t="s">
        <v>624</v>
      </c>
      <c r="J84" s="338">
        <v>20</v>
      </c>
      <c r="K84" s="328"/>
    </row>
    <row r="85" ht="15" customHeight="1">
      <c r="B85" s="337"/>
      <c r="C85" s="315" t="s">
        <v>641</v>
      </c>
      <c r="D85" s="315"/>
      <c r="E85" s="315"/>
      <c r="F85" s="336" t="s">
        <v>628</v>
      </c>
      <c r="G85" s="335"/>
      <c r="H85" s="315" t="s">
        <v>642</v>
      </c>
      <c r="I85" s="315" t="s">
        <v>624</v>
      </c>
      <c r="J85" s="315">
        <v>50</v>
      </c>
      <c r="K85" s="328"/>
    </row>
    <row r="86" ht="15" customHeight="1">
      <c r="B86" s="337"/>
      <c r="C86" s="315" t="s">
        <v>643</v>
      </c>
      <c r="D86" s="315"/>
      <c r="E86" s="315"/>
      <c r="F86" s="336" t="s">
        <v>628</v>
      </c>
      <c r="G86" s="335"/>
      <c r="H86" s="315" t="s">
        <v>644</v>
      </c>
      <c r="I86" s="315" t="s">
        <v>624</v>
      </c>
      <c r="J86" s="315">
        <v>20</v>
      </c>
      <c r="K86" s="328"/>
    </row>
    <row r="87" ht="15" customHeight="1">
      <c r="B87" s="337"/>
      <c r="C87" s="315" t="s">
        <v>645</v>
      </c>
      <c r="D87" s="315"/>
      <c r="E87" s="315"/>
      <c r="F87" s="336" t="s">
        <v>628</v>
      </c>
      <c r="G87" s="335"/>
      <c r="H87" s="315" t="s">
        <v>646</v>
      </c>
      <c r="I87" s="315" t="s">
        <v>624</v>
      </c>
      <c r="J87" s="315">
        <v>20</v>
      </c>
      <c r="K87" s="328"/>
    </row>
    <row r="88" ht="15" customHeight="1">
      <c r="B88" s="337"/>
      <c r="C88" s="315" t="s">
        <v>647</v>
      </c>
      <c r="D88" s="315"/>
      <c r="E88" s="315"/>
      <c r="F88" s="336" t="s">
        <v>628</v>
      </c>
      <c r="G88" s="335"/>
      <c r="H88" s="315" t="s">
        <v>648</v>
      </c>
      <c r="I88" s="315" t="s">
        <v>624</v>
      </c>
      <c r="J88" s="315">
        <v>50</v>
      </c>
      <c r="K88" s="328"/>
    </row>
    <row r="89" ht="15" customHeight="1">
      <c r="B89" s="337"/>
      <c r="C89" s="315" t="s">
        <v>649</v>
      </c>
      <c r="D89" s="315"/>
      <c r="E89" s="315"/>
      <c r="F89" s="336" t="s">
        <v>628</v>
      </c>
      <c r="G89" s="335"/>
      <c r="H89" s="315" t="s">
        <v>649</v>
      </c>
      <c r="I89" s="315" t="s">
        <v>624</v>
      </c>
      <c r="J89" s="315">
        <v>50</v>
      </c>
      <c r="K89" s="328"/>
    </row>
    <row r="90" ht="15" customHeight="1">
      <c r="B90" s="337"/>
      <c r="C90" s="315" t="s">
        <v>129</v>
      </c>
      <c r="D90" s="315"/>
      <c r="E90" s="315"/>
      <c r="F90" s="336" t="s">
        <v>628</v>
      </c>
      <c r="G90" s="335"/>
      <c r="H90" s="315" t="s">
        <v>650</v>
      </c>
      <c r="I90" s="315" t="s">
        <v>624</v>
      </c>
      <c r="J90" s="315">
        <v>255</v>
      </c>
      <c r="K90" s="328"/>
    </row>
    <row r="91" ht="15" customHeight="1">
      <c r="B91" s="337"/>
      <c r="C91" s="315" t="s">
        <v>651</v>
      </c>
      <c r="D91" s="315"/>
      <c r="E91" s="315"/>
      <c r="F91" s="336" t="s">
        <v>622</v>
      </c>
      <c r="G91" s="335"/>
      <c r="H91" s="315" t="s">
        <v>652</v>
      </c>
      <c r="I91" s="315" t="s">
        <v>653</v>
      </c>
      <c r="J91" s="315"/>
      <c r="K91" s="328"/>
    </row>
    <row r="92" ht="15" customHeight="1">
      <c r="B92" s="337"/>
      <c r="C92" s="315" t="s">
        <v>654</v>
      </c>
      <c r="D92" s="315"/>
      <c r="E92" s="315"/>
      <c r="F92" s="336" t="s">
        <v>622</v>
      </c>
      <c r="G92" s="335"/>
      <c r="H92" s="315" t="s">
        <v>655</v>
      </c>
      <c r="I92" s="315" t="s">
        <v>656</v>
      </c>
      <c r="J92" s="315"/>
      <c r="K92" s="328"/>
    </row>
    <row r="93" ht="15" customHeight="1">
      <c r="B93" s="337"/>
      <c r="C93" s="315" t="s">
        <v>657</v>
      </c>
      <c r="D93" s="315"/>
      <c r="E93" s="315"/>
      <c r="F93" s="336" t="s">
        <v>622</v>
      </c>
      <c r="G93" s="335"/>
      <c r="H93" s="315" t="s">
        <v>657</v>
      </c>
      <c r="I93" s="315" t="s">
        <v>656</v>
      </c>
      <c r="J93" s="315"/>
      <c r="K93" s="328"/>
    </row>
    <row r="94" ht="15" customHeight="1">
      <c r="B94" s="337"/>
      <c r="C94" s="315" t="s">
        <v>38</v>
      </c>
      <c r="D94" s="315"/>
      <c r="E94" s="315"/>
      <c r="F94" s="336" t="s">
        <v>622</v>
      </c>
      <c r="G94" s="335"/>
      <c r="H94" s="315" t="s">
        <v>658</v>
      </c>
      <c r="I94" s="315" t="s">
        <v>656</v>
      </c>
      <c r="J94" s="315"/>
      <c r="K94" s="328"/>
    </row>
    <row r="95" ht="15" customHeight="1">
      <c r="B95" s="337"/>
      <c r="C95" s="315" t="s">
        <v>48</v>
      </c>
      <c r="D95" s="315"/>
      <c r="E95" s="315"/>
      <c r="F95" s="336" t="s">
        <v>622</v>
      </c>
      <c r="G95" s="335"/>
      <c r="H95" s="315" t="s">
        <v>659</v>
      </c>
      <c r="I95" s="315" t="s">
        <v>656</v>
      </c>
      <c r="J95" s="315"/>
      <c r="K95" s="328"/>
    </row>
    <row r="96" ht="15" customHeight="1">
      <c r="B96" s="340"/>
      <c r="C96" s="341"/>
      <c r="D96" s="341"/>
      <c r="E96" s="341"/>
      <c r="F96" s="341"/>
      <c r="G96" s="341"/>
      <c r="H96" s="341"/>
      <c r="I96" s="341"/>
      <c r="J96" s="341"/>
      <c r="K96" s="342"/>
    </row>
    <row r="97" ht="18.75" customHeight="1">
      <c r="B97" s="343"/>
      <c r="C97" s="344"/>
      <c r="D97" s="344"/>
      <c r="E97" s="344"/>
      <c r="F97" s="344"/>
      <c r="G97" s="344"/>
      <c r="H97" s="344"/>
      <c r="I97" s="344"/>
      <c r="J97" s="344"/>
      <c r="K97" s="343"/>
    </row>
    <row r="98" ht="18.75" customHeight="1">
      <c r="B98" s="322"/>
      <c r="C98" s="322"/>
      <c r="D98" s="322"/>
      <c r="E98" s="322"/>
      <c r="F98" s="322"/>
      <c r="G98" s="322"/>
      <c r="H98" s="322"/>
      <c r="I98" s="322"/>
      <c r="J98" s="322"/>
      <c r="K98" s="322"/>
    </row>
    <row r="99" ht="7.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5"/>
    </row>
    <row r="100" ht="45" customHeight="1">
      <c r="B100" s="326"/>
      <c r="C100" s="327" t="s">
        <v>660</v>
      </c>
      <c r="D100" s="327"/>
      <c r="E100" s="327"/>
      <c r="F100" s="327"/>
      <c r="G100" s="327"/>
      <c r="H100" s="327"/>
      <c r="I100" s="327"/>
      <c r="J100" s="327"/>
      <c r="K100" s="328"/>
    </row>
    <row r="101" ht="17.25" customHeight="1">
      <c r="B101" s="326"/>
      <c r="C101" s="329" t="s">
        <v>616</v>
      </c>
      <c r="D101" s="329"/>
      <c r="E101" s="329"/>
      <c r="F101" s="329" t="s">
        <v>617</v>
      </c>
      <c r="G101" s="330"/>
      <c r="H101" s="329" t="s">
        <v>124</v>
      </c>
      <c r="I101" s="329" t="s">
        <v>57</v>
      </c>
      <c r="J101" s="329" t="s">
        <v>618</v>
      </c>
      <c r="K101" s="328"/>
    </row>
    <row r="102" ht="17.25" customHeight="1">
      <c r="B102" s="326"/>
      <c r="C102" s="331" t="s">
        <v>619</v>
      </c>
      <c r="D102" s="331"/>
      <c r="E102" s="331"/>
      <c r="F102" s="332" t="s">
        <v>620</v>
      </c>
      <c r="G102" s="333"/>
      <c r="H102" s="331"/>
      <c r="I102" s="331"/>
      <c r="J102" s="331" t="s">
        <v>621</v>
      </c>
      <c r="K102" s="328"/>
    </row>
    <row r="103" ht="5.25" customHeight="1">
      <c r="B103" s="326"/>
      <c r="C103" s="329"/>
      <c r="D103" s="329"/>
      <c r="E103" s="329"/>
      <c r="F103" s="329"/>
      <c r="G103" s="345"/>
      <c r="H103" s="329"/>
      <c r="I103" s="329"/>
      <c r="J103" s="329"/>
      <c r="K103" s="328"/>
    </row>
    <row r="104" ht="15" customHeight="1">
      <c r="B104" s="326"/>
      <c r="C104" s="315" t="s">
        <v>53</v>
      </c>
      <c r="D104" s="334"/>
      <c r="E104" s="334"/>
      <c r="F104" s="336" t="s">
        <v>622</v>
      </c>
      <c r="G104" s="345"/>
      <c r="H104" s="315" t="s">
        <v>661</v>
      </c>
      <c r="I104" s="315" t="s">
        <v>624</v>
      </c>
      <c r="J104" s="315">
        <v>20</v>
      </c>
      <c r="K104" s="328"/>
    </row>
    <row r="105" ht="15" customHeight="1">
      <c r="B105" s="326"/>
      <c r="C105" s="315" t="s">
        <v>625</v>
      </c>
      <c r="D105" s="315"/>
      <c r="E105" s="315"/>
      <c r="F105" s="336" t="s">
        <v>622</v>
      </c>
      <c r="G105" s="315"/>
      <c r="H105" s="315" t="s">
        <v>661</v>
      </c>
      <c r="I105" s="315" t="s">
        <v>624</v>
      </c>
      <c r="J105" s="315">
        <v>120</v>
      </c>
      <c r="K105" s="328"/>
    </row>
    <row r="106" ht="15" customHeight="1">
      <c r="B106" s="337"/>
      <c r="C106" s="315" t="s">
        <v>627</v>
      </c>
      <c r="D106" s="315"/>
      <c r="E106" s="315"/>
      <c r="F106" s="336" t="s">
        <v>628</v>
      </c>
      <c r="G106" s="315"/>
      <c r="H106" s="315" t="s">
        <v>661</v>
      </c>
      <c r="I106" s="315" t="s">
        <v>624</v>
      </c>
      <c r="J106" s="315">
        <v>50</v>
      </c>
      <c r="K106" s="328"/>
    </row>
    <row r="107" ht="15" customHeight="1">
      <c r="B107" s="337"/>
      <c r="C107" s="315" t="s">
        <v>630</v>
      </c>
      <c r="D107" s="315"/>
      <c r="E107" s="315"/>
      <c r="F107" s="336" t="s">
        <v>622</v>
      </c>
      <c r="G107" s="315"/>
      <c r="H107" s="315" t="s">
        <v>661</v>
      </c>
      <c r="I107" s="315" t="s">
        <v>632</v>
      </c>
      <c r="J107" s="315"/>
      <c r="K107" s="328"/>
    </row>
    <row r="108" ht="15" customHeight="1">
      <c r="B108" s="337"/>
      <c r="C108" s="315" t="s">
        <v>641</v>
      </c>
      <c r="D108" s="315"/>
      <c r="E108" s="315"/>
      <c r="F108" s="336" t="s">
        <v>628</v>
      </c>
      <c r="G108" s="315"/>
      <c r="H108" s="315" t="s">
        <v>661</v>
      </c>
      <c r="I108" s="315" t="s">
        <v>624</v>
      </c>
      <c r="J108" s="315">
        <v>50</v>
      </c>
      <c r="K108" s="328"/>
    </row>
    <row r="109" ht="15" customHeight="1">
      <c r="B109" s="337"/>
      <c r="C109" s="315" t="s">
        <v>649</v>
      </c>
      <c r="D109" s="315"/>
      <c r="E109" s="315"/>
      <c r="F109" s="336" t="s">
        <v>628</v>
      </c>
      <c r="G109" s="315"/>
      <c r="H109" s="315" t="s">
        <v>661</v>
      </c>
      <c r="I109" s="315" t="s">
        <v>624</v>
      </c>
      <c r="J109" s="315">
        <v>50</v>
      </c>
      <c r="K109" s="328"/>
    </row>
    <row r="110" ht="15" customHeight="1">
      <c r="B110" s="337"/>
      <c r="C110" s="315" t="s">
        <v>647</v>
      </c>
      <c r="D110" s="315"/>
      <c r="E110" s="315"/>
      <c r="F110" s="336" t="s">
        <v>628</v>
      </c>
      <c r="G110" s="315"/>
      <c r="H110" s="315" t="s">
        <v>661</v>
      </c>
      <c r="I110" s="315" t="s">
        <v>624</v>
      </c>
      <c r="J110" s="315">
        <v>50</v>
      </c>
      <c r="K110" s="328"/>
    </row>
    <row r="111" ht="15" customHeight="1">
      <c r="B111" s="337"/>
      <c r="C111" s="315" t="s">
        <v>53</v>
      </c>
      <c r="D111" s="315"/>
      <c r="E111" s="315"/>
      <c r="F111" s="336" t="s">
        <v>622</v>
      </c>
      <c r="G111" s="315"/>
      <c r="H111" s="315" t="s">
        <v>662</v>
      </c>
      <c r="I111" s="315" t="s">
        <v>624</v>
      </c>
      <c r="J111" s="315">
        <v>20</v>
      </c>
      <c r="K111" s="328"/>
    </row>
    <row r="112" ht="15" customHeight="1">
      <c r="B112" s="337"/>
      <c r="C112" s="315" t="s">
        <v>663</v>
      </c>
      <c r="D112" s="315"/>
      <c r="E112" s="315"/>
      <c r="F112" s="336" t="s">
        <v>622</v>
      </c>
      <c r="G112" s="315"/>
      <c r="H112" s="315" t="s">
        <v>664</v>
      </c>
      <c r="I112" s="315" t="s">
        <v>624</v>
      </c>
      <c r="J112" s="315">
        <v>120</v>
      </c>
      <c r="K112" s="328"/>
    </row>
    <row r="113" ht="15" customHeight="1">
      <c r="B113" s="337"/>
      <c r="C113" s="315" t="s">
        <v>38</v>
      </c>
      <c r="D113" s="315"/>
      <c r="E113" s="315"/>
      <c r="F113" s="336" t="s">
        <v>622</v>
      </c>
      <c r="G113" s="315"/>
      <c r="H113" s="315" t="s">
        <v>665</v>
      </c>
      <c r="I113" s="315" t="s">
        <v>656</v>
      </c>
      <c r="J113" s="315"/>
      <c r="K113" s="328"/>
    </row>
    <row r="114" ht="15" customHeight="1">
      <c r="B114" s="337"/>
      <c r="C114" s="315" t="s">
        <v>48</v>
      </c>
      <c r="D114" s="315"/>
      <c r="E114" s="315"/>
      <c r="F114" s="336" t="s">
        <v>622</v>
      </c>
      <c r="G114" s="315"/>
      <c r="H114" s="315" t="s">
        <v>666</v>
      </c>
      <c r="I114" s="315" t="s">
        <v>656</v>
      </c>
      <c r="J114" s="315"/>
      <c r="K114" s="328"/>
    </row>
    <row r="115" ht="15" customHeight="1">
      <c r="B115" s="337"/>
      <c r="C115" s="315" t="s">
        <v>57</v>
      </c>
      <c r="D115" s="315"/>
      <c r="E115" s="315"/>
      <c r="F115" s="336" t="s">
        <v>622</v>
      </c>
      <c r="G115" s="315"/>
      <c r="H115" s="315" t="s">
        <v>667</v>
      </c>
      <c r="I115" s="315" t="s">
        <v>668</v>
      </c>
      <c r="J115" s="315"/>
      <c r="K115" s="328"/>
    </row>
    <row r="116" ht="15" customHeight="1">
      <c r="B116" s="340"/>
      <c r="C116" s="346"/>
      <c r="D116" s="346"/>
      <c r="E116" s="346"/>
      <c r="F116" s="346"/>
      <c r="G116" s="346"/>
      <c r="H116" s="346"/>
      <c r="I116" s="346"/>
      <c r="J116" s="346"/>
      <c r="K116" s="342"/>
    </row>
    <row r="117" ht="18.75" customHeight="1">
      <c r="B117" s="347"/>
      <c r="C117" s="311"/>
      <c r="D117" s="311"/>
      <c r="E117" s="311"/>
      <c r="F117" s="348"/>
      <c r="G117" s="311"/>
      <c r="H117" s="311"/>
      <c r="I117" s="311"/>
      <c r="J117" s="311"/>
      <c r="K117" s="347"/>
    </row>
    <row r="118" ht="18.75" customHeight="1">
      <c r="B118" s="322"/>
      <c r="C118" s="322"/>
      <c r="D118" s="322"/>
      <c r="E118" s="322"/>
      <c r="F118" s="322"/>
      <c r="G118" s="322"/>
      <c r="H118" s="322"/>
      <c r="I118" s="322"/>
      <c r="J118" s="322"/>
      <c r="K118" s="322"/>
    </row>
    <row r="119" ht="7.5" customHeight="1">
      <c r="B119" s="349"/>
      <c r="C119" s="350"/>
      <c r="D119" s="350"/>
      <c r="E119" s="350"/>
      <c r="F119" s="350"/>
      <c r="G119" s="350"/>
      <c r="H119" s="350"/>
      <c r="I119" s="350"/>
      <c r="J119" s="350"/>
      <c r="K119" s="351"/>
    </row>
    <row r="120" ht="45" customHeight="1">
      <c r="B120" s="352"/>
      <c r="C120" s="305" t="s">
        <v>669</v>
      </c>
      <c r="D120" s="305"/>
      <c r="E120" s="305"/>
      <c r="F120" s="305"/>
      <c r="G120" s="305"/>
      <c r="H120" s="305"/>
      <c r="I120" s="305"/>
      <c r="J120" s="305"/>
      <c r="K120" s="353"/>
    </row>
    <row r="121" ht="17.25" customHeight="1">
      <c r="B121" s="354"/>
      <c r="C121" s="329" t="s">
        <v>616</v>
      </c>
      <c r="D121" s="329"/>
      <c r="E121" s="329"/>
      <c r="F121" s="329" t="s">
        <v>617</v>
      </c>
      <c r="G121" s="330"/>
      <c r="H121" s="329" t="s">
        <v>124</v>
      </c>
      <c r="I121" s="329" t="s">
        <v>57</v>
      </c>
      <c r="J121" s="329" t="s">
        <v>618</v>
      </c>
      <c r="K121" s="355"/>
    </row>
    <row r="122" ht="17.25" customHeight="1">
      <c r="B122" s="354"/>
      <c r="C122" s="331" t="s">
        <v>619</v>
      </c>
      <c r="D122" s="331"/>
      <c r="E122" s="331"/>
      <c r="F122" s="332" t="s">
        <v>620</v>
      </c>
      <c r="G122" s="333"/>
      <c r="H122" s="331"/>
      <c r="I122" s="331"/>
      <c r="J122" s="331" t="s">
        <v>621</v>
      </c>
      <c r="K122" s="355"/>
    </row>
    <row r="123" ht="5.25" customHeight="1">
      <c r="B123" s="356"/>
      <c r="C123" s="334"/>
      <c r="D123" s="334"/>
      <c r="E123" s="334"/>
      <c r="F123" s="334"/>
      <c r="G123" s="315"/>
      <c r="H123" s="334"/>
      <c r="I123" s="334"/>
      <c r="J123" s="334"/>
      <c r="K123" s="357"/>
    </row>
    <row r="124" ht="15" customHeight="1">
      <c r="B124" s="356"/>
      <c r="C124" s="315" t="s">
        <v>625</v>
      </c>
      <c r="D124" s="334"/>
      <c r="E124" s="334"/>
      <c r="F124" s="336" t="s">
        <v>622</v>
      </c>
      <c r="G124" s="315"/>
      <c r="H124" s="315" t="s">
        <v>661</v>
      </c>
      <c r="I124" s="315" t="s">
        <v>624</v>
      </c>
      <c r="J124" s="315">
        <v>120</v>
      </c>
      <c r="K124" s="358"/>
    </row>
    <row r="125" ht="15" customHeight="1">
      <c r="B125" s="356"/>
      <c r="C125" s="315" t="s">
        <v>670</v>
      </c>
      <c r="D125" s="315"/>
      <c r="E125" s="315"/>
      <c r="F125" s="336" t="s">
        <v>622</v>
      </c>
      <c r="G125" s="315"/>
      <c r="H125" s="315" t="s">
        <v>671</v>
      </c>
      <c r="I125" s="315" t="s">
        <v>624</v>
      </c>
      <c r="J125" s="315" t="s">
        <v>672</v>
      </c>
      <c r="K125" s="358"/>
    </row>
    <row r="126" ht="15" customHeight="1">
      <c r="B126" s="356"/>
      <c r="C126" s="315" t="s">
        <v>83</v>
      </c>
      <c r="D126" s="315"/>
      <c r="E126" s="315"/>
      <c r="F126" s="336" t="s">
        <v>622</v>
      </c>
      <c r="G126" s="315"/>
      <c r="H126" s="315" t="s">
        <v>673</v>
      </c>
      <c r="I126" s="315" t="s">
        <v>624</v>
      </c>
      <c r="J126" s="315" t="s">
        <v>672</v>
      </c>
      <c r="K126" s="358"/>
    </row>
    <row r="127" ht="15" customHeight="1">
      <c r="B127" s="356"/>
      <c r="C127" s="315" t="s">
        <v>633</v>
      </c>
      <c r="D127" s="315"/>
      <c r="E127" s="315"/>
      <c r="F127" s="336" t="s">
        <v>628</v>
      </c>
      <c r="G127" s="315"/>
      <c r="H127" s="315" t="s">
        <v>634</v>
      </c>
      <c r="I127" s="315" t="s">
        <v>624</v>
      </c>
      <c r="J127" s="315">
        <v>15</v>
      </c>
      <c r="K127" s="358"/>
    </row>
    <row r="128" ht="15" customHeight="1">
      <c r="B128" s="356"/>
      <c r="C128" s="338" t="s">
        <v>635</v>
      </c>
      <c r="D128" s="338"/>
      <c r="E128" s="338"/>
      <c r="F128" s="339" t="s">
        <v>628</v>
      </c>
      <c r="G128" s="338"/>
      <c r="H128" s="338" t="s">
        <v>636</v>
      </c>
      <c r="I128" s="338" t="s">
        <v>624</v>
      </c>
      <c r="J128" s="338">
        <v>15</v>
      </c>
      <c r="K128" s="358"/>
    </row>
    <row r="129" ht="15" customHeight="1">
      <c r="B129" s="356"/>
      <c r="C129" s="338" t="s">
        <v>637</v>
      </c>
      <c r="D129" s="338"/>
      <c r="E129" s="338"/>
      <c r="F129" s="339" t="s">
        <v>628</v>
      </c>
      <c r="G129" s="338"/>
      <c r="H129" s="338" t="s">
        <v>638</v>
      </c>
      <c r="I129" s="338" t="s">
        <v>624</v>
      </c>
      <c r="J129" s="338">
        <v>20</v>
      </c>
      <c r="K129" s="358"/>
    </row>
    <row r="130" ht="15" customHeight="1">
      <c r="B130" s="356"/>
      <c r="C130" s="338" t="s">
        <v>639</v>
      </c>
      <c r="D130" s="338"/>
      <c r="E130" s="338"/>
      <c r="F130" s="339" t="s">
        <v>628</v>
      </c>
      <c r="G130" s="338"/>
      <c r="H130" s="338" t="s">
        <v>640</v>
      </c>
      <c r="I130" s="338" t="s">
        <v>624</v>
      </c>
      <c r="J130" s="338">
        <v>20</v>
      </c>
      <c r="K130" s="358"/>
    </row>
    <row r="131" ht="15" customHeight="1">
      <c r="B131" s="356"/>
      <c r="C131" s="315" t="s">
        <v>627</v>
      </c>
      <c r="D131" s="315"/>
      <c r="E131" s="315"/>
      <c r="F131" s="336" t="s">
        <v>628</v>
      </c>
      <c r="G131" s="315"/>
      <c r="H131" s="315" t="s">
        <v>661</v>
      </c>
      <c r="I131" s="315" t="s">
        <v>624</v>
      </c>
      <c r="J131" s="315">
        <v>50</v>
      </c>
      <c r="K131" s="358"/>
    </row>
    <row r="132" ht="15" customHeight="1">
      <c r="B132" s="356"/>
      <c r="C132" s="315" t="s">
        <v>641</v>
      </c>
      <c r="D132" s="315"/>
      <c r="E132" s="315"/>
      <c r="F132" s="336" t="s">
        <v>628</v>
      </c>
      <c r="G132" s="315"/>
      <c r="H132" s="315" t="s">
        <v>661</v>
      </c>
      <c r="I132" s="315" t="s">
        <v>624</v>
      </c>
      <c r="J132" s="315">
        <v>50</v>
      </c>
      <c r="K132" s="358"/>
    </row>
    <row r="133" ht="15" customHeight="1">
      <c r="B133" s="356"/>
      <c r="C133" s="315" t="s">
        <v>647</v>
      </c>
      <c r="D133" s="315"/>
      <c r="E133" s="315"/>
      <c r="F133" s="336" t="s">
        <v>628</v>
      </c>
      <c r="G133" s="315"/>
      <c r="H133" s="315" t="s">
        <v>661</v>
      </c>
      <c r="I133" s="315" t="s">
        <v>624</v>
      </c>
      <c r="J133" s="315">
        <v>50</v>
      </c>
      <c r="K133" s="358"/>
    </row>
    <row r="134" ht="15" customHeight="1">
      <c r="B134" s="356"/>
      <c r="C134" s="315" t="s">
        <v>649</v>
      </c>
      <c r="D134" s="315"/>
      <c r="E134" s="315"/>
      <c r="F134" s="336" t="s">
        <v>628</v>
      </c>
      <c r="G134" s="315"/>
      <c r="H134" s="315" t="s">
        <v>661</v>
      </c>
      <c r="I134" s="315" t="s">
        <v>624</v>
      </c>
      <c r="J134" s="315">
        <v>50</v>
      </c>
      <c r="K134" s="358"/>
    </row>
    <row r="135" ht="15" customHeight="1">
      <c r="B135" s="356"/>
      <c r="C135" s="315" t="s">
        <v>129</v>
      </c>
      <c r="D135" s="315"/>
      <c r="E135" s="315"/>
      <c r="F135" s="336" t="s">
        <v>628</v>
      </c>
      <c r="G135" s="315"/>
      <c r="H135" s="315" t="s">
        <v>674</v>
      </c>
      <c r="I135" s="315" t="s">
        <v>624</v>
      </c>
      <c r="J135" s="315">
        <v>255</v>
      </c>
      <c r="K135" s="358"/>
    </row>
    <row r="136" ht="15" customHeight="1">
      <c r="B136" s="356"/>
      <c r="C136" s="315" t="s">
        <v>651</v>
      </c>
      <c r="D136" s="315"/>
      <c r="E136" s="315"/>
      <c r="F136" s="336" t="s">
        <v>622</v>
      </c>
      <c r="G136" s="315"/>
      <c r="H136" s="315" t="s">
        <v>675</v>
      </c>
      <c r="I136" s="315" t="s">
        <v>653</v>
      </c>
      <c r="J136" s="315"/>
      <c r="K136" s="358"/>
    </row>
    <row r="137" ht="15" customHeight="1">
      <c r="B137" s="356"/>
      <c r="C137" s="315" t="s">
        <v>654</v>
      </c>
      <c r="D137" s="315"/>
      <c r="E137" s="315"/>
      <c r="F137" s="336" t="s">
        <v>622</v>
      </c>
      <c r="G137" s="315"/>
      <c r="H137" s="315" t="s">
        <v>676</v>
      </c>
      <c r="I137" s="315" t="s">
        <v>656</v>
      </c>
      <c r="J137" s="315"/>
      <c r="K137" s="358"/>
    </row>
    <row r="138" ht="15" customHeight="1">
      <c r="B138" s="356"/>
      <c r="C138" s="315" t="s">
        <v>657</v>
      </c>
      <c r="D138" s="315"/>
      <c r="E138" s="315"/>
      <c r="F138" s="336" t="s">
        <v>622</v>
      </c>
      <c r="G138" s="315"/>
      <c r="H138" s="315" t="s">
        <v>657</v>
      </c>
      <c r="I138" s="315" t="s">
        <v>656</v>
      </c>
      <c r="J138" s="315"/>
      <c r="K138" s="358"/>
    </row>
    <row r="139" ht="15" customHeight="1">
      <c r="B139" s="356"/>
      <c r="C139" s="315" t="s">
        <v>38</v>
      </c>
      <c r="D139" s="315"/>
      <c r="E139" s="315"/>
      <c r="F139" s="336" t="s">
        <v>622</v>
      </c>
      <c r="G139" s="315"/>
      <c r="H139" s="315" t="s">
        <v>677</v>
      </c>
      <c r="I139" s="315" t="s">
        <v>656</v>
      </c>
      <c r="J139" s="315"/>
      <c r="K139" s="358"/>
    </row>
    <row r="140" ht="15" customHeight="1">
      <c r="B140" s="356"/>
      <c r="C140" s="315" t="s">
        <v>678</v>
      </c>
      <c r="D140" s="315"/>
      <c r="E140" s="315"/>
      <c r="F140" s="336" t="s">
        <v>622</v>
      </c>
      <c r="G140" s="315"/>
      <c r="H140" s="315" t="s">
        <v>679</v>
      </c>
      <c r="I140" s="315" t="s">
        <v>656</v>
      </c>
      <c r="J140" s="315"/>
      <c r="K140" s="358"/>
    </row>
    <row r="141" ht="15" customHeight="1">
      <c r="B141" s="359"/>
      <c r="C141" s="360"/>
      <c r="D141" s="360"/>
      <c r="E141" s="360"/>
      <c r="F141" s="360"/>
      <c r="G141" s="360"/>
      <c r="H141" s="360"/>
      <c r="I141" s="360"/>
      <c r="J141" s="360"/>
      <c r="K141" s="361"/>
    </row>
    <row r="142" ht="18.75" customHeight="1">
      <c r="B142" s="311"/>
      <c r="C142" s="311"/>
      <c r="D142" s="311"/>
      <c r="E142" s="311"/>
      <c r="F142" s="348"/>
      <c r="G142" s="311"/>
      <c r="H142" s="311"/>
      <c r="I142" s="311"/>
      <c r="J142" s="311"/>
      <c r="K142" s="311"/>
    </row>
    <row r="143" ht="18.75" customHeight="1">
      <c r="B143" s="322"/>
      <c r="C143" s="322"/>
      <c r="D143" s="322"/>
      <c r="E143" s="322"/>
      <c r="F143" s="322"/>
      <c r="G143" s="322"/>
      <c r="H143" s="322"/>
      <c r="I143" s="322"/>
      <c r="J143" s="322"/>
      <c r="K143" s="322"/>
    </row>
    <row r="144" ht="7.5" customHeight="1">
      <c r="B144" s="323"/>
      <c r="C144" s="324"/>
      <c r="D144" s="324"/>
      <c r="E144" s="324"/>
      <c r="F144" s="324"/>
      <c r="G144" s="324"/>
      <c r="H144" s="324"/>
      <c r="I144" s="324"/>
      <c r="J144" s="324"/>
      <c r="K144" s="325"/>
    </row>
    <row r="145" ht="45" customHeight="1">
      <c r="B145" s="326"/>
      <c r="C145" s="327" t="s">
        <v>680</v>
      </c>
      <c r="D145" s="327"/>
      <c r="E145" s="327"/>
      <c r="F145" s="327"/>
      <c r="G145" s="327"/>
      <c r="H145" s="327"/>
      <c r="I145" s="327"/>
      <c r="J145" s="327"/>
      <c r="K145" s="328"/>
    </row>
    <row r="146" ht="17.25" customHeight="1">
      <c r="B146" s="326"/>
      <c r="C146" s="329" t="s">
        <v>616</v>
      </c>
      <c r="D146" s="329"/>
      <c r="E146" s="329"/>
      <c r="F146" s="329" t="s">
        <v>617</v>
      </c>
      <c r="G146" s="330"/>
      <c r="H146" s="329" t="s">
        <v>124</v>
      </c>
      <c r="I146" s="329" t="s">
        <v>57</v>
      </c>
      <c r="J146" s="329" t="s">
        <v>618</v>
      </c>
      <c r="K146" s="328"/>
    </row>
    <row r="147" ht="17.25" customHeight="1">
      <c r="B147" s="326"/>
      <c r="C147" s="331" t="s">
        <v>619</v>
      </c>
      <c r="D147" s="331"/>
      <c r="E147" s="331"/>
      <c r="F147" s="332" t="s">
        <v>620</v>
      </c>
      <c r="G147" s="333"/>
      <c r="H147" s="331"/>
      <c r="I147" s="331"/>
      <c r="J147" s="331" t="s">
        <v>621</v>
      </c>
      <c r="K147" s="328"/>
    </row>
    <row r="148" ht="5.25" customHeight="1">
      <c r="B148" s="337"/>
      <c r="C148" s="334"/>
      <c r="D148" s="334"/>
      <c r="E148" s="334"/>
      <c r="F148" s="334"/>
      <c r="G148" s="335"/>
      <c r="H148" s="334"/>
      <c r="I148" s="334"/>
      <c r="J148" s="334"/>
      <c r="K148" s="358"/>
    </row>
    <row r="149" ht="15" customHeight="1">
      <c r="B149" s="337"/>
      <c r="C149" s="362" t="s">
        <v>625</v>
      </c>
      <c r="D149" s="315"/>
      <c r="E149" s="315"/>
      <c r="F149" s="363" t="s">
        <v>622</v>
      </c>
      <c r="G149" s="315"/>
      <c r="H149" s="362" t="s">
        <v>661</v>
      </c>
      <c r="I149" s="362" t="s">
        <v>624</v>
      </c>
      <c r="J149" s="362">
        <v>120</v>
      </c>
      <c r="K149" s="358"/>
    </row>
    <row r="150" ht="15" customHeight="1">
      <c r="B150" s="337"/>
      <c r="C150" s="362" t="s">
        <v>670</v>
      </c>
      <c r="D150" s="315"/>
      <c r="E150" s="315"/>
      <c r="F150" s="363" t="s">
        <v>622</v>
      </c>
      <c r="G150" s="315"/>
      <c r="H150" s="362" t="s">
        <v>681</v>
      </c>
      <c r="I150" s="362" t="s">
        <v>624</v>
      </c>
      <c r="J150" s="362" t="s">
        <v>672</v>
      </c>
      <c r="K150" s="358"/>
    </row>
    <row r="151" ht="15" customHeight="1">
      <c r="B151" s="337"/>
      <c r="C151" s="362" t="s">
        <v>83</v>
      </c>
      <c r="D151" s="315"/>
      <c r="E151" s="315"/>
      <c r="F151" s="363" t="s">
        <v>622</v>
      </c>
      <c r="G151" s="315"/>
      <c r="H151" s="362" t="s">
        <v>682</v>
      </c>
      <c r="I151" s="362" t="s">
        <v>624</v>
      </c>
      <c r="J151" s="362" t="s">
        <v>672</v>
      </c>
      <c r="K151" s="358"/>
    </row>
    <row r="152" ht="15" customHeight="1">
      <c r="B152" s="337"/>
      <c r="C152" s="362" t="s">
        <v>627</v>
      </c>
      <c r="D152" s="315"/>
      <c r="E152" s="315"/>
      <c r="F152" s="363" t="s">
        <v>628</v>
      </c>
      <c r="G152" s="315"/>
      <c r="H152" s="362" t="s">
        <v>661</v>
      </c>
      <c r="I152" s="362" t="s">
        <v>624</v>
      </c>
      <c r="J152" s="362">
        <v>50</v>
      </c>
      <c r="K152" s="358"/>
    </row>
    <row r="153" ht="15" customHeight="1">
      <c r="B153" s="337"/>
      <c r="C153" s="362" t="s">
        <v>630</v>
      </c>
      <c r="D153" s="315"/>
      <c r="E153" s="315"/>
      <c r="F153" s="363" t="s">
        <v>622</v>
      </c>
      <c r="G153" s="315"/>
      <c r="H153" s="362" t="s">
        <v>661</v>
      </c>
      <c r="I153" s="362" t="s">
        <v>632</v>
      </c>
      <c r="J153" s="362"/>
      <c r="K153" s="358"/>
    </row>
    <row r="154" ht="15" customHeight="1">
      <c r="B154" s="337"/>
      <c r="C154" s="362" t="s">
        <v>641</v>
      </c>
      <c r="D154" s="315"/>
      <c r="E154" s="315"/>
      <c r="F154" s="363" t="s">
        <v>628</v>
      </c>
      <c r="G154" s="315"/>
      <c r="H154" s="362" t="s">
        <v>661</v>
      </c>
      <c r="I154" s="362" t="s">
        <v>624</v>
      </c>
      <c r="J154" s="362">
        <v>50</v>
      </c>
      <c r="K154" s="358"/>
    </row>
    <row r="155" ht="15" customHeight="1">
      <c r="B155" s="337"/>
      <c r="C155" s="362" t="s">
        <v>649</v>
      </c>
      <c r="D155" s="315"/>
      <c r="E155" s="315"/>
      <c r="F155" s="363" t="s">
        <v>628</v>
      </c>
      <c r="G155" s="315"/>
      <c r="H155" s="362" t="s">
        <v>661</v>
      </c>
      <c r="I155" s="362" t="s">
        <v>624</v>
      </c>
      <c r="J155" s="362">
        <v>50</v>
      </c>
      <c r="K155" s="358"/>
    </row>
    <row r="156" ht="15" customHeight="1">
      <c r="B156" s="337"/>
      <c r="C156" s="362" t="s">
        <v>647</v>
      </c>
      <c r="D156" s="315"/>
      <c r="E156" s="315"/>
      <c r="F156" s="363" t="s">
        <v>628</v>
      </c>
      <c r="G156" s="315"/>
      <c r="H156" s="362" t="s">
        <v>661</v>
      </c>
      <c r="I156" s="362" t="s">
        <v>624</v>
      </c>
      <c r="J156" s="362">
        <v>50</v>
      </c>
      <c r="K156" s="358"/>
    </row>
    <row r="157" ht="15" customHeight="1">
      <c r="B157" s="337"/>
      <c r="C157" s="362" t="s">
        <v>108</v>
      </c>
      <c r="D157" s="315"/>
      <c r="E157" s="315"/>
      <c r="F157" s="363" t="s">
        <v>622</v>
      </c>
      <c r="G157" s="315"/>
      <c r="H157" s="362" t="s">
        <v>683</v>
      </c>
      <c r="I157" s="362" t="s">
        <v>624</v>
      </c>
      <c r="J157" s="362" t="s">
        <v>684</v>
      </c>
      <c r="K157" s="358"/>
    </row>
    <row r="158" ht="15" customHeight="1">
      <c r="B158" s="337"/>
      <c r="C158" s="362" t="s">
        <v>685</v>
      </c>
      <c r="D158" s="315"/>
      <c r="E158" s="315"/>
      <c r="F158" s="363" t="s">
        <v>622</v>
      </c>
      <c r="G158" s="315"/>
      <c r="H158" s="362" t="s">
        <v>686</v>
      </c>
      <c r="I158" s="362" t="s">
        <v>656</v>
      </c>
      <c r="J158" s="362"/>
      <c r="K158" s="358"/>
    </row>
    <row r="159" ht="15" customHeight="1">
      <c r="B159" s="364"/>
      <c r="C159" s="346"/>
      <c r="D159" s="346"/>
      <c r="E159" s="346"/>
      <c r="F159" s="346"/>
      <c r="G159" s="346"/>
      <c r="H159" s="346"/>
      <c r="I159" s="346"/>
      <c r="J159" s="346"/>
      <c r="K159" s="365"/>
    </row>
    <row r="160" ht="18.75" customHeight="1">
      <c r="B160" s="311"/>
      <c r="C160" s="315"/>
      <c r="D160" s="315"/>
      <c r="E160" s="315"/>
      <c r="F160" s="336"/>
      <c r="G160" s="315"/>
      <c r="H160" s="315"/>
      <c r="I160" s="315"/>
      <c r="J160" s="315"/>
      <c r="K160" s="311"/>
    </row>
    <row r="161" ht="18.75" customHeight="1">
      <c r="B161" s="322"/>
      <c r="C161" s="322"/>
      <c r="D161" s="322"/>
      <c r="E161" s="322"/>
      <c r="F161" s="322"/>
      <c r="G161" s="322"/>
      <c r="H161" s="322"/>
      <c r="I161" s="322"/>
      <c r="J161" s="322"/>
      <c r="K161" s="322"/>
    </row>
    <row r="162" ht="7.5" customHeight="1">
      <c r="B162" s="301"/>
      <c r="C162" s="302"/>
      <c r="D162" s="302"/>
      <c r="E162" s="302"/>
      <c r="F162" s="302"/>
      <c r="G162" s="302"/>
      <c r="H162" s="302"/>
      <c r="I162" s="302"/>
      <c r="J162" s="302"/>
      <c r="K162" s="303"/>
    </row>
    <row r="163" ht="45" customHeight="1">
      <c r="B163" s="304"/>
      <c r="C163" s="305" t="s">
        <v>687</v>
      </c>
      <c r="D163" s="305"/>
      <c r="E163" s="305"/>
      <c r="F163" s="305"/>
      <c r="G163" s="305"/>
      <c r="H163" s="305"/>
      <c r="I163" s="305"/>
      <c r="J163" s="305"/>
      <c r="K163" s="306"/>
    </row>
    <row r="164" ht="17.25" customHeight="1">
      <c r="B164" s="304"/>
      <c r="C164" s="329" t="s">
        <v>616</v>
      </c>
      <c r="D164" s="329"/>
      <c r="E164" s="329"/>
      <c r="F164" s="329" t="s">
        <v>617</v>
      </c>
      <c r="G164" s="366"/>
      <c r="H164" s="367" t="s">
        <v>124</v>
      </c>
      <c r="I164" s="367" t="s">
        <v>57</v>
      </c>
      <c r="J164" s="329" t="s">
        <v>618</v>
      </c>
      <c r="K164" s="306"/>
    </row>
    <row r="165" ht="17.25" customHeight="1">
      <c r="B165" s="307"/>
      <c r="C165" s="331" t="s">
        <v>619</v>
      </c>
      <c r="D165" s="331"/>
      <c r="E165" s="331"/>
      <c r="F165" s="332" t="s">
        <v>620</v>
      </c>
      <c r="G165" s="368"/>
      <c r="H165" s="369"/>
      <c r="I165" s="369"/>
      <c r="J165" s="331" t="s">
        <v>621</v>
      </c>
      <c r="K165" s="309"/>
    </row>
    <row r="166" ht="5.25" customHeight="1">
      <c r="B166" s="337"/>
      <c r="C166" s="334"/>
      <c r="D166" s="334"/>
      <c r="E166" s="334"/>
      <c r="F166" s="334"/>
      <c r="G166" s="335"/>
      <c r="H166" s="334"/>
      <c r="I166" s="334"/>
      <c r="J166" s="334"/>
      <c r="K166" s="358"/>
    </row>
    <row r="167" ht="15" customHeight="1">
      <c r="B167" s="337"/>
      <c r="C167" s="315" t="s">
        <v>625</v>
      </c>
      <c r="D167" s="315"/>
      <c r="E167" s="315"/>
      <c r="F167" s="336" t="s">
        <v>622</v>
      </c>
      <c r="G167" s="315"/>
      <c r="H167" s="315" t="s">
        <v>661</v>
      </c>
      <c r="I167" s="315" t="s">
        <v>624</v>
      </c>
      <c r="J167" s="315">
        <v>120</v>
      </c>
      <c r="K167" s="358"/>
    </row>
    <row r="168" ht="15" customHeight="1">
      <c r="B168" s="337"/>
      <c r="C168" s="315" t="s">
        <v>670</v>
      </c>
      <c r="D168" s="315"/>
      <c r="E168" s="315"/>
      <c r="F168" s="336" t="s">
        <v>622</v>
      </c>
      <c r="G168" s="315"/>
      <c r="H168" s="315" t="s">
        <v>671</v>
      </c>
      <c r="I168" s="315" t="s">
        <v>624</v>
      </c>
      <c r="J168" s="315" t="s">
        <v>672</v>
      </c>
      <c r="K168" s="358"/>
    </row>
    <row r="169" ht="15" customHeight="1">
      <c r="B169" s="337"/>
      <c r="C169" s="315" t="s">
        <v>83</v>
      </c>
      <c r="D169" s="315"/>
      <c r="E169" s="315"/>
      <c r="F169" s="336" t="s">
        <v>622</v>
      </c>
      <c r="G169" s="315"/>
      <c r="H169" s="315" t="s">
        <v>688</v>
      </c>
      <c r="I169" s="315" t="s">
        <v>624</v>
      </c>
      <c r="J169" s="315" t="s">
        <v>672</v>
      </c>
      <c r="K169" s="358"/>
    </row>
    <row r="170" ht="15" customHeight="1">
      <c r="B170" s="337"/>
      <c r="C170" s="315" t="s">
        <v>627</v>
      </c>
      <c r="D170" s="315"/>
      <c r="E170" s="315"/>
      <c r="F170" s="336" t="s">
        <v>628</v>
      </c>
      <c r="G170" s="315"/>
      <c r="H170" s="315" t="s">
        <v>688</v>
      </c>
      <c r="I170" s="315" t="s">
        <v>624</v>
      </c>
      <c r="J170" s="315">
        <v>50</v>
      </c>
      <c r="K170" s="358"/>
    </row>
    <row r="171" ht="15" customHeight="1">
      <c r="B171" s="337"/>
      <c r="C171" s="315" t="s">
        <v>630</v>
      </c>
      <c r="D171" s="315"/>
      <c r="E171" s="315"/>
      <c r="F171" s="336" t="s">
        <v>622</v>
      </c>
      <c r="G171" s="315"/>
      <c r="H171" s="315" t="s">
        <v>688</v>
      </c>
      <c r="I171" s="315" t="s">
        <v>632</v>
      </c>
      <c r="J171" s="315"/>
      <c r="K171" s="358"/>
    </row>
    <row r="172" ht="15" customHeight="1">
      <c r="B172" s="337"/>
      <c r="C172" s="315" t="s">
        <v>641</v>
      </c>
      <c r="D172" s="315"/>
      <c r="E172" s="315"/>
      <c r="F172" s="336" t="s">
        <v>628</v>
      </c>
      <c r="G172" s="315"/>
      <c r="H172" s="315" t="s">
        <v>688</v>
      </c>
      <c r="I172" s="315" t="s">
        <v>624</v>
      </c>
      <c r="J172" s="315">
        <v>50</v>
      </c>
      <c r="K172" s="358"/>
    </row>
    <row r="173" ht="15" customHeight="1">
      <c r="B173" s="337"/>
      <c r="C173" s="315" t="s">
        <v>649</v>
      </c>
      <c r="D173" s="315"/>
      <c r="E173" s="315"/>
      <c r="F173" s="336" t="s">
        <v>628</v>
      </c>
      <c r="G173" s="315"/>
      <c r="H173" s="315" t="s">
        <v>688</v>
      </c>
      <c r="I173" s="315" t="s">
        <v>624</v>
      </c>
      <c r="J173" s="315">
        <v>50</v>
      </c>
      <c r="K173" s="358"/>
    </row>
    <row r="174" ht="15" customHeight="1">
      <c r="B174" s="337"/>
      <c r="C174" s="315" t="s">
        <v>647</v>
      </c>
      <c r="D174" s="315"/>
      <c r="E174" s="315"/>
      <c r="F174" s="336" t="s">
        <v>628</v>
      </c>
      <c r="G174" s="315"/>
      <c r="H174" s="315" t="s">
        <v>688</v>
      </c>
      <c r="I174" s="315" t="s">
        <v>624</v>
      </c>
      <c r="J174" s="315">
        <v>50</v>
      </c>
      <c r="K174" s="358"/>
    </row>
    <row r="175" ht="15" customHeight="1">
      <c r="B175" s="337"/>
      <c r="C175" s="315" t="s">
        <v>123</v>
      </c>
      <c r="D175" s="315"/>
      <c r="E175" s="315"/>
      <c r="F175" s="336" t="s">
        <v>622</v>
      </c>
      <c r="G175" s="315"/>
      <c r="H175" s="315" t="s">
        <v>689</v>
      </c>
      <c r="I175" s="315" t="s">
        <v>690</v>
      </c>
      <c r="J175" s="315"/>
      <c r="K175" s="358"/>
    </row>
    <row r="176" ht="15" customHeight="1">
      <c r="B176" s="337"/>
      <c r="C176" s="315" t="s">
        <v>57</v>
      </c>
      <c r="D176" s="315"/>
      <c r="E176" s="315"/>
      <c r="F176" s="336" t="s">
        <v>622</v>
      </c>
      <c r="G176" s="315"/>
      <c r="H176" s="315" t="s">
        <v>691</v>
      </c>
      <c r="I176" s="315" t="s">
        <v>692</v>
      </c>
      <c r="J176" s="315">
        <v>1</v>
      </c>
      <c r="K176" s="358"/>
    </row>
    <row r="177" ht="15" customHeight="1">
      <c r="B177" s="337"/>
      <c r="C177" s="315" t="s">
        <v>53</v>
      </c>
      <c r="D177" s="315"/>
      <c r="E177" s="315"/>
      <c r="F177" s="336" t="s">
        <v>622</v>
      </c>
      <c r="G177" s="315"/>
      <c r="H177" s="315" t="s">
        <v>693</v>
      </c>
      <c r="I177" s="315" t="s">
        <v>624</v>
      </c>
      <c r="J177" s="315">
        <v>20</v>
      </c>
      <c r="K177" s="358"/>
    </row>
    <row r="178" ht="15" customHeight="1">
      <c r="B178" s="337"/>
      <c r="C178" s="315" t="s">
        <v>124</v>
      </c>
      <c r="D178" s="315"/>
      <c r="E178" s="315"/>
      <c r="F178" s="336" t="s">
        <v>622</v>
      </c>
      <c r="G178" s="315"/>
      <c r="H178" s="315" t="s">
        <v>694</v>
      </c>
      <c r="I178" s="315" t="s">
        <v>624</v>
      </c>
      <c r="J178" s="315">
        <v>255</v>
      </c>
      <c r="K178" s="358"/>
    </row>
    <row r="179" ht="15" customHeight="1">
      <c r="B179" s="337"/>
      <c r="C179" s="315" t="s">
        <v>125</v>
      </c>
      <c r="D179" s="315"/>
      <c r="E179" s="315"/>
      <c r="F179" s="336" t="s">
        <v>622</v>
      </c>
      <c r="G179" s="315"/>
      <c r="H179" s="315" t="s">
        <v>587</v>
      </c>
      <c r="I179" s="315" t="s">
        <v>624</v>
      </c>
      <c r="J179" s="315">
        <v>10</v>
      </c>
      <c r="K179" s="358"/>
    </row>
    <row r="180" ht="15" customHeight="1">
      <c r="B180" s="337"/>
      <c r="C180" s="315" t="s">
        <v>126</v>
      </c>
      <c r="D180" s="315"/>
      <c r="E180" s="315"/>
      <c r="F180" s="336" t="s">
        <v>622</v>
      </c>
      <c r="G180" s="315"/>
      <c r="H180" s="315" t="s">
        <v>695</v>
      </c>
      <c r="I180" s="315" t="s">
        <v>656</v>
      </c>
      <c r="J180" s="315"/>
      <c r="K180" s="358"/>
    </row>
    <row r="181" ht="15" customHeight="1">
      <c r="B181" s="337"/>
      <c r="C181" s="315" t="s">
        <v>696</v>
      </c>
      <c r="D181" s="315"/>
      <c r="E181" s="315"/>
      <c r="F181" s="336" t="s">
        <v>622</v>
      </c>
      <c r="G181" s="315"/>
      <c r="H181" s="315" t="s">
        <v>697</v>
      </c>
      <c r="I181" s="315" t="s">
        <v>656</v>
      </c>
      <c r="J181" s="315"/>
      <c r="K181" s="358"/>
    </row>
    <row r="182" ht="15" customHeight="1">
      <c r="B182" s="337"/>
      <c r="C182" s="315" t="s">
        <v>685</v>
      </c>
      <c r="D182" s="315"/>
      <c r="E182" s="315"/>
      <c r="F182" s="336" t="s">
        <v>622</v>
      </c>
      <c r="G182" s="315"/>
      <c r="H182" s="315" t="s">
        <v>698</v>
      </c>
      <c r="I182" s="315" t="s">
        <v>656</v>
      </c>
      <c r="J182" s="315"/>
      <c r="K182" s="358"/>
    </row>
    <row r="183" ht="15" customHeight="1">
      <c r="B183" s="337"/>
      <c r="C183" s="315" t="s">
        <v>128</v>
      </c>
      <c r="D183" s="315"/>
      <c r="E183" s="315"/>
      <c r="F183" s="336" t="s">
        <v>628</v>
      </c>
      <c r="G183" s="315"/>
      <c r="H183" s="315" t="s">
        <v>699</v>
      </c>
      <c r="I183" s="315" t="s">
        <v>624</v>
      </c>
      <c r="J183" s="315">
        <v>50</v>
      </c>
      <c r="K183" s="358"/>
    </row>
    <row r="184" ht="15" customHeight="1">
      <c r="B184" s="337"/>
      <c r="C184" s="315" t="s">
        <v>700</v>
      </c>
      <c r="D184" s="315"/>
      <c r="E184" s="315"/>
      <c r="F184" s="336" t="s">
        <v>628</v>
      </c>
      <c r="G184" s="315"/>
      <c r="H184" s="315" t="s">
        <v>701</v>
      </c>
      <c r="I184" s="315" t="s">
        <v>702</v>
      </c>
      <c r="J184" s="315"/>
      <c r="K184" s="358"/>
    </row>
    <row r="185" ht="15" customHeight="1">
      <c r="B185" s="337"/>
      <c r="C185" s="315" t="s">
        <v>703</v>
      </c>
      <c r="D185" s="315"/>
      <c r="E185" s="315"/>
      <c r="F185" s="336" t="s">
        <v>628</v>
      </c>
      <c r="G185" s="315"/>
      <c r="H185" s="315" t="s">
        <v>704</v>
      </c>
      <c r="I185" s="315" t="s">
        <v>702</v>
      </c>
      <c r="J185" s="315"/>
      <c r="K185" s="358"/>
    </row>
    <row r="186" ht="15" customHeight="1">
      <c r="B186" s="337"/>
      <c r="C186" s="315" t="s">
        <v>705</v>
      </c>
      <c r="D186" s="315"/>
      <c r="E186" s="315"/>
      <c r="F186" s="336" t="s">
        <v>628</v>
      </c>
      <c r="G186" s="315"/>
      <c r="H186" s="315" t="s">
        <v>706</v>
      </c>
      <c r="I186" s="315" t="s">
        <v>702</v>
      </c>
      <c r="J186" s="315"/>
      <c r="K186" s="358"/>
    </row>
    <row r="187" ht="15" customHeight="1">
      <c r="B187" s="337"/>
      <c r="C187" s="370" t="s">
        <v>707</v>
      </c>
      <c r="D187" s="315"/>
      <c r="E187" s="315"/>
      <c r="F187" s="336" t="s">
        <v>628</v>
      </c>
      <c r="G187" s="315"/>
      <c r="H187" s="315" t="s">
        <v>708</v>
      </c>
      <c r="I187" s="315" t="s">
        <v>709</v>
      </c>
      <c r="J187" s="371" t="s">
        <v>710</v>
      </c>
      <c r="K187" s="358"/>
    </row>
    <row r="188" ht="15" customHeight="1">
      <c r="B188" s="337"/>
      <c r="C188" s="321" t="s">
        <v>42</v>
      </c>
      <c r="D188" s="315"/>
      <c r="E188" s="315"/>
      <c r="F188" s="336" t="s">
        <v>622</v>
      </c>
      <c r="G188" s="315"/>
      <c r="H188" s="311" t="s">
        <v>711</v>
      </c>
      <c r="I188" s="315" t="s">
        <v>712</v>
      </c>
      <c r="J188" s="315"/>
      <c r="K188" s="358"/>
    </row>
    <row r="189" ht="15" customHeight="1">
      <c r="B189" s="337"/>
      <c r="C189" s="321" t="s">
        <v>713</v>
      </c>
      <c r="D189" s="315"/>
      <c r="E189" s="315"/>
      <c r="F189" s="336" t="s">
        <v>622</v>
      </c>
      <c r="G189" s="315"/>
      <c r="H189" s="315" t="s">
        <v>714</v>
      </c>
      <c r="I189" s="315" t="s">
        <v>656</v>
      </c>
      <c r="J189" s="315"/>
      <c r="K189" s="358"/>
    </row>
    <row r="190" ht="15" customHeight="1">
      <c r="B190" s="337"/>
      <c r="C190" s="321" t="s">
        <v>715</v>
      </c>
      <c r="D190" s="315"/>
      <c r="E190" s="315"/>
      <c r="F190" s="336" t="s">
        <v>622</v>
      </c>
      <c r="G190" s="315"/>
      <c r="H190" s="315" t="s">
        <v>716</v>
      </c>
      <c r="I190" s="315" t="s">
        <v>656</v>
      </c>
      <c r="J190" s="315"/>
      <c r="K190" s="358"/>
    </row>
    <row r="191" ht="15" customHeight="1">
      <c r="B191" s="337"/>
      <c r="C191" s="321" t="s">
        <v>717</v>
      </c>
      <c r="D191" s="315"/>
      <c r="E191" s="315"/>
      <c r="F191" s="336" t="s">
        <v>628</v>
      </c>
      <c r="G191" s="315"/>
      <c r="H191" s="315" t="s">
        <v>718</v>
      </c>
      <c r="I191" s="315" t="s">
        <v>656</v>
      </c>
      <c r="J191" s="315"/>
      <c r="K191" s="358"/>
    </row>
    <row r="192" ht="15" customHeight="1">
      <c r="B192" s="364"/>
      <c r="C192" s="372"/>
      <c r="D192" s="346"/>
      <c r="E192" s="346"/>
      <c r="F192" s="346"/>
      <c r="G192" s="346"/>
      <c r="H192" s="346"/>
      <c r="I192" s="346"/>
      <c r="J192" s="346"/>
      <c r="K192" s="365"/>
    </row>
    <row r="193" ht="18.75" customHeight="1">
      <c r="B193" s="311"/>
      <c r="C193" s="315"/>
      <c r="D193" s="315"/>
      <c r="E193" s="315"/>
      <c r="F193" s="336"/>
      <c r="G193" s="315"/>
      <c r="H193" s="315"/>
      <c r="I193" s="315"/>
      <c r="J193" s="315"/>
      <c r="K193" s="311"/>
    </row>
    <row r="194" ht="18.75" customHeight="1">
      <c r="B194" s="311"/>
      <c r="C194" s="315"/>
      <c r="D194" s="315"/>
      <c r="E194" s="315"/>
      <c r="F194" s="336"/>
      <c r="G194" s="315"/>
      <c r="H194" s="315"/>
      <c r="I194" s="315"/>
      <c r="J194" s="315"/>
      <c r="K194" s="311"/>
    </row>
    <row r="195" ht="18.75" customHeight="1">
      <c r="B195" s="322"/>
      <c r="C195" s="322"/>
      <c r="D195" s="322"/>
      <c r="E195" s="322"/>
      <c r="F195" s="322"/>
      <c r="G195" s="322"/>
      <c r="H195" s="322"/>
      <c r="I195" s="322"/>
      <c r="J195" s="322"/>
      <c r="K195" s="322"/>
    </row>
    <row r="196" ht="13.5">
      <c r="B196" s="301"/>
      <c r="C196" s="302"/>
      <c r="D196" s="302"/>
      <c r="E196" s="302"/>
      <c r="F196" s="302"/>
      <c r="G196" s="302"/>
      <c r="H196" s="302"/>
      <c r="I196" s="302"/>
      <c r="J196" s="302"/>
      <c r="K196" s="303"/>
    </row>
    <row r="197" ht="21">
      <c r="B197" s="304"/>
      <c r="C197" s="305" t="s">
        <v>719</v>
      </c>
      <c r="D197" s="305"/>
      <c r="E197" s="305"/>
      <c r="F197" s="305"/>
      <c r="G197" s="305"/>
      <c r="H197" s="305"/>
      <c r="I197" s="305"/>
      <c r="J197" s="305"/>
      <c r="K197" s="306"/>
    </row>
    <row r="198" ht="25.5" customHeight="1">
      <c r="B198" s="304"/>
      <c r="C198" s="373" t="s">
        <v>720</v>
      </c>
      <c r="D198" s="373"/>
      <c r="E198" s="373"/>
      <c r="F198" s="373" t="s">
        <v>721</v>
      </c>
      <c r="G198" s="374"/>
      <c r="H198" s="373" t="s">
        <v>722</v>
      </c>
      <c r="I198" s="373"/>
      <c r="J198" s="373"/>
      <c r="K198" s="306"/>
    </row>
    <row r="199" ht="5.25" customHeight="1">
      <c r="B199" s="337"/>
      <c r="C199" s="334"/>
      <c r="D199" s="334"/>
      <c r="E199" s="334"/>
      <c r="F199" s="334"/>
      <c r="G199" s="315"/>
      <c r="H199" s="334"/>
      <c r="I199" s="334"/>
      <c r="J199" s="334"/>
      <c r="K199" s="358"/>
    </row>
    <row r="200" ht="15" customHeight="1">
      <c r="B200" s="337"/>
      <c r="C200" s="315" t="s">
        <v>712</v>
      </c>
      <c r="D200" s="315"/>
      <c r="E200" s="315"/>
      <c r="F200" s="336" t="s">
        <v>43</v>
      </c>
      <c r="G200" s="315"/>
      <c r="H200" s="315" t="s">
        <v>723</v>
      </c>
      <c r="I200" s="315"/>
      <c r="J200" s="315"/>
      <c r="K200" s="358"/>
    </row>
    <row r="201" ht="15" customHeight="1">
      <c r="B201" s="337"/>
      <c r="C201" s="343"/>
      <c r="D201" s="315"/>
      <c r="E201" s="315"/>
      <c r="F201" s="336" t="s">
        <v>44</v>
      </c>
      <c r="G201" s="315"/>
      <c r="H201" s="315" t="s">
        <v>724</v>
      </c>
      <c r="I201" s="315"/>
      <c r="J201" s="315"/>
      <c r="K201" s="358"/>
    </row>
    <row r="202" ht="15" customHeight="1">
      <c r="B202" s="337"/>
      <c r="C202" s="343"/>
      <c r="D202" s="315"/>
      <c r="E202" s="315"/>
      <c r="F202" s="336" t="s">
        <v>47</v>
      </c>
      <c r="G202" s="315"/>
      <c r="H202" s="315" t="s">
        <v>725</v>
      </c>
      <c r="I202" s="315"/>
      <c r="J202" s="315"/>
      <c r="K202" s="358"/>
    </row>
    <row r="203" ht="15" customHeight="1">
      <c r="B203" s="337"/>
      <c r="C203" s="315"/>
      <c r="D203" s="315"/>
      <c r="E203" s="315"/>
      <c r="F203" s="336" t="s">
        <v>45</v>
      </c>
      <c r="G203" s="315"/>
      <c r="H203" s="315" t="s">
        <v>726</v>
      </c>
      <c r="I203" s="315"/>
      <c r="J203" s="315"/>
      <c r="K203" s="358"/>
    </row>
    <row r="204" ht="15" customHeight="1">
      <c r="B204" s="337"/>
      <c r="C204" s="315"/>
      <c r="D204" s="315"/>
      <c r="E204" s="315"/>
      <c r="F204" s="336" t="s">
        <v>46</v>
      </c>
      <c r="G204" s="315"/>
      <c r="H204" s="315" t="s">
        <v>727</v>
      </c>
      <c r="I204" s="315"/>
      <c r="J204" s="315"/>
      <c r="K204" s="358"/>
    </row>
    <row r="205" ht="15" customHeight="1">
      <c r="B205" s="337"/>
      <c r="C205" s="315"/>
      <c r="D205" s="315"/>
      <c r="E205" s="315"/>
      <c r="F205" s="336"/>
      <c r="G205" s="315"/>
      <c r="H205" s="315"/>
      <c r="I205" s="315"/>
      <c r="J205" s="315"/>
      <c r="K205" s="358"/>
    </row>
    <row r="206" ht="15" customHeight="1">
      <c r="B206" s="337"/>
      <c r="C206" s="315" t="s">
        <v>668</v>
      </c>
      <c r="D206" s="315"/>
      <c r="E206" s="315"/>
      <c r="F206" s="336" t="s">
        <v>78</v>
      </c>
      <c r="G206" s="315"/>
      <c r="H206" s="315" t="s">
        <v>728</v>
      </c>
      <c r="I206" s="315"/>
      <c r="J206" s="315"/>
      <c r="K206" s="358"/>
    </row>
    <row r="207" ht="15" customHeight="1">
      <c r="B207" s="337"/>
      <c r="C207" s="343"/>
      <c r="D207" s="315"/>
      <c r="E207" s="315"/>
      <c r="F207" s="336" t="s">
        <v>566</v>
      </c>
      <c r="G207" s="315"/>
      <c r="H207" s="315" t="s">
        <v>567</v>
      </c>
      <c r="I207" s="315"/>
      <c r="J207" s="315"/>
      <c r="K207" s="358"/>
    </row>
    <row r="208" ht="15" customHeight="1">
      <c r="B208" s="337"/>
      <c r="C208" s="315"/>
      <c r="D208" s="315"/>
      <c r="E208" s="315"/>
      <c r="F208" s="336" t="s">
        <v>564</v>
      </c>
      <c r="G208" s="315"/>
      <c r="H208" s="315" t="s">
        <v>729</v>
      </c>
      <c r="I208" s="315"/>
      <c r="J208" s="315"/>
      <c r="K208" s="358"/>
    </row>
    <row r="209" ht="15" customHeight="1">
      <c r="B209" s="375"/>
      <c r="C209" s="343"/>
      <c r="D209" s="343"/>
      <c r="E209" s="343"/>
      <c r="F209" s="336" t="s">
        <v>568</v>
      </c>
      <c r="G209" s="321"/>
      <c r="H209" s="362" t="s">
        <v>569</v>
      </c>
      <c r="I209" s="362"/>
      <c r="J209" s="362"/>
      <c r="K209" s="376"/>
    </row>
    <row r="210" ht="15" customHeight="1">
      <c r="B210" s="375"/>
      <c r="C210" s="343"/>
      <c r="D210" s="343"/>
      <c r="E210" s="343"/>
      <c r="F210" s="336" t="s">
        <v>570</v>
      </c>
      <c r="G210" s="321"/>
      <c r="H210" s="362" t="s">
        <v>730</v>
      </c>
      <c r="I210" s="362"/>
      <c r="J210" s="362"/>
      <c r="K210" s="376"/>
    </row>
    <row r="211" ht="15" customHeight="1">
      <c r="B211" s="375"/>
      <c r="C211" s="343"/>
      <c r="D211" s="343"/>
      <c r="E211" s="343"/>
      <c r="F211" s="377"/>
      <c r="G211" s="321"/>
      <c r="H211" s="378"/>
      <c r="I211" s="378"/>
      <c r="J211" s="378"/>
      <c r="K211" s="376"/>
    </row>
    <row r="212" ht="15" customHeight="1">
      <c r="B212" s="375"/>
      <c r="C212" s="315" t="s">
        <v>692</v>
      </c>
      <c r="D212" s="343"/>
      <c r="E212" s="343"/>
      <c r="F212" s="336">
        <v>1</v>
      </c>
      <c r="G212" s="321"/>
      <c r="H212" s="362" t="s">
        <v>731</v>
      </c>
      <c r="I212" s="362"/>
      <c r="J212" s="362"/>
      <c r="K212" s="376"/>
    </row>
    <row r="213" ht="15" customHeight="1">
      <c r="B213" s="375"/>
      <c r="C213" s="343"/>
      <c r="D213" s="343"/>
      <c r="E213" s="343"/>
      <c r="F213" s="336">
        <v>2</v>
      </c>
      <c r="G213" s="321"/>
      <c r="H213" s="362" t="s">
        <v>732</v>
      </c>
      <c r="I213" s="362"/>
      <c r="J213" s="362"/>
      <c r="K213" s="376"/>
    </row>
    <row r="214" ht="15" customHeight="1">
      <c r="B214" s="375"/>
      <c r="C214" s="343"/>
      <c r="D214" s="343"/>
      <c r="E214" s="343"/>
      <c r="F214" s="336">
        <v>3</v>
      </c>
      <c r="G214" s="321"/>
      <c r="H214" s="362" t="s">
        <v>733</v>
      </c>
      <c r="I214" s="362"/>
      <c r="J214" s="362"/>
      <c r="K214" s="376"/>
    </row>
    <row r="215" ht="15" customHeight="1">
      <c r="B215" s="375"/>
      <c r="C215" s="343"/>
      <c r="D215" s="343"/>
      <c r="E215" s="343"/>
      <c r="F215" s="336">
        <v>4</v>
      </c>
      <c r="G215" s="321"/>
      <c r="H215" s="362" t="s">
        <v>734</v>
      </c>
      <c r="I215" s="362"/>
      <c r="J215" s="362"/>
      <c r="K215" s="376"/>
    </row>
    <row r="216" ht="12.75" customHeight="1">
      <c r="B216" s="379"/>
      <c r="C216" s="380"/>
      <c r="D216" s="380"/>
      <c r="E216" s="380"/>
      <c r="F216" s="380"/>
      <c r="G216" s="380"/>
      <c r="H216" s="380"/>
      <c r="I216" s="380"/>
      <c r="J216" s="380"/>
      <c r="K216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Rozpoctar02-PC\Rozpoctar02</dc:creator>
  <cp:lastModifiedBy>Rozpoctar02-PC\Rozpoctar02</cp:lastModifiedBy>
  <dcterms:created xsi:type="dcterms:W3CDTF">2019-03-08T08:26:32Z</dcterms:created>
  <dcterms:modified xsi:type="dcterms:W3CDTF">2019-03-08T08:26:40Z</dcterms:modified>
</cp:coreProperties>
</file>