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vany\Desktop\Vanyo\súťaže\2022\11. Rozhľadňa na Tatry\Prílohy k obstaraniu\"/>
    </mc:Choice>
  </mc:AlternateContent>
  <xr:revisionPtr revIDLastSave="0" documentId="13_ncr:1_{CCD3594A-BCBB-45B6-B551-53854E07230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kapitulacia" sheetId="2" r:id="rId1"/>
    <sheet name="Prehlad" sheetId="3" r:id="rId2"/>
  </sheets>
  <definedNames>
    <definedName name="Excel_BuiltIn__FilterDatabase">#N/A</definedName>
    <definedName name="Excel_BuiltIn_Print_Area_2">#REF!</definedName>
    <definedName name="Excel_BuiltIn_Print_Area_3">#REF!</definedName>
    <definedName name="Excel_BuiltIn_Print_Area_4">Rekapitulacia!$A:$F</definedName>
    <definedName name="Excel_BuiltIn_Print_Area_6">#REF!</definedName>
    <definedName name="Excel_BuiltIn_Print_Titles_6">#REF!</definedName>
    <definedName name="fakt1R">#N/A</definedName>
    <definedName name="fakt1R_1">"$protokol.$#ref!$#ref!"</definedName>
    <definedName name="fakt1R_2">#REF!</definedName>
    <definedName name="_xlnm.Print_Titles" localSheetId="1">Prehlad!$8:$10</definedName>
    <definedName name="_xlnm.Print_Titles" localSheetId="0">Rekapitulacia!$8:$10</definedName>
    <definedName name="_xlnm.Print_Area" localSheetId="1">Prehlad!$A:$O</definedName>
    <definedName name="_xlnm.Print_Area" localSheetId="0">Rekapitulacia!$A:$F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" l="1"/>
  <c r="D14" i="2"/>
  <c r="I108" i="3"/>
  <c r="I105" i="3"/>
  <c r="I103" i="3"/>
  <c r="D8" i="3"/>
  <c r="H14" i="3"/>
  <c r="J14" i="3"/>
  <c r="H15" i="3"/>
  <c r="J15" i="3"/>
  <c r="H16" i="3"/>
  <c r="J16" i="3"/>
  <c r="H17" i="3"/>
  <c r="H20" i="3" s="1"/>
  <c r="J17" i="3"/>
  <c r="H18" i="3"/>
  <c r="J18" i="3"/>
  <c r="H19" i="3"/>
  <c r="J19" i="3"/>
  <c r="I20" i="3"/>
  <c r="L20" i="3"/>
  <c r="N20" i="3"/>
  <c r="N46" i="3" s="1"/>
  <c r="F17" i="2" s="1"/>
  <c r="W20" i="3"/>
  <c r="W46" i="3" s="1"/>
  <c r="H23" i="3"/>
  <c r="J23" i="3"/>
  <c r="L23" i="3"/>
  <c r="H24" i="3"/>
  <c r="J24" i="3"/>
  <c r="L24" i="3"/>
  <c r="H25" i="3"/>
  <c r="H28" i="3" s="1"/>
  <c r="B13" i="2" s="1"/>
  <c r="J25" i="3"/>
  <c r="L25" i="3"/>
  <c r="L28" i="3" s="1"/>
  <c r="E13" i="2" s="1"/>
  <c r="H26" i="3"/>
  <c r="J26" i="3"/>
  <c r="H27" i="3"/>
  <c r="J27" i="3"/>
  <c r="L27" i="3"/>
  <c r="I28" i="3"/>
  <c r="N28" i="3"/>
  <c r="W28" i="3"/>
  <c r="H31" i="3"/>
  <c r="J31" i="3"/>
  <c r="H32" i="3"/>
  <c r="I32" i="3"/>
  <c r="C14" i="2" s="1"/>
  <c r="J32" i="3"/>
  <c r="L32" i="3"/>
  <c r="N32" i="3"/>
  <c r="F14" i="2"/>
  <c r="W32" i="3"/>
  <c r="H35" i="3"/>
  <c r="H37" i="3" s="1"/>
  <c r="B15" i="2" s="1"/>
  <c r="J35" i="3"/>
  <c r="J37" i="3"/>
  <c r="D15" i="2" s="1"/>
  <c r="L35" i="3"/>
  <c r="H36" i="3"/>
  <c r="J36" i="3"/>
  <c r="L36" i="3"/>
  <c r="L37" i="3" s="1"/>
  <c r="E15" i="2" s="1"/>
  <c r="I37" i="3"/>
  <c r="C15" i="2"/>
  <c r="N37" i="3"/>
  <c r="F15" i="2"/>
  <c r="W37" i="3"/>
  <c r="H40" i="3"/>
  <c r="J40" i="3"/>
  <c r="L40" i="3"/>
  <c r="I41" i="3"/>
  <c r="I44" i="3" s="1"/>
  <c r="C16" i="2" s="1"/>
  <c r="J41" i="3"/>
  <c r="L41" i="3"/>
  <c r="L44" i="3" s="1"/>
  <c r="H42" i="3"/>
  <c r="J42" i="3"/>
  <c r="J44" i="3" s="1"/>
  <c r="D16" i="2" s="1"/>
  <c r="H43" i="3"/>
  <c r="H44" i="3"/>
  <c r="B16" i="2" s="1"/>
  <c r="J43" i="3"/>
  <c r="E16" i="2"/>
  <c r="N44" i="3"/>
  <c r="F16" i="2"/>
  <c r="W44" i="3"/>
  <c r="H50" i="3"/>
  <c r="J50" i="3"/>
  <c r="L50" i="3"/>
  <c r="I51" i="3"/>
  <c r="J51" i="3"/>
  <c r="L51" i="3"/>
  <c r="H52" i="3"/>
  <c r="J52" i="3"/>
  <c r="L52" i="3"/>
  <c r="I53" i="3"/>
  <c r="J53" i="3"/>
  <c r="L53" i="3"/>
  <c r="H54" i="3"/>
  <c r="J54" i="3"/>
  <c r="I55" i="3"/>
  <c r="J55" i="3"/>
  <c r="L55" i="3"/>
  <c r="I56" i="3"/>
  <c r="I74" i="3" s="1"/>
  <c r="J56" i="3"/>
  <c r="L56" i="3"/>
  <c r="I57" i="3"/>
  <c r="J57" i="3"/>
  <c r="L57" i="3"/>
  <c r="H58" i="3"/>
  <c r="J58" i="3"/>
  <c r="I59" i="3"/>
  <c r="J59" i="3"/>
  <c r="L59" i="3"/>
  <c r="H60" i="3"/>
  <c r="J60" i="3"/>
  <c r="L60" i="3"/>
  <c r="H61" i="3"/>
  <c r="J61" i="3"/>
  <c r="I62" i="3"/>
  <c r="J62" i="3"/>
  <c r="L62" i="3"/>
  <c r="H63" i="3"/>
  <c r="J63" i="3"/>
  <c r="L63" i="3"/>
  <c r="H64" i="3"/>
  <c r="J64" i="3"/>
  <c r="L64" i="3"/>
  <c r="H65" i="3"/>
  <c r="J65" i="3"/>
  <c r="L65" i="3"/>
  <c r="I66" i="3"/>
  <c r="J66" i="3"/>
  <c r="L66" i="3"/>
  <c r="H67" i="3"/>
  <c r="J67" i="3"/>
  <c r="L67" i="3"/>
  <c r="H68" i="3"/>
  <c r="J68" i="3"/>
  <c r="L68" i="3"/>
  <c r="H69" i="3"/>
  <c r="J69" i="3"/>
  <c r="L69" i="3"/>
  <c r="I70" i="3"/>
  <c r="J70" i="3"/>
  <c r="L70" i="3"/>
  <c r="H71" i="3"/>
  <c r="J71" i="3"/>
  <c r="L71" i="3"/>
  <c r="H72" i="3"/>
  <c r="J72" i="3"/>
  <c r="H73" i="3"/>
  <c r="J73" i="3"/>
  <c r="N74" i="3"/>
  <c r="W74" i="3"/>
  <c r="W88" i="3" s="1"/>
  <c r="H77" i="3"/>
  <c r="H80" i="3" s="1"/>
  <c r="B20" i="2"/>
  <c r="J77" i="3"/>
  <c r="L77" i="3"/>
  <c r="L80" i="3" s="1"/>
  <c r="E20" i="2" s="1"/>
  <c r="H78" i="3"/>
  <c r="J78" i="3"/>
  <c r="H79" i="3"/>
  <c r="J79" i="3"/>
  <c r="I80" i="3"/>
  <c r="J80" i="3"/>
  <c r="N80" i="3"/>
  <c r="F20" i="2" s="1"/>
  <c r="W80" i="3"/>
  <c r="H83" i="3"/>
  <c r="J83" i="3"/>
  <c r="L83" i="3"/>
  <c r="H84" i="3"/>
  <c r="J84" i="3"/>
  <c r="L84" i="3"/>
  <c r="H85" i="3"/>
  <c r="H86" i="3" s="1"/>
  <c r="B21" i="2" s="1"/>
  <c r="J85" i="3"/>
  <c r="L85" i="3"/>
  <c r="I86" i="3"/>
  <c r="L86" i="3"/>
  <c r="E21" i="2" s="1"/>
  <c r="N86" i="3"/>
  <c r="F21" i="2" s="1"/>
  <c r="W86" i="3"/>
  <c r="H92" i="3"/>
  <c r="J92" i="3"/>
  <c r="I93" i="3"/>
  <c r="J93" i="3"/>
  <c r="H94" i="3"/>
  <c r="J94" i="3"/>
  <c r="I95" i="3"/>
  <c r="J95" i="3"/>
  <c r="L95" i="3"/>
  <c r="H96" i="3"/>
  <c r="J96" i="3"/>
  <c r="I97" i="3"/>
  <c r="J97" i="3"/>
  <c r="L97" i="3"/>
  <c r="I98" i="3"/>
  <c r="J98" i="3"/>
  <c r="H99" i="3"/>
  <c r="J99" i="3"/>
  <c r="I100" i="3"/>
  <c r="J100" i="3"/>
  <c r="I101" i="3"/>
  <c r="J101" i="3"/>
  <c r="I102" i="3"/>
  <c r="J102" i="3"/>
  <c r="H103" i="3"/>
  <c r="J103" i="3"/>
  <c r="I104" i="3"/>
  <c r="J104" i="3"/>
  <c r="H105" i="3"/>
  <c r="J105" i="3"/>
  <c r="I106" i="3"/>
  <c r="J106" i="3"/>
  <c r="I107" i="3"/>
  <c r="J107" i="3"/>
  <c r="H108" i="3"/>
  <c r="J108" i="3"/>
  <c r="I109" i="3"/>
  <c r="J109" i="3"/>
  <c r="I110" i="3"/>
  <c r="J110" i="3"/>
  <c r="H111" i="3"/>
  <c r="J111" i="3"/>
  <c r="N112" i="3"/>
  <c r="W112" i="3"/>
  <c r="H115" i="3"/>
  <c r="J115" i="3"/>
  <c r="H116" i="3"/>
  <c r="J116" i="3"/>
  <c r="J117" i="3" s="1"/>
  <c r="H117" i="3"/>
  <c r="B25" i="2" s="1"/>
  <c r="I117" i="3"/>
  <c r="C25" i="2" s="1"/>
  <c r="L117" i="3"/>
  <c r="E25" i="2" s="1"/>
  <c r="N117" i="3"/>
  <c r="W117" i="3"/>
  <c r="B8" i="2"/>
  <c r="C12" i="2"/>
  <c r="E12" i="2"/>
  <c r="C13" i="2"/>
  <c r="F13" i="2"/>
  <c r="B14" i="2"/>
  <c r="E14" i="2"/>
  <c r="F19" i="2"/>
  <c r="C20" i="2"/>
  <c r="C21" i="2"/>
  <c r="F24" i="2"/>
  <c r="E37" i="3"/>
  <c r="E32" i="3"/>
  <c r="J28" i="3" l="1"/>
  <c r="E44" i="3"/>
  <c r="J20" i="3"/>
  <c r="D12" i="2" s="1"/>
  <c r="H112" i="3"/>
  <c r="B24" i="2" s="1"/>
  <c r="D25" i="2"/>
  <c r="E117" i="3"/>
  <c r="J86" i="3"/>
  <c r="I88" i="3"/>
  <c r="C19" i="2"/>
  <c r="J74" i="3"/>
  <c r="L74" i="3"/>
  <c r="H74" i="3"/>
  <c r="H46" i="3"/>
  <c r="F25" i="2"/>
  <c r="N119" i="3"/>
  <c r="F26" i="2" s="1"/>
  <c r="W119" i="3"/>
  <c r="L112" i="3"/>
  <c r="I112" i="3"/>
  <c r="J112" i="3"/>
  <c r="E80" i="3"/>
  <c r="D20" i="2"/>
  <c r="N88" i="3"/>
  <c r="I46" i="3"/>
  <c r="W121" i="3"/>
  <c r="L46" i="3"/>
  <c r="B12" i="2"/>
  <c r="F12" i="2"/>
  <c r="E20" i="3" l="1"/>
  <c r="J46" i="3"/>
  <c r="D17" i="2" s="1"/>
  <c r="E28" i="3"/>
  <c r="D13" i="2"/>
  <c r="H119" i="3"/>
  <c r="E86" i="3"/>
  <c r="D21" i="2"/>
  <c r="F22" i="2"/>
  <c r="N121" i="3"/>
  <c r="I119" i="3"/>
  <c r="C24" i="2"/>
  <c r="B17" i="2"/>
  <c r="E19" i="2"/>
  <c r="L88" i="3"/>
  <c r="E22" i="2" s="1"/>
  <c r="E17" i="2"/>
  <c r="I121" i="3"/>
  <c r="C28" i="2" s="1"/>
  <c r="C17" i="2"/>
  <c r="J119" i="3"/>
  <c r="D24" i="2"/>
  <c r="E112" i="3"/>
  <c r="E24" i="2"/>
  <c r="L119" i="3"/>
  <c r="E26" i="2" s="1"/>
  <c r="H88" i="3"/>
  <c r="B19" i="2"/>
  <c r="D19" i="2"/>
  <c r="E74" i="3"/>
  <c r="J88" i="3"/>
  <c r="C22" i="2"/>
  <c r="B26" i="2"/>
  <c r="E46" i="3" l="1"/>
  <c r="D22" i="2"/>
  <c r="E88" i="3"/>
  <c r="J121" i="3"/>
  <c r="D28" i="2" s="1"/>
  <c r="B22" i="2"/>
  <c r="H121" i="3"/>
  <c r="B28" i="2" s="1"/>
  <c r="D26" i="2"/>
  <c r="E119" i="3"/>
  <c r="L121" i="3"/>
  <c r="E28" i="2" s="1"/>
  <c r="C26" i="2"/>
  <c r="E121" i="3" l="1"/>
</calcChain>
</file>

<file path=xl/sharedStrings.xml><?xml version="1.0" encoding="utf-8"?>
<sst xmlns="http://schemas.openxmlformats.org/spreadsheetml/2006/main" count="1087" uniqueCount="502">
  <si>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</si>
  <si>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</si>
  <si>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</si>
  <si>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</si>
  <si>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</si>
  <si>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</si>
  <si>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</si>
  <si>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</si>
  <si>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</si>
  <si>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2015</t>
  </si>
  <si>
    <t>VK</t>
  </si>
  <si>
    <t>VF</t>
  </si>
  <si>
    <t>OP</t>
  </si>
  <si>
    <t>Konštrukcie</t>
  </si>
  <si>
    <t>D</t>
  </si>
  <si>
    <t>E</t>
  </si>
  <si>
    <t xml:space="preserve">Odberateľ: Mestské lesy Košice a.s. </t>
  </si>
  <si>
    <t xml:space="preserve">Projektant: Ing. Hurák Milan - P R O K O N </t>
  </si>
  <si>
    <t xml:space="preserve">JKSO : </t>
  </si>
  <si>
    <t>Rekapitulácia rozpočtu v</t>
  </si>
  <si>
    <t xml:space="preserve">Dodávateľ: Víťaz výberového konania </t>
  </si>
  <si>
    <t>Rekapitulácia splátky v</t>
  </si>
  <si>
    <t>Rekapitulácia výrobnej kalkulácie v</t>
  </si>
  <si>
    <t>Stavba : 56022 Rozhľadňa na Tatry</t>
  </si>
  <si>
    <t>Rekapitulácia OP v</t>
  </si>
  <si>
    <t>Popis položky, stavebného dielu, remesla</t>
  </si>
  <si>
    <t>Špecifikovaný</t>
  </si>
  <si>
    <t>Spolu</t>
  </si>
  <si>
    <t>Hmotnosť v T</t>
  </si>
  <si>
    <t>Suť v T</t>
  </si>
  <si>
    <t>Nh</t>
  </si>
  <si>
    <t>materiál</t>
  </si>
  <si>
    <t>1 - ZEMNE PRÁCE</t>
  </si>
  <si>
    <t>2 - ZÁKLADY</t>
  </si>
  <si>
    <t>4 - VODOROVNÉ KONŠTRUKCIE</t>
  </si>
  <si>
    <t>5 - KOMUNIKÁCIE</t>
  </si>
  <si>
    <t>9 - OSTATNÉ KONŠTRUKCIE A PRÁCE</t>
  </si>
  <si>
    <t xml:space="preserve">PRÁCE A DODÁVKY HSV  spolu: </t>
  </si>
  <si>
    <t>762 - Konštrukcie tesárske</t>
  </si>
  <si>
    <t>764 - Konštrukcie klampiarske</t>
  </si>
  <si>
    <t>783 - Nátery</t>
  </si>
  <si>
    <t xml:space="preserve">PRÁCE A DODÁVKY PSV  spolu: </t>
  </si>
  <si>
    <t>M21 - 155 Elektromontáže</t>
  </si>
  <si>
    <t>M46 - 202 Zemné práce pri ext. montážach</t>
  </si>
  <si>
    <t>PRÁCE A DODÁVKY M</t>
  </si>
  <si>
    <t>Za rozpočet celkom:</t>
  </si>
  <si>
    <t>Počet des.miest</t>
  </si>
  <si>
    <t>Formát</t>
  </si>
  <si>
    <t>Prehľad rozpočtových nákladov v</t>
  </si>
  <si>
    <t>Súpis vykonaných prác a dodávok v</t>
  </si>
  <si>
    <t>Prehľad kalkulovaných nákladov v</t>
  </si>
  <si>
    <t>Súpis plánovaných prác a dodávok v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</si>
  <si>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</si>
  <si>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</si>
  <si>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</si>
  <si>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</si>
  <si>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</si>
  <si>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</si>
  <si>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</si>
  <si>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</si>
  <si>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</si>
  <si>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</si>
  <si>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</si>
  <si>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</si>
  <si>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</si>
  <si>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</si>
  <si>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</si>
  <si>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</si>
  <si>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</si>
  <si>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</si>
  <si>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</si>
  <si>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</si>
  <si>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</si>
  <si>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</si>
  <si>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</si>
  <si>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</si>
  <si>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</si>
  <si>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</si>
  <si>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</si>
  <si>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</si>
  <si>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</si>
  <si>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</si>
  <si>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</si>
  <si>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</si>
  <si>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</si>
  <si>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</si>
  <si>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zostatok</t>
  </si>
  <si>
    <t>z režimu stavba</t>
  </si>
  <si>
    <t>položky</t>
  </si>
  <si>
    <t>pre tlač</t>
  </si>
  <si>
    <t>produkcie</t>
  </si>
  <si>
    <t>ceny</t>
  </si>
  <si>
    <t>pre KL</t>
  </si>
  <si>
    <t>pozícia</t>
  </si>
  <si>
    <t>PRÁCE A DODÁVKY HSV</t>
  </si>
  <si>
    <t xml:space="preserve">    1  </t>
  </si>
  <si>
    <t>001</t>
  </si>
  <si>
    <t>122101101</t>
  </si>
  <si>
    <t>Odkopávky a prekopávky nezapaž. v horn. tr. 1-2 do 100 m3</t>
  </si>
  <si>
    <t>m3</t>
  </si>
  <si>
    <t xml:space="preserve">/   1               </t>
  </si>
  <si>
    <t>12210-1101</t>
  </si>
  <si>
    <t>45.11.21</t>
  </si>
  <si>
    <t xml:space="preserve">                    </t>
  </si>
  <si>
    <t>EK</t>
  </si>
  <si>
    <t>S</t>
  </si>
  <si>
    <t xml:space="preserve">    2  </t>
  </si>
  <si>
    <t>272</t>
  </si>
  <si>
    <t>133201101</t>
  </si>
  <si>
    <t>Hĺbenie šachiet v horn. tr. 3 do 100 m3</t>
  </si>
  <si>
    <t xml:space="preserve">/   2               </t>
  </si>
  <si>
    <t>13320-1101</t>
  </si>
  <si>
    <t xml:space="preserve">    3  </t>
  </si>
  <si>
    <t>133201109</t>
  </si>
  <si>
    <t>Príplatok za lepivosť horniny tr.3</t>
  </si>
  <si>
    <t xml:space="preserve">/   3               </t>
  </si>
  <si>
    <t>13320-1109</t>
  </si>
  <si>
    <t xml:space="preserve">    4  </t>
  </si>
  <si>
    <t>162301102</t>
  </si>
  <si>
    <t>Vodorovné premiestnenie výkopu do 1000 m horn. tr. 1-4</t>
  </si>
  <si>
    <t xml:space="preserve">/   4               </t>
  </si>
  <si>
    <t>16230-1102</t>
  </si>
  <si>
    <t>45.11.24</t>
  </si>
  <si>
    <t xml:space="preserve">    5  </t>
  </si>
  <si>
    <t>167101101</t>
  </si>
  <si>
    <t>Nakladanie výkopku do 100 m3 v horn. tr. 1-4</t>
  </si>
  <si>
    <t xml:space="preserve">/   5               </t>
  </si>
  <si>
    <t>16710-1101</t>
  </si>
  <si>
    <t xml:space="preserve">    6  </t>
  </si>
  <si>
    <t>171201101</t>
  </si>
  <si>
    <t>Násypy nezhutnené</t>
  </si>
  <si>
    <t xml:space="preserve">/   6               </t>
  </si>
  <si>
    <t>17120-1101</t>
  </si>
  <si>
    <t xml:space="preserve">1 - ZEMNE PRÁCE  spolu: </t>
  </si>
  <si>
    <t xml:space="preserve">    7  </t>
  </si>
  <si>
    <t>002</t>
  </si>
  <si>
    <t>271531111</t>
  </si>
  <si>
    <t>Vankúš pod základy z kameniva hrubého drveného 16-63 mm</t>
  </si>
  <si>
    <t xml:space="preserve">/   7               </t>
  </si>
  <si>
    <t>27153-1111</t>
  </si>
  <si>
    <t>45.25.21</t>
  </si>
  <si>
    <t xml:space="preserve">    8  </t>
  </si>
  <si>
    <t>011</t>
  </si>
  <si>
    <t>275321311</t>
  </si>
  <si>
    <t>Základové pätky zo železobetónu tr. C16/20</t>
  </si>
  <si>
    <t xml:space="preserve">/   8               </t>
  </si>
  <si>
    <t>27532-1311</t>
  </si>
  <si>
    <t>45.25.32</t>
  </si>
  <si>
    <t xml:space="preserve">    9  </t>
  </si>
  <si>
    <t>275351217</t>
  </si>
  <si>
    <t>Debnenie základových pätiek drevené tradičné, zhotovenie</t>
  </si>
  <si>
    <t>m2</t>
  </si>
  <si>
    <t xml:space="preserve">/   9               </t>
  </si>
  <si>
    <t>27535-1217</t>
  </si>
  <si>
    <t xml:space="preserve">   10  </t>
  </si>
  <si>
    <t>275351218</t>
  </si>
  <si>
    <t>Debnenie základových pätiek drevené tradičné, odstránenie</t>
  </si>
  <si>
    <t xml:space="preserve">/  10               </t>
  </si>
  <si>
    <t>27535-1218</t>
  </si>
  <si>
    <t xml:space="preserve">   11  </t>
  </si>
  <si>
    <t>275362082</t>
  </si>
  <si>
    <t>Výstuž základových pätiek zo zvarovaných sietí KARI, d 8 mm, rozmer oka 15 x 15 cm</t>
  </si>
  <si>
    <t xml:space="preserve">/  11               </t>
  </si>
  <si>
    <t>27536-2082</t>
  </si>
  <si>
    <t xml:space="preserve">  .  .  </t>
  </si>
  <si>
    <t xml:space="preserve">2 - ZÁKLADY  spolu: </t>
  </si>
  <si>
    <t xml:space="preserve">   12  </t>
  </si>
  <si>
    <t>312</t>
  </si>
  <si>
    <t>465513111</t>
  </si>
  <si>
    <t>Dlažba z nazbieraného kameňa na sucho do 20m2, hr. 20cm bez vyplnenia škár</t>
  </si>
  <si>
    <t xml:space="preserve">/  12               </t>
  </si>
  <si>
    <t>46551-3111</t>
  </si>
  <si>
    <t>45.24.13</t>
  </si>
  <si>
    <t xml:space="preserve">4 - VODOROVNÉ KONŠTRUKCIE  spolu: </t>
  </si>
  <si>
    <t xml:space="preserve">   13  </t>
  </si>
  <si>
    <t>221</t>
  </si>
  <si>
    <t>564831111</t>
  </si>
  <si>
    <t>Podklad zo štrkodrte hr. 100 mm</t>
  </si>
  <si>
    <t xml:space="preserve">/  13               </t>
  </si>
  <si>
    <t>56483-1111</t>
  </si>
  <si>
    <t>45.23.11</t>
  </si>
  <si>
    <t xml:space="preserve">   14  </t>
  </si>
  <si>
    <t>599632111</t>
  </si>
  <si>
    <t>Výplň škár dlažby z lom. kameňa cementovou maltou</t>
  </si>
  <si>
    <t xml:space="preserve">/  14               </t>
  </si>
  <si>
    <t>59963-2111</t>
  </si>
  <si>
    <t>45.23.12</t>
  </si>
  <si>
    <t xml:space="preserve">5 - KOMUNIKÁCIE  spolu: </t>
  </si>
  <si>
    <t xml:space="preserve">   15  </t>
  </si>
  <si>
    <t>953943125</t>
  </si>
  <si>
    <t>Osadenie ostat. výrobkov do 120 kg do betónu bez dodávky</t>
  </si>
  <si>
    <t>kus</t>
  </si>
  <si>
    <t xml:space="preserve">/  15               </t>
  </si>
  <si>
    <t>95394-3125</t>
  </si>
  <si>
    <t>45.45.13</t>
  </si>
  <si>
    <t xml:space="preserve">   16  </t>
  </si>
  <si>
    <t>MAT</t>
  </si>
  <si>
    <t>134852150</t>
  </si>
  <si>
    <t>Tyč oceľová UPE S 235 JR G1 (11 373) označenie prierezu 200</t>
  </si>
  <si>
    <t>t</t>
  </si>
  <si>
    <t xml:space="preserve">/  16               </t>
  </si>
  <si>
    <t>27.10.70</t>
  </si>
  <si>
    <t>EZ</t>
  </si>
  <si>
    <t xml:space="preserve">   17  </t>
  </si>
  <si>
    <t>998012021</t>
  </si>
  <si>
    <t>Presun hmôt výšky do 6 m</t>
  </si>
  <si>
    <t xml:space="preserve">/  17               </t>
  </si>
  <si>
    <t>99801-2021</t>
  </si>
  <si>
    <t>45.21.6*</t>
  </si>
  <si>
    <t xml:space="preserve">   18  </t>
  </si>
  <si>
    <t>998012038</t>
  </si>
  <si>
    <t>Prípl. za zväčšený presun do 5 km pre budovy monolitické</t>
  </si>
  <si>
    <t xml:space="preserve">/  18               </t>
  </si>
  <si>
    <t>99801-2038</t>
  </si>
  <si>
    <t xml:space="preserve">9 - OSTATNÉ KONŠTRUKCIE A PRÁCE  spolu: </t>
  </si>
  <si>
    <t>PRÁCE A DODÁVKY PSV</t>
  </si>
  <si>
    <t xml:space="preserve">   19  </t>
  </si>
  <si>
    <t>762</t>
  </si>
  <si>
    <t>762211140</t>
  </si>
  <si>
    <t>Montáž schodiska priamočiar. š. ramena do 1,5 m z fošien bez podstupníc</t>
  </si>
  <si>
    <t>m</t>
  </si>
  <si>
    <t>I</t>
  </si>
  <si>
    <t>76221-1140</t>
  </si>
  <si>
    <t>45.42.13</t>
  </si>
  <si>
    <t>IK</t>
  </si>
  <si>
    <t xml:space="preserve">   20  </t>
  </si>
  <si>
    <t>6059A0159</t>
  </si>
  <si>
    <t>Rebríkové schody drevené š.770mm vrátane náteru</t>
  </si>
  <si>
    <t xml:space="preserve">/  19               </t>
  </si>
  <si>
    <t>6149A0159</t>
  </si>
  <si>
    <t>20.30.13</t>
  </si>
  <si>
    <t>IZ</t>
  </si>
  <si>
    <t xml:space="preserve">   21  </t>
  </si>
  <si>
    <t>762222141</t>
  </si>
  <si>
    <t>Montáž zábradlia rovného, osová vzd. stĺpikov do 150 cm</t>
  </si>
  <si>
    <t xml:space="preserve">/  20               </t>
  </si>
  <si>
    <t>76222-2141</t>
  </si>
  <si>
    <t xml:space="preserve">   22  </t>
  </si>
  <si>
    <t>605000003</t>
  </si>
  <si>
    <t>Drevené zábradlie vrátane kotvenia oceľ. svorníkmi vrátane náteru</t>
  </si>
  <si>
    <t xml:space="preserve">/  21               </t>
  </si>
  <si>
    <t>553468150</t>
  </si>
  <si>
    <t>28.12.10</t>
  </si>
  <si>
    <t xml:space="preserve">   23  </t>
  </si>
  <si>
    <t>762313113</t>
  </si>
  <si>
    <t>Montáž svorníkov dĺžky nad 300 do 450 mm</t>
  </si>
  <si>
    <t xml:space="preserve">/  22               </t>
  </si>
  <si>
    <t>76231-3113</t>
  </si>
  <si>
    <t xml:space="preserve">   24  </t>
  </si>
  <si>
    <t>311150160</t>
  </si>
  <si>
    <t>Matica 6hranná presná 0214018G lisovaná 20</t>
  </si>
  <si>
    <t>1000 ks</t>
  </si>
  <si>
    <t xml:space="preserve">/  24               </t>
  </si>
  <si>
    <t>28.74.11</t>
  </si>
  <si>
    <t xml:space="preserve">   25  </t>
  </si>
  <si>
    <t>311212260</t>
  </si>
  <si>
    <t>Podložka pod drevené konštrukcie 021727 otvor 22</t>
  </si>
  <si>
    <t xml:space="preserve">/  25               </t>
  </si>
  <si>
    <t>28.74.12</t>
  </si>
  <si>
    <t xml:space="preserve">   26  </t>
  </si>
  <si>
    <t>553362660</t>
  </si>
  <si>
    <t>Tyč závitová pozinkovaná M20 x 1000 mm</t>
  </si>
  <si>
    <t xml:space="preserve">/  26               </t>
  </si>
  <si>
    <t xml:space="preserve">   27  </t>
  </si>
  <si>
    <t>762341210</t>
  </si>
  <si>
    <t>Montáž debnenia striech rovných z dosiek hrubých na zraz</t>
  </si>
  <si>
    <t>76234-1210</t>
  </si>
  <si>
    <t>45.22.11</t>
  </si>
  <si>
    <t xml:space="preserve">   28  </t>
  </si>
  <si>
    <t>605127330</t>
  </si>
  <si>
    <t>Doska SM omietaná 1 24-32x60-160</t>
  </si>
  <si>
    <t xml:space="preserve">/  27               </t>
  </si>
  <si>
    <t>20.10.10</t>
  </si>
  <si>
    <t xml:space="preserve">   29  </t>
  </si>
  <si>
    <t>762395000</t>
  </si>
  <si>
    <t>Spojovacie a ochranné prostriedky k montáži krovov</t>
  </si>
  <si>
    <t xml:space="preserve">/  28               </t>
  </si>
  <si>
    <t>76239-5000</t>
  </si>
  <si>
    <t xml:space="preserve">   30  </t>
  </si>
  <si>
    <t>762521108</t>
  </si>
  <si>
    <t>Položenie podláh z fošien hrubých nehobľovaných na zraz</t>
  </si>
  <si>
    <t xml:space="preserve">/  29               </t>
  </si>
  <si>
    <t>76252-1108</t>
  </si>
  <si>
    <t xml:space="preserve">   31  </t>
  </si>
  <si>
    <t>605125950</t>
  </si>
  <si>
    <t>Fošňa SM omietaná 1 40 000-600</t>
  </si>
  <si>
    <t xml:space="preserve">/  30               </t>
  </si>
  <si>
    <t xml:space="preserve">   32  </t>
  </si>
  <si>
    <t>762595000</t>
  </si>
  <si>
    <t>Spojovacie a ochranné prostriedky k montáži podláh</t>
  </si>
  <si>
    <t xml:space="preserve">/  31               </t>
  </si>
  <si>
    <t>76259-5000</t>
  </si>
  <si>
    <t xml:space="preserve">   33  </t>
  </si>
  <si>
    <t>762712110</t>
  </si>
  <si>
    <t>Montáž priestor. viazaných konštr. z hraneného reziva do 120 cm2</t>
  </si>
  <si>
    <t xml:space="preserve">/  32               </t>
  </si>
  <si>
    <t>76271-2110</t>
  </si>
  <si>
    <t xml:space="preserve">   34  </t>
  </si>
  <si>
    <t>762712120</t>
  </si>
  <si>
    <t>Montáž priestor. viazaných konštr. z hraneného reziva nad 120 do 224 cm2</t>
  </si>
  <si>
    <t xml:space="preserve">/  33               </t>
  </si>
  <si>
    <t>76271-2120</t>
  </si>
  <si>
    <t xml:space="preserve">   35  </t>
  </si>
  <si>
    <t>605151500</t>
  </si>
  <si>
    <t>Hranol SM 1 000-600/8x10,8x16,10x10,10x160,12x12,15x15,16x16.../</t>
  </si>
  <si>
    <t xml:space="preserve">/  34               </t>
  </si>
  <si>
    <t xml:space="preserve">   36  </t>
  </si>
  <si>
    <t>762731120</t>
  </si>
  <si>
    <t>Montáž priestor. viazaných konštr. z guľatiny nad 120 do 224 cm2</t>
  </si>
  <si>
    <t xml:space="preserve">/  35               </t>
  </si>
  <si>
    <t>76273-1120</t>
  </si>
  <si>
    <t xml:space="preserve">   37  </t>
  </si>
  <si>
    <t>762731140</t>
  </si>
  <si>
    <t>Montáž priestor. viazaných konštr. z guľatiny nad 288 do 450 cm2</t>
  </si>
  <si>
    <t xml:space="preserve">/  36               </t>
  </si>
  <si>
    <t>76273-1140</t>
  </si>
  <si>
    <t xml:space="preserve">   38  </t>
  </si>
  <si>
    <t>762731150</t>
  </si>
  <si>
    <t>Montáž priestor. viazaných konštr. z guľatiny nad 450 do 600 cm2</t>
  </si>
  <si>
    <t xml:space="preserve">/  37               </t>
  </si>
  <si>
    <t>76273-1150</t>
  </si>
  <si>
    <t xml:space="preserve">   39  </t>
  </si>
  <si>
    <t>052182280</t>
  </si>
  <si>
    <t>Guľatina ihličnatá SM/JD/D6 tr. 1, bez kôry do priemeru 320mm</t>
  </si>
  <si>
    <t xml:space="preserve">/  38               </t>
  </si>
  <si>
    <t>02.01.11</t>
  </si>
  <si>
    <t xml:space="preserve">   40  </t>
  </si>
  <si>
    <t>762795000</t>
  </si>
  <si>
    <t>Spojovacie a ochranné prostriedky k montáži konštrukcií viazaných</t>
  </si>
  <si>
    <t xml:space="preserve">/  39               </t>
  </si>
  <si>
    <t>76279-5000</t>
  </si>
  <si>
    <t xml:space="preserve">   41  </t>
  </si>
  <si>
    <t>998762103</t>
  </si>
  <si>
    <t>Presun hmôt pre tesárske konštr. v objektoch výšky do 24 m</t>
  </si>
  <si>
    <t xml:space="preserve">/  40               </t>
  </si>
  <si>
    <t>99876-2103</t>
  </si>
  <si>
    <t xml:space="preserve">   42  </t>
  </si>
  <si>
    <t>998762194</t>
  </si>
  <si>
    <t>Prípl. za zväčšený presun do 1000 m pre tesárske konštr.</t>
  </si>
  <si>
    <t xml:space="preserve">/  41               </t>
  </si>
  <si>
    <t>99876-2194</t>
  </si>
  <si>
    <t xml:space="preserve">762 - Konštrukcie tesárske  spolu: </t>
  </si>
  <si>
    <t xml:space="preserve">   43  </t>
  </si>
  <si>
    <t>700</t>
  </si>
  <si>
    <t>764.211</t>
  </si>
  <si>
    <t>Krytina z hliníkového plechu zo zvitkov šírky 500mm</t>
  </si>
  <si>
    <t>45.00.00</t>
  </si>
  <si>
    <t xml:space="preserve">   44  </t>
  </si>
  <si>
    <t>764</t>
  </si>
  <si>
    <t>998764103</t>
  </si>
  <si>
    <t>Presun hmôt pre klampiarske konštr. v objektoch výšky do 24 m</t>
  </si>
  <si>
    <t xml:space="preserve">/  42               </t>
  </si>
  <si>
    <t>99876-4103</t>
  </si>
  <si>
    <t>45.22.13</t>
  </si>
  <si>
    <t xml:space="preserve">   45  </t>
  </si>
  <si>
    <t>998764194</t>
  </si>
  <si>
    <t>Prípl. za zväčšený presun do 1000 m pre klampiarske konštr.</t>
  </si>
  <si>
    <t xml:space="preserve">/  43               </t>
  </si>
  <si>
    <t>99876-4194</t>
  </si>
  <si>
    <t xml:space="preserve">764 - Konštrukcie klampiarske  spolu: </t>
  </si>
  <si>
    <t xml:space="preserve">   46  </t>
  </si>
  <si>
    <t>783</t>
  </si>
  <si>
    <t>783225100</t>
  </si>
  <si>
    <t>Nátery kov. stav. doplnk. konštr. syntet. dvojnás.+1x email</t>
  </si>
  <si>
    <t>78322-5100</t>
  </si>
  <si>
    <t>45.44.21</t>
  </si>
  <si>
    <t xml:space="preserve">   47  </t>
  </si>
  <si>
    <t>783226100</t>
  </si>
  <si>
    <t>Nátery kov. stav. doplnk. konštr. syntet. základné</t>
  </si>
  <si>
    <t xml:space="preserve">/  44               </t>
  </si>
  <si>
    <t>78322-6100</t>
  </si>
  <si>
    <t xml:space="preserve">   48  </t>
  </si>
  <si>
    <t>783627002</t>
  </si>
  <si>
    <t>Náter drevených konštrukcií ADLER 1x impreg. + 2x Pullex Plus-Lasur (resp. adekvat. náhrada)</t>
  </si>
  <si>
    <t xml:space="preserve">/  45               </t>
  </si>
  <si>
    <t>78362-7002</t>
  </si>
  <si>
    <t>45.44.22</t>
  </si>
  <si>
    <t xml:space="preserve">783 - Nátery  spolu: </t>
  </si>
  <si>
    <t xml:space="preserve">   49  </t>
  </si>
  <si>
    <t>921</t>
  </si>
  <si>
    <t>210050823</t>
  </si>
  <si>
    <t>Montáž výstražnej tabuľky na drevenú konštrukciu</t>
  </si>
  <si>
    <t>M</t>
  </si>
  <si>
    <t>74121-0823</t>
  </si>
  <si>
    <t>45.21.43</t>
  </si>
  <si>
    <t>MK</t>
  </si>
  <si>
    <t xml:space="preserve">   50  </t>
  </si>
  <si>
    <t>548230210</t>
  </si>
  <si>
    <t>Tabuľka výstražná</t>
  </si>
  <si>
    <t>28.74.13</t>
  </si>
  <si>
    <t>MZ</t>
  </si>
  <si>
    <t xml:space="preserve">   51  </t>
  </si>
  <si>
    <t>210220021</t>
  </si>
  <si>
    <t>Montáž uzemňovacieho vedenia v zemi, FeZn pás do 120mm2, vrátane prepojenia zvarom</t>
  </si>
  <si>
    <t xml:space="preserve">/  46               </t>
  </si>
  <si>
    <t>74531-0021</t>
  </si>
  <si>
    <t>45.31.1*</t>
  </si>
  <si>
    <t xml:space="preserve">   52  </t>
  </si>
  <si>
    <t>3549000A34</t>
  </si>
  <si>
    <t>Plochá uzemňovacia (FeZn) páska 30x4</t>
  </si>
  <si>
    <t>kg</t>
  </si>
  <si>
    <t xml:space="preserve">/  47               </t>
  </si>
  <si>
    <t>31.20.10</t>
  </si>
  <si>
    <t xml:space="preserve">t195304             </t>
  </si>
  <si>
    <t xml:space="preserve">   53  </t>
  </si>
  <si>
    <t>210220101</t>
  </si>
  <si>
    <t>Montáž zachytávacieho, zvodového vodiča s podperami, FeZn drôt D8-10mm</t>
  </si>
  <si>
    <t xml:space="preserve">/  48               </t>
  </si>
  <si>
    <t>74521-0101</t>
  </si>
  <si>
    <t xml:space="preserve">   54  </t>
  </si>
  <si>
    <t>3549000A00</t>
  </si>
  <si>
    <t>Kruhový bleskozvodný (FeZn) drôt D8</t>
  </si>
  <si>
    <t xml:space="preserve">/  49               </t>
  </si>
  <si>
    <t xml:space="preserve">t195008             </t>
  </si>
  <si>
    <t xml:space="preserve">   55  </t>
  </si>
  <si>
    <t>3549011A10</t>
  </si>
  <si>
    <t>Podpera vedenia (FeZn) do dreva : PV 17, vrut (D8x100 +110)mm</t>
  </si>
  <si>
    <t xml:space="preserve">/  50               </t>
  </si>
  <si>
    <t xml:space="preserve">f312622             </t>
  </si>
  <si>
    <t xml:space="preserve">   56  </t>
  </si>
  <si>
    <t>210220211</t>
  </si>
  <si>
    <t>Montáž zachytávacej tyče do dĺžky 2m, upevnenie na strešný hrebeň, do dreva</t>
  </si>
  <si>
    <t xml:space="preserve">/  51               </t>
  </si>
  <si>
    <t>74511-0211</t>
  </si>
  <si>
    <t xml:space="preserve">   57  </t>
  </si>
  <si>
    <t>3549030A02</t>
  </si>
  <si>
    <t>Tyč zachytávacia (FeZn) : JD 20, so závitom do dreva (D18x2000)mm</t>
  </si>
  <si>
    <t xml:space="preserve">/  52               </t>
  </si>
  <si>
    <t xml:space="preserve">f111116             </t>
  </si>
  <si>
    <t xml:space="preserve">   58  </t>
  </si>
  <si>
    <t>3549030A70</t>
  </si>
  <si>
    <t>- držiak zachytávacej tyče (FeZn) : DJ 4h, na krov, horný, pre tyče D18</t>
  </si>
  <si>
    <t xml:space="preserve">/  53               </t>
  </si>
  <si>
    <t xml:space="preserve">f211212             </t>
  </si>
  <si>
    <t xml:space="preserve">   59  </t>
  </si>
  <si>
    <t>3549030A80</t>
  </si>
  <si>
    <t>- strieška ochranná (FeZn) : OS 01, horná, otvor D20 (mm)</t>
  </si>
  <si>
    <t xml:space="preserve">/  54               </t>
  </si>
  <si>
    <t xml:space="preserve">f221112             </t>
  </si>
  <si>
    <t xml:space="preserve">   60  </t>
  </si>
  <si>
    <t>210220301</t>
  </si>
  <si>
    <t>Montáž bleskozvodnej svorky do 2 skrutiek (SS,SP1,SR 03)</t>
  </si>
  <si>
    <t xml:space="preserve">/  55               </t>
  </si>
  <si>
    <t>74524-0301</t>
  </si>
  <si>
    <t xml:space="preserve">   61  </t>
  </si>
  <si>
    <t>3549040A20</t>
  </si>
  <si>
    <t>Svorka spojovacia (FeZn) : SS s.p. 2sk, s príložkou (2xM8)</t>
  </si>
  <si>
    <t xml:space="preserve">/  56               </t>
  </si>
  <si>
    <t xml:space="preserve">f613112             </t>
  </si>
  <si>
    <t xml:space="preserve">   62  </t>
  </si>
  <si>
    <t>210220302</t>
  </si>
  <si>
    <t>Montáž bleskozvodnej svorky nad 2 skrutky (SJ,SK,SO,SZ,ST,SR01-2)</t>
  </si>
  <si>
    <t xml:space="preserve">/  57               </t>
  </si>
  <si>
    <t>74524-0302</t>
  </si>
  <si>
    <t xml:space="preserve">   63  </t>
  </si>
  <si>
    <t>3549040A36</t>
  </si>
  <si>
    <t>Svorka skúšobná (FeZn) : SZ (4xM8)</t>
  </si>
  <si>
    <t xml:space="preserve">/  58               </t>
  </si>
  <si>
    <t xml:space="preserve">t614109             </t>
  </si>
  <si>
    <t xml:space="preserve">   64  </t>
  </si>
  <si>
    <t>3549040A42</t>
  </si>
  <si>
    <t>Svorka odbočná, spojovacia (FeZn) : SR 02, pre uzemňovaciu pásku 30x4 (4xM8)</t>
  </si>
  <si>
    <t xml:space="preserve">/  59               </t>
  </si>
  <si>
    <t xml:space="preserve">f616122             </t>
  </si>
  <si>
    <t xml:space="preserve">   65  </t>
  </si>
  <si>
    <t>210220373</t>
  </si>
  <si>
    <t>Montáž ochranného uholníka, alebo rúrky, s držiakmi, do dreva</t>
  </si>
  <si>
    <t xml:space="preserve">/  60               </t>
  </si>
  <si>
    <t>74525-0373</t>
  </si>
  <si>
    <t xml:space="preserve">   66  </t>
  </si>
  <si>
    <t>3549060A01</t>
  </si>
  <si>
    <t>Ochranný uholník (FeZn) : OU 1,7 m</t>
  </si>
  <si>
    <t xml:space="preserve">/  61               </t>
  </si>
  <si>
    <t xml:space="preserve">f511121             </t>
  </si>
  <si>
    <t xml:space="preserve">   67  </t>
  </si>
  <si>
    <t>3549060A14</t>
  </si>
  <si>
    <t>- držiak ochranného uholníka (FeZn) : DU D, vrut do dreva (D12x80 +100)mm</t>
  </si>
  <si>
    <t xml:space="preserve">/  62               </t>
  </si>
  <si>
    <t xml:space="preserve">f521112             </t>
  </si>
  <si>
    <t xml:space="preserve">   68  </t>
  </si>
  <si>
    <t>213291000</t>
  </si>
  <si>
    <t>Spracovanie východiskovej revízie a vypracovanie správy</t>
  </si>
  <si>
    <t>hod</t>
  </si>
  <si>
    <t xml:space="preserve">/  63               </t>
  </si>
  <si>
    <t>74381-1000</t>
  </si>
  <si>
    <t xml:space="preserve">M21 - 155 Elektromontáže  spolu: </t>
  </si>
  <si>
    <t xml:space="preserve">   69  </t>
  </si>
  <si>
    <t>946</t>
  </si>
  <si>
    <t>460200163</t>
  </si>
  <si>
    <t>Káblové ryhy šírky 35, hĺbky 80 [cm], zemina tr.3</t>
  </si>
  <si>
    <t xml:space="preserve">/  64               </t>
  </si>
  <si>
    <t>19020-0163</t>
  </si>
  <si>
    <t xml:space="preserve">   70  </t>
  </si>
  <si>
    <t>460560163</t>
  </si>
  <si>
    <t>Zásyp ryhy šírky 35, hĺbky 80 [cm], zemina tr.3</t>
  </si>
  <si>
    <t xml:space="preserve">/  65               </t>
  </si>
  <si>
    <t>19056-0163</t>
  </si>
  <si>
    <t xml:space="preserve">M46 - 202 Zemné práce pri ext. montážach  spolu: </t>
  </si>
  <si>
    <t xml:space="preserve">PRÁCE A DODÁVKY M  spolu: </t>
  </si>
  <si>
    <t>Dátum:</t>
  </si>
  <si>
    <t>Spracoval:</t>
  </si>
  <si>
    <t>Dodávateľ: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</si>
</sst>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41B];[Red]\-#,##0.00\ [$€-41B]"/>
    <numFmt numFmtId="165" formatCode="#,##0&quot; Sk&quot;;[Red]\-#,##0&quot; Sk&quot;"/>
    <numFmt numFmtId="166" formatCode="\ #,##0&quot; Sk &quot;;\-#,##0&quot; Sk &quot;;&quot; - Sk &quot;;@\ "/>
    <numFmt numFmtId="167" formatCode="#,##0.00000"/>
    <numFmt numFmtId="168" formatCode="#,##0.000"/>
    <numFmt numFmtId="169" formatCode="0.000"/>
    <numFmt numFmtId="170" formatCode="#,##0.0"/>
    <numFmt numFmtId="171" formatCode="#,##0.0000"/>
  </numFmts>
  <fonts count="35">
    <font>
      <sz val="10"/>
      <name val="Arial"/>
      <charset val="238"/>
    </font>
    <font>
      <b/>
      <sz val="24"/>
      <color indexed="8"/>
      <name val="Arial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i/>
      <sz val="10"/>
      <color indexed="23"/>
      <name val="Arial"/>
      <charset val="238"/>
    </font>
    <font>
      <u/>
      <sz val="10"/>
      <color indexed="39"/>
      <name val="Arial"/>
      <charset val="238"/>
    </font>
    <font>
      <sz val="11"/>
      <color indexed="17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16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i/>
      <u/>
      <sz val="10"/>
      <name val="Arial"/>
      <charset val="238"/>
    </font>
    <font>
      <b/>
      <i/>
      <sz val="16"/>
      <name val="Arial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i/>
      <sz val="11"/>
      <color indexed="23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10"/>
      <name val="Arial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16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/>
      <right/>
      <top/>
      <bottom style="thick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7">
    <xf numFmtId="0" fontId="0" fillId="0" borderId="0"/>
    <xf numFmtId="0" fontId="15" fillId="0" borderId="1">
      <alignment vertical="center"/>
    </xf>
    <xf numFmtId="0" fontId="34" fillId="0" borderId="0" applyFill="0" applyBorder="0">
      <alignment vertical="center"/>
    </xf>
    <xf numFmtId="165" fontId="15" fillId="0" borderId="1"/>
    <xf numFmtId="0" fontId="34" fillId="0" borderId="1" applyFill="0"/>
    <xf numFmtId="166" fontId="34" fillId="0" borderId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8" fillId="18" borderId="0" applyNumberFormat="0" applyBorder="0" applyAlignment="0" applyProtection="0"/>
    <xf numFmtId="0" fontId="18" fillId="19" borderId="2" applyNumberFormat="0" applyAlignment="0" applyProtection="0"/>
    <xf numFmtId="0" fontId="19" fillId="0" borderId="3" applyNumberFormat="0" applyFill="0" applyAlignment="0" applyProtection="0"/>
    <xf numFmtId="0" fontId="20" fillId="0" borderId="0"/>
    <xf numFmtId="0" fontId="10" fillId="20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21" borderId="6" applyNumberFormat="0" applyAlignment="0" applyProtection="0"/>
    <xf numFmtId="0" fontId="8" fillId="18" borderId="0" applyNumberFormat="0" applyBorder="0" applyAlignment="0" applyProtection="0"/>
    <xf numFmtId="0" fontId="24" fillId="7" borderId="2" applyNumberFormat="0" applyAlignment="0" applyProtection="0"/>
    <xf numFmtId="0" fontId="23" fillId="21" borderId="6" applyNumberFormat="0" applyAlignment="0" applyProtection="0"/>
    <xf numFmtId="0" fontId="25" fillId="0" borderId="7" applyNumberFormat="0" applyFill="0" applyAlignment="0" applyProtection="0"/>
    <xf numFmtId="0" fontId="14" fillId="0" borderId="0" applyNumberFormat="0" applyFill="0" applyBorder="0" applyProtection="0">
      <alignment horizontal="center"/>
    </xf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 textRotation="90"/>
    </xf>
    <xf numFmtId="0" fontId="2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0" fillId="0" borderId="0"/>
    <xf numFmtId="0" fontId="20" fillId="0" borderId="0"/>
    <xf numFmtId="0" fontId="34" fillId="4" borderId="8" applyNumberFormat="0" applyAlignment="0" applyProtection="0"/>
    <xf numFmtId="0" fontId="27" fillId="19" borderId="9" applyNumberFormat="0" applyAlignment="0" applyProtection="0"/>
    <xf numFmtId="0" fontId="34" fillId="4" borderId="8" applyNumberFormat="0" applyAlignment="0" applyProtection="0"/>
    <xf numFmtId="0" fontId="25" fillId="0" borderId="7" applyNumberFormat="0" applyFill="0" applyAlignment="0" applyProtection="0"/>
    <xf numFmtId="0" fontId="6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5" fillId="0" borderId="0" applyBorder="0">
      <alignment vertical="center"/>
    </xf>
    <xf numFmtId="0" fontId="25" fillId="0" borderId="0" applyNumberFormat="0" applyFill="0" applyBorder="0" applyAlignment="0" applyProtection="0"/>
    <xf numFmtId="0" fontId="15" fillId="0" borderId="10">
      <alignment vertical="center"/>
    </xf>
    <xf numFmtId="0" fontId="26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4" fillId="7" borderId="2" applyNumberFormat="0" applyAlignment="0" applyProtection="0"/>
    <xf numFmtId="0" fontId="18" fillId="19" borderId="2" applyNumberFormat="0" applyAlignment="0" applyProtection="0"/>
    <xf numFmtId="0" fontId="13" fillId="0" borderId="0" applyNumberFormat="0" applyFill="0" applyBorder="0" applyAlignment="0" applyProtection="0"/>
    <xf numFmtId="164" fontId="13" fillId="0" borderId="0" applyFill="0" applyBorder="0" applyAlignment="0" applyProtection="0"/>
    <xf numFmtId="0" fontId="27" fillId="19" borderId="9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</cellStyleXfs>
  <cellXfs count="84">
    <xf numFmtId="0" fontId="0" fillId="0" borderId="0" xfId="0"/>
    <xf numFmtId="0" fontId="31" fillId="0" borderId="0" xfId="81" applyFont="1" applyProtection="1">
      <protection locked="0"/>
    </xf>
    <xf numFmtId="49" fontId="28" fillId="0" borderId="0" xfId="0" applyNumberFormat="1" applyFont="1" applyAlignment="1" applyProtection="1">
      <alignment horizontal="left" vertical="top" wrapText="1"/>
    </xf>
    <xf numFmtId="4" fontId="28" fillId="0" borderId="0" xfId="0" applyNumberFormat="1" applyFont="1" applyProtection="1"/>
    <xf numFmtId="167" fontId="28" fillId="0" borderId="0" xfId="0" applyNumberFormat="1" applyFont="1" applyProtection="1"/>
    <xf numFmtId="168" fontId="28" fillId="0" borderId="0" xfId="0" applyNumberFormat="1" applyFont="1" applyProtection="1"/>
    <xf numFmtId="0" fontId="28" fillId="0" borderId="0" xfId="0" applyFont="1" applyProtection="1"/>
    <xf numFmtId="0" fontId="29" fillId="0" borderId="0" xfId="0" applyFont="1" applyProtection="1"/>
    <xf numFmtId="0" fontId="28" fillId="0" borderId="10" xfId="0" applyFont="1" applyBorder="1" applyAlignment="1" applyProtection="1">
      <alignment horizontal="center"/>
    </xf>
    <xf numFmtId="0" fontId="28" fillId="0" borderId="12" xfId="0" applyFont="1" applyBorder="1" applyAlignment="1" applyProtection="1">
      <alignment horizontal="center"/>
    </xf>
    <xf numFmtId="49" fontId="32" fillId="0" borderId="0" xfId="0" applyNumberFormat="1" applyFont="1" applyAlignment="1" applyProtection="1">
      <alignment horizontal="left" vertical="top" wrapText="1"/>
    </xf>
    <xf numFmtId="4" fontId="32" fillId="0" borderId="0" xfId="0" applyNumberFormat="1" applyFont="1" applyProtection="1"/>
    <xf numFmtId="167" fontId="32" fillId="0" borderId="0" xfId="0" applyNumberFormat="1" applyFont="1" applyProtection="1"/>
    <xf numFmtId="168" fontId="32" fillId="0" borderId="0" xfId="0" applyNumberFormat="1" applyFont="1" applyProtection="1"/>
    <xf numFmtId="0" fontId="28" fillId="0" borderId="0" xfId="0" applyFont="1" applyAlignment="1" applyProtection="1">
      <alignment horizontal="right" vertical="top"/>
    </xf>
    <xf numFmtId="49" fontId="28" fillId="0" borderId="0" xfId="0" applyNumberFormat="1" applyFont="1" applyAlignment="1" applyProtection="1">
      <alignment horizontal="center" vertical="top"/>
    </xf>
    <xf numFmtId="49" fontId="28" fillId="0" borderId="0" xfId="0" applyNumberFormat="1" applyFont="1" applyAlignment="1" applyProtection="1">
      <alignment vertical="top"/>
    </xf>
    <xf numFmtId="168" fontId="28" fillId="0" borderId="0" xfId="0" applyNumberFormat="1" applyFont="1" applyAlignment="1" applyProtection="1">
      <alignment vertical="top"/>
    </xf>
    <xf numFmtId="0" fontId="28" fillId="0" borderId="0" xfId="0" applyFont="1" applyAlignment="1" applyProtection="1">
      <alignment vertical="top"/>
    </xf>
    <xf numFmtId="49" fontId="28" fillId="0" borderId="0" xfId="0" applyNumberFormat="1" applyFont="1" applyAlignment="1" applyProtection="1">
      <alignment horizontal="center"/>
    </xf>
    <xf numFmtId="49" fontId="28" fillId="0" borderId="0" xfId="0" applyNumberFormat="1" applyFont="1" applyAlignment="1" applyProtection="1"/>
    <xf numFmtId="0" fontId="29" fillId="0" borderId="0" xfId="0" applyFont="1" applyAlignment="1" applyProtection="1">
      <alignment wrapText="1"/>
    </xf>
    <xf numFmtId="0" fontId="28" fillId="0" borderId="11" xfId="0" applyFont="1" applyBorder="1" applyAlignment="1" applyProtection="1">
      <alignment horizontal="center" wrapText="1"/>
    </xf>
    <xf numFmtId="0" fontId="33" fillId="0" borderId="1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wrapText="1"/>
    </xf>
    <xf numFmtId="0" fontId="33" fillId="0" borderId="14" xfId="0" applyFont="1" applyBorder="1" applyAlignment="1" applyProtection="1">
      <alignment horizontal="center"/>
      <protection locked="0"/>
    </xf>
    <xf numFmtId="0" fontId="28" fillId="0" borderId="14" xfId="0" applyFont="1" applyBorder="1" applyAlignment="1" applyProtection="1">
      <alignment horizontal="center"/>
      <protection locked="0"/>
    </xf>
    <xf numFmtId="49" fontId="32" fillId="0" borderId="0" xfId="0" applyNumberFormat="1" applyFont="1" applyAlignment="1" applyProtection="1">
      <alignment horizontal="left" vertical="top"/>
    </xf>
    <xf numFmtId="49" fontId="28" fillId="0" borderId="0" xfId="0" applyNumberFormat="1" applyFont="1" applyAlignment="1" applyProtection="1">
      <alignment horizontal="left" vertical="top"/>
    </xf>
    <xf numFmtId="49" fontId="28" fillId="0" borderId="0" xfId="0" applyNumberFormat="1" applyFont="1" applyAlignment="1" applyProtection="1">
      <alignment horizontal="right" vertical="top"/>
    </xf>
    <xf numFmtId="49" fontId="28" fillId="0" borderId="0" xfId="0" applyNumberFormat="1" applyFont="1" applyAlignment="1" applyProtection="1">
      <alignment horizontal="right" vertical="top" wrapText="1"/>
    </xf>
    <xf numFmtId="4" fontId="32" fillId="0" borderId="0" xfId="0" applyNumberFormat="1" applyFont="1" applyAlignment="1" applyProtection="1">
      <alignment vertical="top"/>
    </xf>
    <xf numFmtId="168" fontId="32" fillId="0" borderId="0" xfId="0" applyNumberFormat="1" applyFont="1" applyAlignment="1" applyProtection="1">
      <alignment vertical="top"/>
    </xf>
    <xf numFmtId="49" fontId="32" fillId="0" borderId="0" xfId="0" applyNumberFormat="1" applyFont="1" applyAlignment="1" applyProtection="1">
      <alignment horizontal="right" vertical="top" wrapText="1"/>
    </xf>
    <xf numFmtId="0" fontId="28" fillId="0" borderId="11" xfId="0" applyFont="1" applyBorder="1" applyAlignment="1" applyProtection="1">
      <alignment horizontal="center"/>
    </xf>
    <xf numFmtId="0" fontId="32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30" fillId="0" borderId="0" xfId="81" applyFont="1" applyProtection="1">
      <protection locked="0"/>
    </xf>
    <xf numFmtId="0" fontId="0" fillId="0" borderId="0" xfId="0" applyProtection="1">
      <protection locked="0"/>
    </xf>
    <xf numFmtId="49" fontId="31" fillId="0" borderId="0" xfId="81" applyNumberFormat="1" applyFont="1" applyProtection="1">
      <protection locked="0"/>
    </xf>
    <xf numFmtId="167" fontId="28" fillId="0" borderId="0" xfId="0" applyNumberFormat="1" applyFont="1" applyProtection="1">
      <protection locked="0"/>
    </xf>
    <xf numFmtId="168" fontId="28" fillId="0" borderId="0" xfId="0" applyNumberFormat="1" applyFont="1" applyProtection="1">
      <protection locked="0"/>
    </xf>
    <xf numFmtId="0" fontId="28" fillId="0" borderId="11" xfId="0" applyFont="1" applyBorder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/>
      <protection locked="0"/>
    </xf>
    <xf numFmtId="49" fontId="28" fillId="0" borderId="0" xfId="0" applyNumberFormat="1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right"/>
      <protection locked="0"/>
    </xf>
    <xf numFmtId="49" fontId="28" fillId="0" borderId="0" xfId="0" applyNumberFormat="1" applyFont="1" applyProtection="1">
      <protection locked="0"/>
    </xf>
    <xf numFmtId="170" fontId="30" fillId="0" borderId="0" xfId="0" applyNumberFormat="1" applyFont="1" applyAlignment="1" applyProtection="1">
      <alignment horizontal="right"/>
      <protection locked="0"/>
    </xf>
    <xf numFmtId="4" fontId="30" fillId="0" borderId="0" xfId="0" applyNumberFormat="1" applyFont="1" applyAlignment="1" applyProtection="1">
      <alignment horizontal="right"/>
      <protection locked="0"/>
    </xf>
    <xf numFmtId="168" fontId="30" fillId="0" borderId="0" xfId="0" applyNumberFormat="1" applyFont="1" applyAlignment="1" applyProtection="1">
      <alignment horizontal="right"/>
      <protection locked="0"/>
    </xf>
    <xf numFmtId="171" fontId="30" fillId="0" borderId="0" xfId="0" applyNumberFormat="1" applyFont="1" applyAlignment="1" applyProtection="1">
      <alignment horizontal="right"/>
      <protection locked="0"/>
    </xf>
    <xf numFmtId="0" fontId="28" fillId="0" borderId="13" xfId="0" applyNumberFormat="1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left"/>
      <protection locked="0"/>
    </xf>
    <xf numFmtId="49" fontId="28" fillId="0" borderId="13" xfId="0" applyNumberFormat="1" applyFont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right"/>
      <protection locked="0"/>
    </xf>
    <xf numFmtId="0" fontId="28" fillId="0" borderId="14" xfId="0" applyNumberFormat="1" applyFont="1" applyBorder="1" applyAlignment="1" applyProtection="1">
      <alignment horizontal="center"/>
      <protection locked="0"/>
    </xf>
    <xf numFmtId="168" fontId="28" fillId="0" borderId="14" xfId="0" applyNumberFormat="1" applyFont="1" applyBorder="1" applyProtection="1">
      <protection locked="0"/>
    </xf>
    <xf numFmtId="0" fontId="28" fillId="0" borderId="14" xfId="0" applyFont="1" applyBorder="1" applyProtection="1">
      <protection locked="0"/>
    </xf>
    <xf numFmtId="49" fontId="28" fillId="0" borderId="14" xfId="0" applyNumberFormat="1" applyFont="1" applyBorder="1" applyAlignment="1" applyProtection="1">
      <alignment horizontal="left"/>
      <protection locked="0"/>
    </xf>
    <xf numFmtId="0" fontId="28" fillId="0" borderId="14" xfId="0" applyFont="1" applyBorder="1" applyAlignment="1" applyProtection="1">
      <alignment horizontal="right"/>
      <protection locked="0"/>
    </xf>
    <xf numFmtId="0" fontId="28" fillId="0" borderId="0" xfId="0" applyFont="1" applyAlignment="1" applyProtection="1">
      <alignment horizontal="right" vertical="top"/>
      <protection locked="0"/>
    </xf>
    <xf numFmtId="49" fontId="28" fillId="0" borderId="0" xfId="0" applyNumberFormat="1" applyFont="1" applyAlignment="1" applyProtection="1">
      <alignment horizontal="center" vertical="top"/>
      <protection locked="0"/>
    </xf>
    <xf numFmtId="49" fontId="28" fillId="0" borderId="0" xfId="0" applyNumberFormat="1" applyFont="1" applyAlignment="1" applyProtection="1">
      <alignment vertical="top"/>
      <protection locked="0"/>
    </xf>
    <xf numFmtId="168" fontId="28" fillId="0" borderId="0" xfId="0" applyNumberFormat="1" applyFont="1" applyAlignment="1" applyProtection="1">
      <alignment vertical="top"/>
      <protection locked="0"/>
    </xf>
    <xf numFmtId="0" fontId="28" fillId="0" borderId="0" xfId="0" applyFont="1" applyAlignment="1" applyProtection="1">
      <alignment vertical="top"/>
      <protection locked="0"/>
    </xf>
    <xf numFmtId="170" fontId="28" fillId="0" borderId="0" xfId="0" applyNumberFormat="1" applyFont="1" applyAlignment="1" applyProtection="1">
      <alignment vertical="top"/>
      <protection locked="0"/>
    </xf>
    <xf numFmtId="4" fontId="28" fillId="0" borderId="0" xfId="0" applyNumberFormat="1" applyFont="1" applyAlignment="1" applyProtection="1">
      <alignment vertical="top"/>
      <protection locked="0"/>
    </xf>
    <xf numFmtId="167" fontId="28" fillId="0" borderId="0" xfId="0" applyNumberFormat="1" applyFont="1" applyAlignment="1" applyProtection="1">
      <alignment vertical="top"/>
      <protection locked="0"/>
    </xf>
    <xf numFmtId="0" fontId="28" fillId="0" borderId="0" xfId="0" applyFont="1" applyAlignment="1" applyProtection="1">
      <alignment horizontal="center" vertical="top"/>
      <protection locked="0"/>
    </xf>
    <xf numFmtId="169" fontId="28" fillId="0" borderId="0" xfId="0" applyNumberFormat="1" applyFont="1" applyAlignment="1" applyProtection="1">
      <alignment vertical="top"/>
      <protection locked="0"/>
    </xf>
    <xf numFmtId="4" fontId="28" fillId="22" borderId="0" xfId="0" applyNumberFormat="1" applyFont="1" applyFill="1" applyAlignment="1" applyProtection="1">
      <alignment vertical="top"/>
      <protection locked="0"/>
    </xf>
    <xf numFmtId="4" fontId="32" fillId="0" borderId="0" xfId="0" applyNumberFormat="1" applyFont="1" applyAlignment="1" applyProtection="1">
      <alignment vertical="top"/>
      <protection locked="0"/>
    </xf>
    <xf numFmtId="167" fontId="32" fillId="0" borderId="0" xfId="0" applyNumberFormat="1" applyFont="1" applyAlignment="1" applyProtection="1">
      <alignment vertical="top"/>
      <protection locked="0"/>
    </xf>
    <xf numFmtId="168" fontId="32" fillId="0" borderId="0" xfId="0" applyNumberFormat="1" applyFont="1" applyAlignment="1" applyProtection="1">
      <alignment vertical="top"/>
      <protection locked="0"/>
    </xf>
    <xf numFmtId="169" fontId="32" fillId="0" borderId="0" xfId="0" applyNumberFormat="1" applyFont="1" applyAlignment="1" applyProtection="1">
      <alignment vertical="top"/>
      <protection locked="0"/>
    </xf>
    <xf numFmtId="0" fontId="32" fillId="22" borderId="0" xfId="0" applyFont="1" applyFill="1" applyProtection="1">
      <protection locked="0"/>
    </xf>
    <xf numFmtId="0" fontId="28" fillId="22" borderId="0" xfId="0" applyFont="1" applyFill="1" applyProtection="1">
      <protection locked="0"/>
    </xf>
    <xf numFmtId="0" fontId="28" fillId="22" borderId="0" xfId="0" applyFont="1" applyFill="1" applyAlignment="1" applyProtection="1">
      <alignment wrapText="1"/>
      <protection locked="0"/>
    </xf>
    <xf numFmtId="0" fontId="28" fillId="0" borderId="11" xfId="0" applyFont="1" applyBorder="1" applyAlignment="1" applyProtection="1">
      <alignment horizontal="center"/>
      <protection locked="0"/>
    </xf>
  </cellXfs>
  <cellStyles count="107">
    <cellStyle name="1 000 Sk" xfId="1" xr:uid="{00000000-0005-0000-0000-000000000000}"/>
    <cellStyle name="1 000,-  Sk" xfId="2" xr:uid="{00000000-0005-0000-0000-000001000000}"/>
    <cellStyle name="1 000,- Kč" xfId="3" xr:uid="{00000000-0005-0000-0000-000002000000}"/>
    <cellStyle name="1 000,- Sk" xfId="4" xr:uid="{00000000-0005-0000-0000-000003000000}"/>
    <cellStyle name="1000 Sk_fakturuj99" xfId="5" xr:uid="{00000000-0005-0000-0000-000004000000}"/>
    <cellStyle name="20 % – Zvýraznění1" xfId="6" xr:uid="{00000000-0005-0000-0000-000005000000}"/>
    <cellStyle name="20 % – Zvýraznění2" xfId="7" xr:uid="{00000000-0005-0000-0000-000006000000}"/>
    <cellStyle name="20 % – Zvýraznění3" xfId="8" xr:uid="{00000000-0005-0000-0000-000007000000}"/>
    <cellStyle name="20 % – Zvýraznění4" xfId="9" xr:uid="{00000000-0005-0000-0000-000008000000}"/>
    <cellStyle name="20 % – Zvýraznění5" xfId="10" xr:uid="{00000000-0005-0000-0000-000009000000}"/>
    <cellStyle name="20 % – Zvýraznění6" xfId="11" xr:uid="{00000000-0005-0000-0000-00000A000000}"/>
    <cellStyle name="20% - Accent1" xfId="12" xr:uid="{00000000-0005-0000-0000-00000B000000}"/>
    <cellStyle name="20% - Accent2" xfId="13" xr:uid="{00000000-0005-0000-0000-00000C000000}"/>
    <cellStyle name="20% - Accent3" xfId="14" xr:uid="{00000000-0005-0000-0000-00000D000000}"/>
    <cellStyle name="20% - Accent4" xfId="15" xr:uid="{00000000-0005-0000-0000-00000E000000}"/>
    <cellStyle name="20% - Accent5" xfId="16" xr:uid="{00000000-0005-0000-0000-00000F000000}"/>
    <cellStyle name="20% - Accent6" xfId="17" xr:uid="{00000000-0005-0000-0000-000010000000}"/>
    <cellStyle name="40 % – Zvýraznění1" xfId="18" xr:uid="{00000000-0005-0000-0000-000011000000}"/>
    <cellStyle name="40 % – Zvýraznění2" xfId="19" xr:uid="{00000000-0005-0000-0000-000012000000}"/>
    <cellStyle name="40 % – Zvýraznění3" xfId="20" xr:uid="{00000000-0005-0000-0000-000013000000}"/>
    <cellStyle name="40 % – Zvýraznění4" xfId="21" xr:uid="{00000000-0005-0000-0000-000014000000}"/>
    <cellStyle name="40 % – Zvýraznění5" xfId="22" xr:uid="{00000000-0005-0000-0000-000015000000}"/>
    <cellStyle name="40 % – Zvýraznění6" xfId="23" xr:uid="{00000000-0005-0000-0000-000016000000}"/>
    <cellStyle name="40% - Accent1" xfId="24" xr:uid="{00000000-0005-0000-0000-000017000000}"/>
    <cellStyle name="40% - Accent2" xfId="25" xr:uid="{00000000-0005-0000-0000-000018000000}"/>
    <cellStyle name="40% - Accent3" xfId="26" xr:uid="{00000000-0005-0000-0000-000019000000}"/>
    <cellStyle name="40% - Accent4" xfId="27" xr:uid="{00000000-0005-0000-0000-00001A000000}"/>
    <cellStyle name="40% - Accent5" xfId="28" xr:uid="{00000000-0005-0000-0000-00001B000000}"/>
    <cellStyle name="40% - Accent6" xfId="29" xr:uid="{00000000-0005-0000-0000-00001C000000}"/>
    <cellStyle name="60 % – Zvýraznění1" xfId="30" xr:uid="{00000000-0005-0000-0000-00001D000000}"/>
    <cellStyle name="60 % – Zvýraznění2" xfId="31" xr:uid="{00000000-0005-0000-0000-00001E000000}"/>
    <cellStyle name="60 % – Zvýraznění3" xfId="32" xr:uid="{00000000-0005-0000-0000-00001F000000}"/>
    <cellStyle name="60 % – Zvýraznění4" xfId="33" xr:uid="{00000000-0005-0000-0000-000020000000}"/>
    <cellStyle name="60 % – Zvýraznění5" xfId="34" xr:uid="{00000000-0005-0000-0000-000021000000}"/>
    <cellStyle name="60 % – Zvýraznění6" xfId="35" xr:uid="{00000000-0005-0000-0000-000022000000}"/>
    <cellStyle name="60% - Accent1" xfId="36" xr:uid="{00000000-0005-0000-0000-000023000000}"/>
    <cellStyle name="60% - Accent2" xfId="37" xr:uid="{00000000-0005-0000-0000-000024000000}"/>
    <cellStyle name="60% - Accent3" xfId="38" xr:uid="{00000000-0005-0000-0000-000025000000}"/>
    <cellStyle name="60% - Accent4" xfId="39" xr:uid="{00000000-0005-0000-0000-000026000000}"/>
    <cellStyle name="60% - Accent5" xfId="40" xr:uid="{00000000-0005-0000-0000-000027000000}"/>
    <cellStyle name="60% - Accent6" xfId="41" xr:uid="{00000000-0005-0000-0000-000028000000}"/>
    <cellStyle name="Accent" xfId="42" xr:uid="{00000000-0005-0000-0000-000029000000}"/>
    <cellStyle name="Accent 1" xfId="43" xr:uid="{00000000-0005-0000-0000-00002A000000}"/>
    <cellStyle name="Accent 2" xfId="44" xr:uid="{00000000-0005-0000-0000-00002B000000}"/>
    <cellStyle name="Accent 3" xfId="45" xr:uid="{00000000-0005-0000-0000-00002C000000}"/>
    <cellStyle name="Accent1" xfId="46" xr:uid="{00000000-0005-0000-0000-00002D000000}"/>
    <cellStyle name="Accent2" xfId="47" xr:uid="{00000000-0005-0000-0000-00002E000000}"/>
    <cellStyle name="Accent3" xfId="48" xr:uid="{00000000-0005-0000-0000-00002F000000}"/>
    <cellStyle name="Accent4" xfId="49" xr:uid="{00000000-0005-0000-0000-000030000000}"/>
    <cellStyle name="Accent5" xfId="50" xr:uid="{00000000-0005-0000-0000-000031000000}"/>
    <cellStyle name="Accent6" xfId="51" xr:uid="{00000000-0005-0000-0000-000032000000}"/>
    <cellStyle name="Bad" xfId="52" xr:uid="{00000000-0005-0000-0000-000033000000}"/>
    <cellStyle name="Calculation" xfId="53" xr:uid="{00000000-0005-0000-0000-000034000000}"/>
    <cellStyle name="Celkem" xfId="54" xr:uid="{00000000-0005-0000-0000-000035000000}"/>
    <cellStyle name="data" xfId="55" xr:uid="{00000000-0005-0000-0000-000036000000}"/>
    <cellStyle name="Error" xfId="56" xr:uid="{00000000-0005-0000-0000-000037000000}"/>
    <cellStyle name="Explanatory Text" xfId="57" xr:uid="{00000000-0005-0000-0000-000038000000}"/>
    <cellStyle name="Footnote" xfId="58" xr:uid="{00000000-0005-0000-0000-000039000000}"/>
    <cellStyle name="Good" xfId="59" xr:uid="{00000000-0005-0000-0000-00003A000000}"/>
    <cellStyle name="Heading" xfId="60" xr:uid="{00000000-0005-0000-0000-00003B000000}"/>
    <cellStyle name="Heading 1" xfId="61" xr:uid="{00000000-0005-0000-0000-00003C000000}"/>
    <cellStyle name="Heading 2" xfId="62" xr:uid="{00000000-0005-0000-0000-00003D000000}"/>
    <cellStyle name="Heading 3" xfId="63" xr:uid="{00000000-0005-0000-0000-00003E000000}"/>
    <cellStyle name="Heading 4" xfId="64" xr:uid="{00000000-0005-0000-0000-00003F000000}"/>
    <cellStyle name="Hyperlink" xfId="65" xr:uid="{00000000-0005-0000-0000-000040000000}"/>
    <cellStyle name="Check Cell" xfId="66" xr:uid="{00000000-0005-0000-0000-000041000000}"/>
    <cellStyle name="Chybně" xfId="67" xr:uid="{00000000-0005-0000-0000-000042000000}"/>
    <cellStyle name="Input" xfId="68" xr:uid="{00000000-0005-0000-0000-000043000000}"/>
    <cellStyle name="Kontrolní buňka" xfId="69" xr:uid="{00000000-0005-0000-0000-000044000000}"/>
    <cellStyle name="Linked Cell" xfId="70" xr:uid="{00000000-0005-0000-0000-000045000000}"/>
    <cellStyle name="Nadpis" xfId="71" xr:uid="{00000000-0005-0000-0000-000046000000}"/>
    <cellStyle name="Nadpis 1" xfId="72" builtinId="16" customBuiltin="1"/>
    <cellStyle name="Nadpis 2" xfId="73" builtinId="17" customBuiltin="1"/>
    <cellStyle name="Nadpis 3" xfId="74" builtinId="18" customBuiltin="1"/>
    <cellStyle name="Nadpis 4" xfId="75" builtinId="19" customBuiltin="1"/>
    <cellStyle name="Nadpis1" xfId="76" xr:uid="{00000000-0005-0000-0000-00004B000000}"/>
    <cellStyle name="Název" xfId="77" xr:uid="{00000000-0005-0000-0000-00004C000000}"/>
    <cellStyle name="Neutral" xfId="78" xr:uid="{00000000-0005-0000-0000-00004D000000}"/>
    <cellStyle name="Neutrální" xfId="79" xr:uid="{00000000-0005-0000-0000-00004E000000}"/>
    <cellStyle name="Normálna" xfId="0" builtinId="0"/>
    <cellStyle name="normálne_fakturuj99" xfId="80" xr:uid="{00000000-0005-0000-0000-000050000000}"/>
    <cellStyle name="normálne_KLs" xfId="81" xr:uid="{00000000-0005-0000-0000-000051000000}"/>
    <cellStyle name="Note" xfId="82" xr:uid="{00000000-0005-0000-0000-000053000000}"/>
    <cellStyle name="Output" xfId="83" xr:uid="{00000000-0005-0000-0000-000054000000}"/>
    <cellStyle name="Poznámka" xfId="84" builtinId="10" customBuiltin="1"/>
    <cellStyle name="Propojená buňka" xfId="85" xr:uid="{00000000-0005-0000-0000-000056000000}"/>
    <cellStyle name="Správně" xfId="86" xr:uid="{00000000-0005-0000-0000-000057000000}"/>
    <cellStyle name="Status" xfId="87" xr:uid="{00000000-0005-0000-0000-000058000000}"/>
    <cellStyle name="Text" xfId="88" xr:uid="{00000000-0005-0000-0000-000059000000}"/>
    <cellStyle name="Text upozornění" xfId="89" xr:uid="{00000000-0005-0000-0000-00005A000000}"/>
    <cellStyle name="TEXT1" xfId="90" xr:uid="{00000000-0005-0000-0000-00005B000000}"/>
    <cellStyle name="Title" xfId="91" xr:uid="{00000000-0005-0000-0000-00005C000000}"/>
    <cellStyle name="Total" xfId="92" xr:uid="{00000000-0005-0000-0000-00005D000000}"/>
    <cellStyle name="Vstup" xfId="93" builtinId="20" customBuiltin="1"/>
    <cellStyle name="Výpočet" xfId="94" builtinId="22" customBuiltin="1"/>
    <cellStyle name="Výsledok" xfId="95" xr:uid="{00000000-0005-0000-0000-000060000000}"/>
    <cellStyle name="Výsledok2" xfId="96" xr:uid="{00000000-0005-0000-0000-000061000000}"/>
    <cellStyle name="Výstup" xfId="97" builtinId="21" customBuiltin="1"/>
    <cellStyle name="Vysvětlující text" xfId="98" xr:uid="{00000000-0005-0000-0000-000063000000}"/>
    <cellStyle name="Warning" xfId="99" xr:uid="{00000000-0005-0000-0000-000064000000}"/>
    <cellStyle name="Warning Text" xfId="100" xr:uid="{00000000-0005-0000-0000-000065000000}"/>
    <cellStyle name="Zvýraznění 1" xfId="101" xr:uid="{00000000-0005-0000-0000-000066000000}"/>
    <cellStyle name="Zvýraznění 2" xfId="102" xr:uid="{00000000-0005-0000-0000-000067000000}"/>
    <cellStyle name="Zvýraznění 3" xfId="103" xr:uid="{00000000-0005-0000-0000-000068000000}"/>
    <cellStyle name="Zvýraznění 4" xfId="104" xr:uid="{00000000-0005-0000-0000-000069000000}"/>
    <cellStyle name="Zvýraznění 5" xfId="105" xr:uid="{00000000-0005-0000-0000-00006A000000}"/>
    <cellStyle name="Zvýraznění 6" xfId="106" xr:uid="{00000000-0005-0000-0000-00006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8"/>
  <sheetViews>
    <sheetView showGridLines="0" zoomScaleNormal="100" workbookViewId="0">
      <selection activeCell="H9" sqref="H9"/>
    </sheetView>
  </sheetViews>
  <sheetFormatPr defaultColWidth="11.5703125" defaultRowHeight="13.7" customHeight="1"/>
  <cols>
    <col min="1" max="1" width="42.28515625" style="47" customWidth="1"/>
    <col min="2" max="4" width="10.28515625" style="38" customWidth="1"/>
    <col min="5" max="5" width="9.28515625" style="43" customWidth="1"/>
    <col min="6" max="6" width="9.28515625" style="44" customWidth="1"/>
    <col min="7" max="22" width="9.140625" style="39" customWidth="1"/>
    <col min="23" max="24" width="5.7109375" style="39" customWidth="1"/>
    <col min="25" max="25" width="6.5703125" style="39" customWidth="1"/>
    <col min="26" max="26" width="24.28515625" style="39" customWidth="1"/>
    <col min="27" max="27" width="4.28515625" style="39" customWidth="1"/>
    <col min="28" max="28" width="8.28515625" style="39" customWidth="1"/>
    <col min="29" max="29" width="8.7109375" style="39" customWidth="1"/>
    <col min="30" max="63" width="9.140625" style="39" customWidth="1"/>
    <col min="64" max="16384" width="11.5703125" style="41"/>
  </cols>
  <sheetData>
    <row r="1" spans="1:29" ht="13.5">
      <c r="A1" s="37" t="s">
        <v>16</v>
      </c>
      <c r="C1" s="39"/>
      <c r="E1" s="37" t="s">
        <v>500</v>
      </c>
      <c r="F1" s="39"/>
      <c r="Y1" s="40" t="s">
        <v>0</v>
      </c>
      <c r="Z1" s="40" t="s">
        <v>1</v>
      </c>
      <c r="AA1" s="40" t="s">
        <v>2</v>
      </c>
      <c r="AB1" s="40" t="s">
        <v>3</v>
      </c>
      <c r="AC1" s="40" t="s">
        <v>4</v>
      </c>
    </row>
    <row r="2" spans="1:29" ht="13.5">
      <c r="A2" s="37" t="s">
        <v>17</v>
      </c>
      <c r="C2" s="39"/>
      <c r="E2" s="37" t="s">
        <v>18</v>
      </c>
      <c r="F2" s="39"/>
      <c r="Y2" s="40" t="s">
        <v>5</v>
      </c>
      <c r="Z2" s="1" t="s">
        <v>19</v>
      </c>
      <c r="AA2" s="1" t="s">
        <v>6</v>
      </c>
      <c r="AB2" s="1"/>
      <c r="AC2" s="42"/>
    </row>
    <row r="3" spans="1:29" ht="13.5">
      <c r="A3" s="37" t="s">
        <v>20</v>
      </c>
      <c r="C3" s="39"/>
      <c r="E3" s="37" t="s">
        <v>499</v>
      </c>
      <c r="F3" s="39"/>
      <c r="Y3" s="40" t="s">
        <v>7</v>
      </c>
      <c r="Z3" s="1" t="s">
        <v>21</v>
      </c>
      <c r="AA3" s="1" t="s">
        <v>6</v>
      </c>
      <c r="AB3" s="1" t="s">
        <v>8</v>
      </c>
      <c r="AC3" s="42" t="s">
        <v>9</v>
      </c>
    </row>
    <row r="4" spans="1:29" ht="13.5">
      <c r="A4" s="39"/>
      <c r="B4" s="39"/>
      <c r="C4" s="39"/>
      <c r="D4" s="39"/>
      <c r="E4" s="39"/>
      <c r="F4" s="39"/>
      <c r="Y4" s="40" t="s">
        <v>10</v>
      </c>
      <c r="Z4" s="1" t="s">
        <v>22</v>
      </c>
      <c r="AA4" s="1" t="s">
        <v>6</v>
      </c>
      <c r="AB4" s="1"/>
      <c r="AC4" s="42"/>
    </row>
    <row r="5" spans="1:29" ht="13.5">
      <c r="A5" s="37" t="s">
        <v>23</v>
      </c>
      <c r="B5" s="39"/>
      <c r="C5" s="39"/>
      <c r="D5" s="39"/>
      <c r="E5" s="39"/>
      <c r="F5" s="39"/>
      <c r="Y5" s="40" t="s">
        <v>11</v>
      </c>
      <c r="Z5" s="1" t="s">
        <v>21</v>
      </c>
      <c r="AA5" s="1" t="s">
        <v>6</v>
      </c>
      <c r="AB5" s="1" t="s">
        <v>8</v>
      </c>
      <c r="AC5" s="42" t="s">
        <v>9</v>
      </c>
    </row>
    <row r="6" spans="1:29" ht="13.5">
      <c r="A6" s="37"/>
      <c r="B6" s="39"/>
      <c r="C6" s="39"/>
      <c r="D6" s="39"/>
      <c r="E6" s="39"/>
      <c r="F6" s="39"/>
      <c r="Y6" s="40" t="s">
        <v>12</v>
      </c>
      <c r="Z6" s="1" t="s">
        <v>24</v>
      </c>
      <c r="AA6" s="1" t="s">
        <v>6</v>
      </c>
      <c r="AB6" s="1" t="s">
        <v>8</v>
      </c>
      <c r="AC6" s="42" t="s">
        <v>9</v>
      </c>
    </row>
    <row r="7" spans="1:29" ht="13.5">
      <c r="A7" s="37"/>
      <c r="B7" s="39"/>
      <c r="C7" s="39"/>
      <c r="D7" s="39"/>
      <c r="E7" s="39"/>
      <c r="F7" s="39"/>
    </row>
    <row r="8" spans="1:29" ht="13.5">
      <c r="A8" s="6"/>
      <c r="B8" s="7" t="str">
        <f>CONCATENATE(Z2," ",AA2," ",AB2," ",AC2)</f>
        <v xml:space="preserve">Rekapitulácia rozpočtu v EUR  </v>
      </c>
      <c r="C8" s="3"/>
      <c r="D8" s="3"/>
      <c r="E8" s="4"/>
      <c r="F8" s="5"/>
    </row>
    <row r="9" spans="1:29" ht="13.5">
      <c r="A9" s="36" t="s">
        <v>25</v>
      </c>
      <c r="B9" s="36" t="s">
        <v>13</v>
      </c>
      <c r="C9" s="36" t="s">
        <v>26</v>
      </c>
      <c r="D9" s="36" t="s">
        <v>27</v>
      </c>
      <c r="E9" s="8" t="s">
        <v>28</v>
      </c>
      <c r="F9" s="8" t="s">
        <v>29</v>
      </c>
    </row>
    <row r="10" spans="1:29" ht="13.5">
      <c r="A10" s="9"/>
      <c r="B10" s="9"/>
      <c r="C10" s="9" t="s">
        <v>31</v>
      </c>
      <c r="D10" s="9"/>
      <c r="E10" s="8" t="s">
        <v>27</v>
      </c>
      <c r="F10" s="8" t="s">
        <v>27</v>
      </c>
    </row>
    <row r="11" spans="1:29" ht="13.7" customHeight="1">
      <c r="A11" s="2"/>
      <c r="B11" s="3"/>
      <c r="C11" s="3"/>
      <c r="D11" s="3"/>
      <c r="E11" s="4"/>
      <c r="F11" s="5"/>
    </row>
    <row r="12" spans="1:29" ht="13.7" customHeight="1">
      <c r="A12" s="2" t="s">
        <v>32</v>
      </c>
      <c r="B12" s="3">
        <f>Prehlad!H20</f>
        <v>0</v>
      </c>
      <c r="C12" s="3">
        <f>Prehlad!I20</f>
        <v>0</v>
      </c>
      <c r="D12" s="3">
        <f>Prehlad!J20</f>
        <v>0</v>
      </c>
      <c r="E12" s="4">
        <f>Prehlad!L20</f>
        <v>0</v>
      </c>
      <c r="F12" s="5">
        <f>Prehlad!N20</f>
        <v>0</v>
      </c>
    </row>
    <row r="13" spans="1:29" ht="13.7" customHeight="1">
      <c r="A13" s="2" t="s">
        <v>33</v>
      </c>
      <c r="B13" s="3">
        <f>Prehlad!H28</f>
        <v>0</v>
      </c>
      <c r="C13" s="3">
        <f>Prehlad!I28</f>
        <v>0</v>
      </c>
      <c r="D13" s="3">
        <f>Prehlad!J28</f>
        <v>0</v>
      </c>
      <c r="E13" s="4">
        <f>Prehlad!L28</f>
        <v>30.11417556</v>
      </c>
      <c r="F13" s="5">
        <f>Prehlad!N28</f>
        <v>0</v>
      </c>
    </row>
    <row r="14" spans="1:29" ht="13.7" customHeight="1">
      <c r="A14" s="2" t="s">
        <v>34</v>
      </c>
      <c r="B14" s="3">
        <f>Prehlad!H32</f>
        <v>0</v>
      </c>
      <c r="C14" s="3">
        <f>Prehlad!I32</f>
        <v>0</v>
      </c>
      <c r="D14" s="3">
        <f>Prehlad!J32</f>
        <v>0</v>
      </c>
      <c r="E14" s="4">
        <f>Prehlad!L32</f>
        <v>0</v>
      </c>
      <c r="F14" s="5">
        <f>Prehlad!N32</f>
        <v>0</v>
      </c>
    </row>
    <row r="15" spans="1:29" ht="13.7" customHeight="1">
      <c r="A15" s="2" t="s">
        <v>35</v>
      </c>
      <c r="B15" s="3">
        <f>Prehlad!H37</f>
        <v>0</v>
      </c>
      <c r="C15" s="3">
        <f>Prehlad!I37</f>
        <v>0</v>
      </c>
      <c r="D15" s="3">
        <f>Prehlad!J37</f>
        <v>0</v>
      </c>
      <c r="E15" s="4">
        <f>Prehlad!L37</f>
        <v>9.9610559999999992</v>
      </c>
      <c r="F15" s="5">
        <f>Prehlad!N37</f>
        <v>0</v>
      </c>
    </row>
    <row r="16" spans="1:29" ht="13.7" customHeight="1">
      <c r="A16" s="2" t="s">
        <v>36</v>
      </c>
      <c r="B16" s="3">
        <f>Prehlad!H44</f>
        <v>0</v>
      </c>
      <c r="C16" s="3">
        <f>Prehlad!I44</f>
        <v>0</v>
      </c>
      <c r="D16" s="3">
        <f>Prehlad!J44</f>
        <v>0</v>
      </c>
      <c r="E16" s="4">
        <f>Prehlad!L44</f>
        <v>0.45540000000000003</v>
      </c>
      <c r="F16" s="5">
        <f>Prehlad!N44</f>
        <v>0</v>
      </c>
    </row>
    <row r="17" spans="1:6" ht="13.7" customHeight="1">
      <c r="A17" s="2" t="s">
        <v>37</v>
      </c>
      <c r="B17" s="3">
        <f>Prehlad!H46</f>
        <v>0</v>
      </c>
      <c r="C17" s="3">
        <f>Prehlad!I46</f>
        <v>0</v>
      </c>
      <c r="D17" s="3">
        <f>Prehlad!J46</f>
        <v>0</v>
      </c>
      <c r="E17" s="4">
        <f>Prehlad!L46</f>
        <v>40.530631559999996</v>
      </c>
      <c r="F17" s="5">
        <f>Prehlad!N46</f>
        <v>0</v>
      </c>
    </row>
    <row r="18" spans="1:6" ht="13.7" customHeight="1">
      <c r="A18" s="2"/>
      <c r="B18" s="3"/>
      <c r="C18" s="3"/>
      <c r="D18" s="3"/>
      <c r="E18" s="4"/>
      <c r="F18" s="5"/>
    </row>
    <row r="19" spans="1:6" ht="13.7" customHeight="1">
      <c r="A19" s="2" t="s">
        <v>38</v>
      </c>
      <c r="B19" s="3">
        <f>Prehlad!H74</f>
        <v>0</v>
      </c>
      <c r="C19" s="3">
        <f>Prehlad!I74</f>
        <v>0</v>
      </c>
      <c r="D19" s="3">
        <f>Prehlad!J74</f>
        <v>0</v>
      </c>
      <c r="E19" s="4">
        <f>Prehlad!L74</f>
        <v>12.450145320000001</v>
      </c>
      <c r="F19" s="5">
        <f>Prehlad!N74</f>
        <v>0</v>
      </c>
    </row>
    <row r="20" spans="1:6" ht="13.7" customHeight="1">
      <c r="A20" s="2" t="s">
        <v>39</v>
      </c>
      <c r="B20" s="3">
        <f>Prehlad!H80</f>
        <v>0</v>
      </c>
      <c r="C20" s="3">
        <f>Prehlad!I80</f>
        <v>0</v>
      </c>
      <c r="D20" s="3">
        <f>Prehlad!J80</f>
        <v>0</v>
      </c>
      <c r="E20" s="4">
        <f>Prehlad!L80</f>
        <v>9.7631999999999997E-2</v>
      </c>
      <c r="F20" s="5">
        <f>Prehlad!N80</f>
        <v>0</v>
      </c>
    </row>
    <row r="21" spans="1:6" ht="13.7" customHeight="1">
      <c r="A21" s="2" t="s">
        <v>40</v>
      </c>
      <c r="B21" s="3">
        <f>Prehlad!H86</f>
        <v>0</v>
      </c>
      <c r="C21" s="3">
        <f>Prehlad!I86</f>
        <v>0</v>
      </c>
      <c r="D21" s="3">
        <f>Prehlad!J86</f>
        <v>0</v>
      </c>
      <c r="E21" s="4">
        <f>Prehlad!L86</f>
        <v>0.13193829000000001</v>
      </c>
      <c r="F21" s="5">
        <f>Prehlad!N86</f>
        <v>0</v>
      </c>
    </row>
    <row r="22" spans="1:6" ht="13.7" customHeight="1">
      <c r="A22" s="2" t="s">
        <v>41</v>
      </c>
      <c r="B22" s="3">
        <f>Prehlad!H88</f>
        <v>0</v>
      </c>
      <c r="C22" s="3">
        <f>Prehlad!I88</f>
        <v>0</v>
      </c>
      <c r="D22" s="3">
        <f>Prehlad!J88</f>
        <v>0</v>
      </c>
      <c r="E22" s="4">
        <f>Prehlad!L88</f>
        <v>12.679715610000002</v>
      </c>
      <c r="F22" s="5">
        <f>Prehlad!N88</f>
        <v>0</v>
      </c>
    </row>
    <row r="23" spans="1:6" ht="13.7" customHeight="1">
      <c r="A23" s="2"/>
      <c r="B23" s="3"/>
      <c r="C23" s="3"/>
      <c r="D23" s="3"/>
      <c r="E23" s="4"/>
      <c r="F23" s="5"/>
    </row>
    <row r="24" spans="1:6" ht="13.7" customHeight="1">
      <c r="A24" s="2" t="s">
        <v>42</v>
      </c>
      <c r="B24" s="3">
        <f>Prehlad!H112</f>
        <v>0</v>
      </c>
      <c r="C24" s="3">
        <f>Prehlad!I112</f>
        <v>0</v>
      </c>
      <c r="D24" s="3">
        <f>Prehlad!J112</f>
        <v>0</v>
      </c>
      <c r="E24" s="4">
        <f>Prehlad!L112</f>
        <v>4.8015000000000002E-2</v>
      </c>
      <c r="F24" s="5">
        <f>Prehlad!N112</f>
        <v>0</v>
      </c>
    </row>
    <row r="25" spans="1:6" ht="13.7" customHeight="1">
      <c r="A25" s="2" t="s">
        <v>43</v>
      </c>
      <c r="B25" s="3">
        <f>Prehlad!H117</f>
        <v>0</v>
      </c>
      <c r="C25" s="3">
        <f>Prehlad!I117</f>
        <v>0</v>
      </c>
      <c r="D25" s="3">
        <f>Prehlad!J117</f>
        <v>0</v>
      </c>
      <c r="E25" s="4">
        <f>Prehlad!L117</f>
        <v>0</v>
      </c>
      <c r="F25" s="5">
        <f>Prehlad!N117</f>
        <v>0</v>
      </c>
    </row>
    <row r="26" spans="1:6" ht="13.7" customHeight="1">
      <c r="A26" s="2" t="s">
        <v>44</v>
      </c>
      <c r="B26" s="3">
        <f>Prehlad!H119</f>
        <v>0</v>
      </c>
      <c r="C26" s="3">
        <f>Prehlad!I119</f>
        <v>0</v>
      </c>
      <c r="D26" s="3">
        <f>Prehlad!J119</f>
        <v>0</v>
      </c>
      <c r="E26" s="4">
        <f>Prehlad!L119</f>
        <v>4.8015000000000002E-2</v>
      </c>
      <c r="F26" s="5">
        <f>Prehlad!N119</f>
        <v>0</v>
      </c>
    </row>
    <row r="27" spans="1:6" ht="13.7" customHeight="1">
      <c r="A27" s="2"/>
      <c r="B27" s="3"/>
      <c r="C27" s="3"/>
      <c r="D27" s="3"/>
      <c r="E27" s="4"/>
      <c r="F27" s="5"/>
    </row>
    <row r="28" spans="1:6" ht="13.7" customHeight="1">
      <c r="A28" s="10" t="s">
        <v>45</v>
      </c>
      <c r="B28" s="11">
        <f>Prehlad!H121</f>
        <v>0</v>
      </c>
      <c r="C28" s="11">
        <f>Prehlad!I121</f>
        <v>0</v>
      </c>
      <c r="D28" s="11">
        <f>Prehlad!J121</f>
        <v>0</v>
      </c>
      <c r="E28" s="12">
        <f>Prehlad!L121</f>
        <v>53.258362169999998</v>
      </c>
      <c r="F28" s="13">
        <f>Prehlad!N121</f>
        <v>0</v>
      </c>
    </row>
  </sheetData>
  <sheetProtection algorithmName="SHA-512" hashValue="bt+4c+Qd3AFv4aNAIG/DBSVlFb/H2tDAHxJX0jLijBmpzX6FOqQfkvHcK2mul51/E4opAw2L7dRWL/Z6wAftLg==" saltValue="eSSytcO4I/kviu6tQM0/Sw==" spinCount="100000" sheet="1" formatCells="0" formatColumns="0" formatRows="0" insertColumns="0" insertRows="0" insertHyperlinks="0" deleteColumns="0" deleteRows="0" selectLockedCells="1" sort="0" autoFilter="0" pivotTables="0"/>
  <printOptions horizontalCentered="1"/>
  <pageMargins left="0.2361111111111111" right="0.2361111111111111" top="0.35416666666666669" bottom="0.4458333333333333" header="0.51180555555555551" footer="0.2361111111111111"/>
  <pageSetup paperSize="9" orientation="portrait" useFirstPageNumber="1" horizontalDpi="300" verticalDpi="300" r:id="rId1"/>
  <headerFooter alignWithMargins="0"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1"/>
  <sheetViews>
    <sheetView showGridLines="0" tabSelected="1" zoomScaleNormal="100" workbookViewId="0">
      <pane ySplit="10" topLeftCell="A11" activePane="bottomLeft" state="frozen"/>
      <selection pane="bottomLeft" activeCell="AL12" sqref="AL12"/>
    </sheetView>
  </sheetViews>
  <sheetFormatPr defaultRowHeight="12.75"/>
  <cols>
    <col min="1" max="1" width="6.140625" style="65" customWidth="1"/>
    <col min="2" max="2" width="4.140625" style="66" customWidth="1"/>
    <col min="3" max="3" width="7.5703125" style="67" bestFit="1" customWidth="1"/>
    <col min="4" max="4" width="40.85546875" style="47" customWidth="1"/>
    <col min="5" max="5" width="10.28515625" style="68" customWidth="1"/>
    <col min="6" max="6" width="5.28515625" style="69" customWidth="1"/>
    <col min="7" max="7" width="9.28515625" style="71" customWidth="1"/>
    <col min="8" max="9" width="9.7109375" style="71" hidden="1" customWidth="1"/>
    <col min="10" max="10" width="11.28515625" style="71" customWidth="1"/>
    <col min="11" max="11" width="7.42578125" style="72" hidden="1" customWidth="1"/>
    <col min="12" max="12" width="8.28515625" style="72" hidden="1" customWidth="1"/>
    <col min="13" max="13" width="9.140625" style="68" hidden="1" customWidth="1"/>
    <col min="14" max="14" width="7" style="68" hidden="1" customWidth="1"/>
    <col min="15" max="15" width="3.5703125" style="69" customWidth="1"/>
    <col min="16" max="16" width="12.7109375" style="69" hidden="1" customWidth="1"/>
    <col min="17" max="19" width="13.28515625" style="68" hidden="1" customWidth="1"/>
    <col min="20" max="20" width="10.5703125" style="73" hidden="1" customWidth="1"/>
    <col min="21" max="21" width="10.28515625" style="73" hidden="1" customWidth="1"/>
    <col min="22" max="22" width="5.7109375" style="73" hidden="1" customWidth="1"/>
    <col min="23" max="23" width="9.140625" style="74" hidden="1" customWidth="1"/>
    <col min="24" max="24" width="13.7109375" style="69" hidden="1" customWidth="1"/>
    <col min="25" max="25" width="8.85546875" style="69" hidden="1" customWidth="1"/>
    <col min="26" max="26" width="7.28515625" style="69" hidden="1" customWidth="1"/>
    <col min="27" max="27" width="8.85546875" style="69" hidden="1" customWidth="1"/>
    <col min="28" max="28" width="4.28515625" style="69" hidden="1" customWidth="1"/>
    <col min="29" max="29" width="8.28515625" style="69" hidden="1" customWidth="1"/>
    <col min="30" max="30" width="8.7109375" style="69" hidden="1" customWidth="1"/>
    <col min="31" max="31" width="10.85546875" style="69" hidden="1" customWidth="1"/>
    <col min="32" max="34" width="9.140625" style="69" hidden="1" customWidth="1"/>
    <col min="35" max="35" width="9.140625" style="69" customWidth="1"/>
    <col min="36" max="37" width="9.140625" style="69" hidden="1" customWidth="1"/>
    <col min="38" max="64" width="9.140625" style="69" customWidth="1"/>
    <col min="65" max="16384" width="9.140625" style="41"/>
  </cols>
  <sheetData>
    <row r="1" spans="1:64" ht="13.5">
      <c r="A1" s="37" t="s">
        <v>16</v>
      </c>
      <c r="B1" s="39"/>
      <c r="C1" s="39"/>
      <c r="D1" s="48"/>
      <c r="E1" s="37"/>
      <c r="F1" s="39"/>
      <c r="G1" s="38"/>
      <c r="H1" s="39"/>
      <c r="I1" s="39"/>
      <c r="J1" s="38"/>
      <c r="K1" s="43"/>
      <c r="L1" s="39"/>
      <c r="M1" s="39"/>
      <c r="N1" s="39"/>
      <c r="O1" s="39"/>
      <c r="P1" s="39"/>
      <c r="Q1" s="44"/>
      <c r="R1" s="44"/>
      <c r="S1" s="44"/>
      <c r="T1" s="39"/>
      <c r="U1" s="39"/>
      <c r="V1" s="39"/>
      <c r="W1" s="39"/>
      <c r="X1" s="39"/>
      <c r="Y1" s="39"/>
      <c r="Z1" s="40" t="s">
        <v>0</v>
      </c>
      <c r="AA1" s="40" t="s">
        <v>1</v>
      </c>
      <c r="AB1" s="40" t="s">
        <v>2</v>
      </c>
      <c r="AC1" s="40" t="s">
        <v>3</v>
      </c>
      <c r="AD1" s="40" t="s">
        <v>4</v>
      </c>
      <c r="AE1" s="49" t="s">
        <v>46</v>
      </c>
      <c r="AF1" s="50" t="s">
        <v>47</v>
      </c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64" ht="13.5">
      <c r="A2" s="37" t="s">
        <v>17</v>
      </c>
      <c r="B2" s="39"/>
      <c r="C2" s="39"/>
      <c r="D2" s="48"/>
      <c r="E2" s="37" t="s">
        <v>18</v>
      </c>
      <c r="F2" s="39"/>
      <c r="G2" s="38"/>
      <c r="H2" s="51"/>
      <c r="I2" s="39"/>
      <c r="J2" s="38"/>
      <c r="K2" s="43"/>
      <c r="L2" s="39"/>
      <c r="M2" s="39"/>
      <c r="N2" s="39"/>
      <c r="O2" s="39"/>
      <c r="P2" s="39"/>
      <c r="Q2" s="44"/>
      <c r="R2" s="44"/>
      <c r="S2" s="44"/>
      <c r="T2" s="39"/>
      <c r="U2" s="39"/>
      <c r="V2" s="39"/>
      <c r="W2" s="39"/>
      <c r="X2" s="39"/>
      <c r="Y2" s="39"/>
      <c r="Z2" s="40" t="s">
        <v>5</v>
      </c>
      <c r="AA2" s="1" t="s">
        <v>48</v>
      </c>
      <c r="AB2" s="1" t="s">
        <v>6</v>
      </c>
      <c r="AC2" s="1"/>
      <c r="AD2" s="42"/>
      <c r="AE2" s="49">
        <v>1</v>
      </c>
      <c r="AF2" s="52">
        <v>123.4567</v>
      </c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4" ht="13.5">
      <c r="A3" s="80" t="s">
        <v>501</v>
      </c>
      <c r="B3" s="81"/>
      <c r="C3" s="81"/>
      <c r="D3" s="82"/>
      <c r="E3" s="80" t="s">
        <v>499</v>
      </c>
      <c r="F3" s="39"/>
      <c r="G3" s="38"/>
      <c r="H3" s="39"/>
      <c r="I3" s="39"/>
      <c r="J3" s="38"/>
      <c r="K3" s="43"/>
      <c r="L3" s="39"/>
      <c r="M3" s="39"/>
      <c r="N3" s="39"/>
      <c r="O3" s="39"/>
      <c r="P3" s="39"/>
      <c r="Q3" s="44"/>
      <c r="R3" s="44"/>
      <c r="S3" s="44"/>
      <c r="T3" s="39"/>
      <c r="U3" s="39"/>
      <c r="V3" s="39"/>
      <c r="W3" s="39"/>
      <c r="X3" s="39"/>
      <c r="Y3" s="39"/>
      <c r="Z3" s="40" t="s">
        <v>7</v>
      </c>
      <c r="AA3" s="1" t="s">
        <v>49</v>
      </c>
      <c r="AB3" s="1" t="s">
        <v>6</v>
      </c>
      <c r="AC3" s="1" t="s">
        <v>8</v>
      </c>
      <c r="AD3" s="42" t="s">
        <v>9</v>
      </c>
      <c r="AE3" s="49">
        <v>2</v>
      </c>
      <c r="AF3" s="53">
        <v>123.4567</v>
      </c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13.5">
      <c r="A4" s="39"/>
      <c r="B4" s="39"/>
      <c r="C4" s="39"/>
      <c r="D4" s="4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4"/>
      <c r="R4" s="44"/>
      <c r="S4" s="44"/>
      <c r="T4" s="39"/>
      <c r="U4" s="39"/>
      <c r="V4" s="39"/>
      <c r="W4" s="39"/>
      <c r="X4" s="39"/>
      <c r="Y4" s="39"/>
      <c r="Z4" s="40" t="s">
        <v>10</v>
      </c>
      <c r="AA4" s="1" t="s">
        <v>50</v>
      </c>
      <c r="AB4" s="1" t="s">
        <v>6</v>
      </c>
      <c r="AC4" s="1"/>
      <c r="AD4" s="42"/>
      <c r="AE4" s="49">
        <v>3</v>
      </c>
      <c r="AF4" s="54">
        <v>123.4567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64" ht="13.5">
      <c r="A5" s="37" t="s">
        <v>23</v>
      </c>
      <c r="B5" s="39"/>
      <c r="C5" s="39"/>
      <c r="D5" s="4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4"/>
      <c r="R5" s="44"/>
      <c r="S5" s="44"/>
      <c r="T5" s="39"/>
      <c r="U5" s="39"/>
      <c r="V5" s="39"/>
      <c r="W5" s="39"/>
      <c r="X5" s="39"/>
      <c r="Y5" s="39"/>
      <c r="Z5" s="40" t="s">
        <v>11</v>
      </c>
      <c r="AA5" s="1" t="s">
        <v>49</v>
      </c>
      <c r="AB5" s="1" t="s">
        <v>6</v>
      </c>
      <c r="AC5" s="1" t="s">
        <v>8</v>
      </c>
      <c r="AD5" s="42" t="s">
        <v>9</v>
      </c>
      <c r="AE5" s="49">
        <v>4</v>
      </c>
      <c r="AF5" s="55">
        <v>123.4567</v>
      </c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64" ht="13.5">
      <c r="A6" s="37"/>
      <c r="B6" s="39"/>
      <c r="C6" s="39"/>
      <c r="D6" s="4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4"/>
      <c r="R6" s="44"/>
      <c r="S6" s="44"/>
      <c r="T6" s="39"/>
      <c r="U6" s="39"/>
      <c r="V6" s="39"/>
      <c r="W6" s="39"/>
      <c r="X6" s="39"/>
      <c r="Y6" s="39"/>
      <c r="Z6" s="40" t="s">
        <v>12</v>
      </c>
      <c r="AA6" s="1" t="s">
        <v>51</v>
      </c>
      <c r="AB6" s="1" t="s">
        <v>6</v>
      </c>
      <c r="AC6" s="1" t="s">
        <v>8</v>
      </c>
      <c r="AD6" s="42" t="s">
        <v>9</v>
      </c>
      <c r="AE6" s="49" t="s">
        <v>52</v>
      </c>
      <c r="AF6" s="50">
        <v>123.4567</v>
      </c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</row>
    <row r="7" spans="1:64" ht="13.5">
      <c r="A7" s="37"/>
      <c r="B7" s="39"/>
      <c r="C7" s="39"/>
      <c r="D7" s="48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4"/>
      <c r="R7" s="44"/>
      <c r="S7" s="44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64" ht="13.5">
      <c r="A8" s="6"/>
      <c r="B8" s="19"/>
      <c r="C8" s="20"/>
      <c r="D8" s="21" t="str">
        <f>CONCATENATE(AA2," ",AB2," ",AC2," ",AD2)</f>
        <v xml:space="preserve">Prehľad rozpočtových nákladov v EUR  </v>
      </c>
      <c r="E8" s="5"/>
      <c r="F8" s="6"/>
      <c r="G8" s="38"/>
      <c r="H8" s="38"/>
      <c r="I8" s="38"/>
      <c r="J8" s="38"/>
      <c r="K8" s="43"/>
      <c r="L8" s="43"/>
      <c r="M8" s="44"/>
      <c r="N8" s="44"/>
      <c r="O8" s="39"/>
      <c r="P8" s="39"/>
      <c r="Q8" s="44"/>
      <c r="R8" s="44"/>
      <c r="S8" s="44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64" ht="13.5">
      <c r="A9" s="36" t="s">
        <v>53</v>
      </c>
      <c r="B9" s="36" t="s">
        <v>54</v>
      </c>
      <c r="C9" s="36" t="s">
        <v>55</v>
      </c>
      <c r="D9" s="22" t="s">
        <v>56</v>
      </c>
      <c r="E9" s="36" t="s">
        <v>57</v>
      </c>
      <c r="F9" s="36" t="s">
        <v>58</v>
      </c>
      <c r="G9" s="45" t="s">
        <v>59</v>
      </c>
      <c r="H9" s="45" t="s">
        <v>13</v>
      </c>
      <c r="I9" s="45" t="s">
        <v>26</v>
      </c>
      <c r="J9" s="45" t="s">
        <v>27</v>
      </c>
      <c r="K9" s="83" t="s">
        <v>60</v>
      </c>
      <c r="L9" s="83"/>
      <c r="M9" s="83" t="s">
        <v>61</v>
      </c>
      <c r="N9" s="83"/>
      <c r="O9" s="45" t="s">
        <v>62</v>
      </c>
      <c r="P9" s="56" t="s">
        <v>63</v>
      </c>
      <c r="Q9" s="56" t="s">
        <v>57</v>
      </c>
      <c r="R9" s="56" t="s">
        <v>57</v>
      </c>
      <c r="S9" s="56" t="s">
        <v>57</v>
      </c>
      <c r="T9" s="23" t="s">
        <v>64</v>
      </c>
      <c r="U9" s="23" t="s">
        <v>65</v>
      </c>
      <c r="V9" s="24" t="s">
        <v>66</v>
      </c>
      <c r="W9" s="24" t="s">
        <v>30</v>
      </c>
      <c r="X9" s="57" t="s">
        <v>55</v>
      </c>
      <c r="Y9" s="57" t="s">
        <v>55</v>
      </c>
      <c r="Z9" s="58" t="s">
        <v>67</v>
      </c>
      <c r="AA9" s="58" t="s">
        <v>68</v>
      </c>
      <c r="AB9" s="24" t="s">
        <v>66</v>
      </c>
      <c r="AC9" s="24" t="s">
        <v>69</v>
      </c>
      <c r="AD9" s="24" t="s">
        <v>70</v>
      </c>
      <c r="AE9" s="59" t="s">
        <v>71</v>
      </c>
      <c r="AF9" s="59" t="s">
        <v>72</v>
      </c>
      <c r="AG9" s="59" t="s">
        <v>57</v>
      </c>
      <c r="AH9" s="59" t="s">
        <v>73</v>
      </c>
      <c r="AI9" s="39"/>
      <c r="AJ9" s="39" t="s">
        <v>74</v>
      </c>
      <c r="AK9" s="39" t="s">
        <v>75</v>
      </c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64" ht="13.5">
      <c r="A10" s="9" t="s">
        <v>76</v>
      </c>
      <c r="B10" s="9" t="s">
        <v>77</v>
      </c>
      <c r="C10" s="25"/>
      <c r="D10" s="26" t="s">
        <v>78</v>
      </c>
      <c r="E10" s="9" t="s">
        <v>79</v>
      </c>
      <c r="F10" s="9" t="s">
        <v>80</v>
      </c>
      <c r="G10" s="46" t="s">
        <v>81</v>
      </c>
      <c r="H10" s="46" t="s">
        <v>82</v>
      </c>
      <c r="I10" s="46" t="s">
        <v>31</v>
      </c>
      <c r="J10" s="46"/>
      <c r="K10" s="46" t="s">
        <v>59</v>
      </c>
      <c r="L10" s="46" t="s">
        <v>27</v>
      </c>
      <c r="M10" s="46" t="s">
        <v>59</v>
      </c>
      <c r="N10" s="46" t="s">
        <v>27</v>
      </c>
      <c r="O10" s="46" t="s">
        <v>83</v>
      </c>
      <c r="P10" s="60"/>
      <c r="Q10" s="60" t="s">
        <v>84</v>
      </c>
      <c r="R10" s="60" t="s">
        <v>85</v>
      </c>
      <c r="S10" s="60" t="s">
        <v>86</v>
      </c>
      <c r="T10" s="27" t="s">
        <v>87</v>
      </c>
      <c r="U10" s="27" t="s">
        <v>62</v>
      </c>
      <c r="V10" s="28" t="s">
        <v>88</v>
      </c>
      <c r="W10" s="61"/>
      <c r="X10" s="62" t="s">
        <v>89</v>
      </c>
      <c r="Y10" s="62"/>
      <c r="Z10" s="63" t="s">
        <v>90</v>
      </c>
      <c r="AA10" s="63" t="s">
        <v>76</v>
      </c>
      <c r="AB10" s="28" t="s">
        <v>91</v>
      </c>
      <c r="AC10" s="62"/>
      <c r="AD10" s="62"/>
      <c r="AE10" s="64"/>
      <c r="AF10" s="64"/>
      <c r="AG10" s="64"/>
      <c r="AH10" s="64"/>
      <c r="AI10" s="39"/>
      <c r="AJ10" s="39" t="s">
        <v>92</v>
      </c>
      <c r="AK10" s="39" t="s">
        <v>93</v>
      </c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4">
      <c r="A11" s="14"/>
      <c r="B11" s="15"/>
      <c r="C11" s="16"/>
      <c r="D11" s="2"/>
      <c r="E11" s="17"/>
      <c r="F11" s="18"/>
      <c r="G11" s="70"/>
    </row>
    <row r="12" spans="1:64">
      <c r="A12" s="14"/>
      <c r="B12" s="29" t="s">
        <v>94</v>
      </c>
      <c r="C12" s="16"/>
      <c r="D12" s="2"/>
      <c r="E12" s="17"/>
      <c r="F12" s="18"/>
    </row>
    <row r="13" spans="1:64">
      <c r="A13" s="14"/>
      <c r="B13" s="30" t="s">
        <v>32</v>
      </c>
      <c r="C13" s="16"/>
      <c r="D13" s="2"/>
      <c r="E13" s="17"/>
      <c r="F13" s="18"/>
    </row>
    <row r="14" spans="1:64">
      <c r="A14" s="31" t="s">
        <v>95</v>
      </c>
      <c r="B14" s="15" t="s">
        <v>96</v>
      </c>
      <c r="C14" s="16" t="s">
        <v>97</v>
      </c>
      <c r="D14" s="2" t="s">
        <v>98</v>
      </c>
      <c r="E14" s="17">
        <v>5.8319999999999999</v>
      </c>
      <c r="F14" s="18" t="s">
        <v>99</v>
      </c>
      <c r="G14" s="75"/>
      <c r="H14" s="71">
        <f t="shared" ref="H14:H19" si="0">ROUND(E14*G14, 2)</f>
        <v>0</v>
      </c>
      <c r="J14" s="71">
        <f t="shared" ref="J14:J19" si="1">ROUND(E14*G14, 2)</f>
        <v>0</v>
      </c>
      <c r="O14" s="69">
        <v>0</v>
      </c>
      <c r="P14" s="69" t="s">
        <v>100</v>
      </c>
      <c r="V14" s="73" t="s">
        <v>15</v>
      </c>
      <c r="X14" s="69" t="s">
        <v>101</v>
      </c>
      <c r="Y14" s="67" t="s">
        <v>97</v>
      </c>
      <c r="Z14" s="69" t="s">
        <v>102</v>
      </c>
      <c r="AA14" s="69" t="s">
        <v>103</v>
      </c>
      <c r="AJ14" s="69" t="s">
        <v>104</v>
      </c>
      <c r="AK14" s="69" t="s">
        <v>105</v>
      </c>
    </row>
    <row r="15" spans="1:64">
      <c r="A15" s="31" t="s">
        <v>106</v>
      </c>
      <c r="B15" s="15" t="s">
        <v>107</v>
      </c>
      <c r="C15" s="16" t="s">
        <v>108</v>
      </c>
      <c r="D15" s="2" t="s">
        <v>109</v>
      </c>
      <c r="E15" s="17">
        <v>9.4079999999999995</v>
      </c>
      <c r="F15" s="18" t="s">
        <v>99</v>
      </c>
      <c r="G15" s="75"/>
      <c r="H15" s="71">
        <f t="shared" si="0"/>
        <v>0</v>
      </c>
      <c r="J15" s="71">
        <f t="shared" si="1"/>
        <v>0</v>
      </c>
      <c r="O15" s="69">
        <v>0</v>
      </c>
      <c r="P15" s="69" t="s">
        <v>110</v>
      </c>
      <c r="V15" s="73" t="s">
        <v>15</v>
      </c>
      <c r="X15" s="69" t="s">
        <v>111</v>
      </c>
      <c r="Y15" s="67" t="s">
        <v>108</v>
      </c>
      <c r="Z15" s="69" t="s">
        <v>102</v>
      </c>
      <c r="AA15" s="69" t="s">
        <v>103</v>
      </c>
      <c r="AJ15" s="69" t="s">
        <v>104</v>
      </c>
      <c r="AK15" s="69" t="s">
        <v>105</v>
      </c>
    </row>
    <row r="16" spans="1:64">
      <c r="A16" s="31" t="s">
        <v>112</v>
      </c>
      <c r="B16" s="15" t="s">
        <v>107</v>
      </c>
      <c r="C16" s="16" t="s">
        <v>113</v>
      </c>
      <c r="D16" s="2" t="s">
        <v>114</v>
      </c>
      <c r="E16" s="17">
        <v>9.4079999999999995</v>
      </c>
      <c r="F16" s="18" t="s">
        <v>99</v>
      </c>
      <c r="G16" s="75"/>
      <c r="H16" s="71">
        <f t="shared" si="0"/>
        <v>0</v>
      </c>
      <c r="J16" s="71">
        <f t="shared" si="1"/>
        <v>0</v>
      </c>
      <c r="O16" s="69">
        <v>0</v>
      </c>
      <c r="P16" s="69" t="s">
        <v>115</v>
      </c>
      <c r="V16" s="73" t="s">
        <v>15</v>
      </c>
      <c r="X16" s="69" t="s">
        <v>116</v>
      </c>
      <c r="Y16" s="67" t="s">
        <v>113</v>
      </c>
      <c r="Z16" s="69" t="s">
        <v>102</v>
      </c>
      <c r="AA16" s="69" t="s">
        <v>103</v>
      </c>
      <c r="AJ16" s="69" t="s">
        <v>104</v>
      </c>
      <c r="AK16" s="69" t="s">
        <v>105</v>
      </c>
    </row>
    <row r="17" spans="1:37">
      <c r="A17" s="31" t="s">
        <v>117</v>
      </c>
      <c r="B17" s="15" t="s">
        <v>107</v>
      </c>
      <c r="C17" s="16" t="s">
        <v>118</v>
      </c>
      <c r="D17" s="2" t="s">
        <v>119</v>
      </c>
      <c r="E17" s="17">
        <v>15.24</v>
      </c>
      <c r="F17" s="18" t="s">
        <v>99</v>
      </c>
      <c r="G17" s="75"/>
      <c r="H17" s="71">
        <f t="shared" si="0"/>
        <v>0</v>
      </c>
      <c r="J17" s="71">
        <f t="shared" si="1"/>
        <v>0</v>
      </c>
      <c r="O17" s="69">
        <v>0</v>
      </c>
      <c r="P17" s="69" t="s">
        <v>120</v>
      </c>
      <c r="V17" s="73" t="s">
        <v>15</v>
      </c>
      <c r="X17" s="69" t="s">
        <v>121</v>
      </c>
      <c r="Y17" s="67" t="s">
        <v>118</v>
      </c>
      <c r="Z17" s="69" t="s">
        <v>122</v>
      </c>
      <c r="AA17" s="69" t="s">
        <v>103</v>
      </c>
      <c r="AJ17" s="69" t="s">
        <v>104</v>
      </c>
      <c r="AK17" s="69" t="s">
        <v>105</v>
      </c>
    </row>
    <row r="18" spans="1:37">
      <c r="A18" s="31" t="s">
        <v>123</v>
      </c>
      <c r="B18" s="15" t="s">
        <v>107</v>
      </c>
      <c r="C18" s="16" t="s">
        <v>124</v>
      </c>
      <c r="D18" s="2" t="s">
        <v>125</v>
      </c>
      <c r="E18" s="17">
        <v>15.24</v>
      </c>
      <c r="F18" s="18" t="s">
        <v>99</v>
      </c>
      <c r="G18" s="75"/>
      <c r="H18" s="71">
        <f t="shared" si="0"/>
        <v>0</v>
      </c>
      <c r="J18" s="71">
        <f t="shared" si="1"/>
        <v>0</v>
      </c>
      <c r="O18" s="69">
        <v>0</v>
      </c>
      <c r="P18" s="69" t="s">
        <v>126</v>
      </c>
      <c r="V18" s="73" t="s">
        <v>15</v>
      </c>
      <c r="X18" s="69" t="s">
        <v>127</v>
      </c>
      <c r="Y18" s="67" t="s">
        <v>124</v>
      </c>
      <c r="Z18" s="69" t="s">
        <v>102</v>
      </c>
      <c r="AA18" s="69" t="s">
        <v>103</v>
      </c>
      <c r="AJ18" s="69" t="s">
        <v>104</v>
      </c>
      <c r="AK18" s="69" t="s">
        <v>105</v>
      </c>
    </row>
    <row r="19" spans="1:37">
      <c r="A19" s="31" t="s">
        <v>128</v>
      </c>
      <c r="B19" s="15" t="s">
        <v>96</v>
      </c>
      <c r="C19" s="16" t="s">
        <v>129</v>
      </c>
      <c r="D19" s="2" t="s">
        <v>130</v>
      </c>
      <c r="E19" s="17">
        <v>15.24</v>
      </c>
      <c r="F19" s="18" t="s">
        <v>99</v>
      </c>
      <c r="G19" s="75"/>
      <c r="H19" s="71">
        <f t="shared" si="0"/>
        <v>0</v>
      </c>
      <c r="J19" s="71">
        <f t="shared" si="1"/>
        <v>0</v>
      </c>
      <c r="O19" s="69">
        <v>0</v>
      </c>
      <c r="P19" s="69" t="s">
        <v>131</v>
      </c>
      <c r="V19" s="73" t="s">
        <v>15</v>
      </c>
      <c r="X19" s="69" t="s">
        <v>132</v>
      </c>
      <c r="Y19" s="67" t="s">
        <v>129</v>
      </c>
      <c r="Z19" s="69" t="s">
        <v>122</v>
      </c>
      <c r="AA19" s="69" t="s">
        <v>103</v>
      </c>
      <c r="AJ19" s="69" t="s">
        <v>104</v>
      </c>
      <c r="AK19" s="69" t="s">
        <v>105</v>
      </c>
    </row>
    <row r="20" spans="1:37">
      <c r="A20" s="14"/>
      <c r="B20" s="15"/>
      <c r="C20" s="16"/>
      <c r="D20" s="32" t="s">
        <v>133</v>
      </c>
      <c r="E20" s="33">
        <f>J20</f>
        <v>0</v>
      </c>
      <c r="F20" s="18"/>
      <c r="H20" s="76">
        <f>SUM(H11:H19)</f>
        <v>0</v>
      </c>
      <c r="I20" s="76">
        <f>SUM(I11:I19)</f>
        <v>0</v>
      </c>
      <c r="J20" s="76">
        <f>SUM(J11:J19)</f>
        <v>0</v>
      </c>
      <c r="L20" s="77">
        <f>SUM(L11:L19)</f>
        <v>0</v>
      </c>
      <c r="N20" s="78">
        <f>SUM(N11:N19)</f>
        <v>0</v>
      </c>
      <c r="W20" s="79">
        <f>SUM(W11:W19)</f>
        <v>0</v>
      </c>
    </row>
    <row r="21" spans="1:37">
      <c r="A21" s="14"/>
      <c r="B21" s="15"/>
      <c r="C21" s="16"/>
      <c r="D21" s="2"/>
      <c r="E21" s="17"/>
      <c r="F21" s="18"/>
    </row>
    <row r="22" spans="1:37">
      <c r="A22" s="14"/>
      <c r="B22" s="30" t="s">
        <v>33</v>
      </c>
      <c r="C22" s="16"/>
      <c r="D22" s="2"/>
      <c r="E22" s="17"/>
      <c r="F22" s="18"/>
    </row>
    <row r="23" spans="1:37">
      <c r="A23" s="31" t="s">
        <v>134</v>
      </c>
      <c r="B23" s="15" t="s">
        <v>135</v>
      </c>
      <c r="C23" s="16" t="s">
        <v>136</v>
      </c>
      <c r="D23" s="2" t="s">
        <v>137</v>
      </c>
      <c r="E23" s="17">
        <v>1.96</v>
      </c>
      <c r="F23" s="18" t="s">
        <v>99</v>
      </c>
      <c r="G23" s="75"/>
      <c r="H23" s="71">
        <f>ROUND(E23*G23, 2)</f>
        <v>0</v>
      </c>
      <c r="J23" s="71">
        <f>ROUND(E23*G23, 2)</f>
        <v>0</v>
      </c>
      <c r="K23" s="72">
        <v>1.7816399999999999</v>
      </c>
      <c r="L23" s="72">
        <f>E23*K23</f>
        <v>3.4920143999999995</v>
      </c>
      <c r="O23" s="69">
        <v>0</v>
      </c>
      <c r="P23" s="69" t="s">
        <v>138</v>
      </c>
      <c r="V23" s="73" t="s">
        <v>15</v>
      </c>
      <c r="X23" s="69" t="s">
        <v>139</v>
      </c>
      <c r="Y23" s="67" t="s">
        <v>136</v>
      </c>
      <c r="Z23" s="69" t="s">
        <v>140</v>
      </c>
      <c r="AA23" s="69" t="s">
        <v>103</v>
      </c>
      <c r="AJ23" s="69" t="s">
        <v>104</v>
      </c>
      <c r="AK23" s="69" t="s">
        <v>105</v>
      </c>
    </row>
    <row r="24" spans="1:37">
      <c r="A24" s="31" t="s">
        <v>141</v>
      </c>
      <c r="B24" s="15" t="s">
        <v>142</v>
      </c>
      <c r="C24" s="16" t="s">
        <v>143</v>
      </c>
      <c r="D24" s="2" t="s">
        <v>144</v>
      </c>
      <c r="E24" s="17">
        <v>10.717000000000001</v>
      </c>
      <c r="F24" s="18" t="s">
        <v>99</v>
      </c>
      <c r="G24" s="75"/>
      <c r="H24" s="71">
        <f>ROUND(E24*G24, 2)</f>
        <v>0</v>
      </c>
      <c r="J24" s="71">
        <f>ROUND(E24*G24, 2)</f>
        <v>0</v>
      </c>
      <c r="K24" s="72">
        <v>2.4186000000000001</v>
      </c>
      <c r="L24" s="72">
        <f>E24*K24</f>
        <v>25.920136200000002</v>
      </c>
      <c r="O24" s="69">
        <v>0</v>
      </c>
      <c r="P24" s="69" t="s">
        <v>145</v>
      </c>
      <c r="V24" s="73" t="s">
        <v>15</v>
      </c>
      <c r="X24" s="69" t="s">
        <v>146</v>
      </c>
      <c r="Y24" s="67" t="s">
        <v>143</v>
      </c>
      <c r="Z24" s="69" t="s">
        <v>147</v>
      </c>
      <c r="AA24" s="69" t="s">
        <v>103</v>
      </c>
      <c r="AJ24" s="69" t="s">
        <v>104</v>
      </c>
      <c r="AK24" s="69" t="s">
        <v>105</v>
      </c>
    </row>
    <row r="25" spans="1:37">
      <c r="A25" s="31" t="s">
        <v>148</v>
      </c>
      <c r="B25" s="15" t="s">
        <v>142</v>
      </c>
      <c r="C25" s="16" t="s">
        <v>149</v>
      </c>
      <c r="D25" s="2" t="s">
        <v>150</v>
      </c>
      <c r="E25" s="17">
        <v>10.08</v>
      </c>
      <c r="F25" s="18" t="s">
        <v>151</v>
      </c>
      <c r="G25" s="75"/>
      <c r="H25" s="71">
        <f>ROUND(E25*G25, 2)</f>
        <v>0</v>
      </c>
      <c r="J25" s="71">
        <f>ROUND(E25*G25, 2)</f>
        <v>0</v>
      </c>
      <c r="K25" s="72">
        <v>3.8800000000000002E-3</v>
      </c>
      <c r="L25" s="72">
        <f>E25*K25</f>
        <v>3.9110400000000003E-2</v>
      </c>
      <c r="O25" s="69">
        <v>0</v>
      </c>
      <c r="P25" s="69" t="s">
        <v>152</v>
      </c>
      <c r="V25" s="73" t="s">
        <v>15</v>
      </c>
      <c r="X25" s="69" t="s">
        <v>153</v>
      </c>
      <c r="Y25" s="67" t="s">
        <v>149</v>
      </c>
      <c r="Z25" s="69" t="s">
        <v>147</v>
      </c>
      <c r="AA25" s="69" t="s">
        <v>103</v>
      </c>
      <c r="AJ25" s="69" t="s">
        <v>104</v>
      </c>
      <c r="AK25" s="69" t="s">
        <v>105</v>
      </c>
    </row>
    <row r="26" spans="1:37">
      <c r="A26" s="31" t="s">
        <v>154</v>
      </c>
      <c r="B26" s="15" t="s">
        <v>142</v>
      </c>
      <c r="C26" s="16" t="s">
        <v>155</v>
      </c>
      <c r="D26" s="2" t="s">
        <v>156</v>
      </c>
      <c r="E26" s="17">
        <v>10.08</v>
      </c>
      <c r="F26" s="18" t="s">
        <v>151</v>
      </c>
      <c r="G26" s="75"/>
      <c r="H26" s="71">
        <f>ROUND(E26*G26, 2)</f>
        <v>0</v>
      </c>
      <c r="J26" s="71">
        <f>ROUND(E26*G26, 2)</f>
        <v>0</v>
      </c>
      <c r="O26" s="69">
        <v>0</v>
      </c>
      <c r="P26" s="69" t="s">
        <v>157</v>
      </c>
      <c r="V26" s="73" t="s">
        <v>15</v>
      </c>
      <c r="X26" s="69" t="s">
        <v>158</v>
      </c>
      <c r="Y26" s="67" t="s">
        <v>155</v>
      </c>
      <c r="Z26" s="69" t="s">
        <v>147</v>
      </c>
      <c r="AA26" s="69" t="s">
        <v>103</v>
      </c>
      <c r="AJ26" s="69" t="s">
        <v>104</v>
      </c>
      <c r="AK26" s="69" t="s">
        <v>105</v>
      </c>
    </row>
    <row r="27" spans="1:37" ht="25.5">
      <c r="A27" s="31" t="s">
        <v>159</v>
      </c>
      <c r="B27" s="15" t="s">
        <v>142</v>
      </c>
      <c r="C27" s="16" t="s">
        <v>160</v>
      </c>
      <c r="D27" s="2" t="s">
        <v>161</v>
      </c>
      <c r="E27" s="17">
        <v>105.72799999999999</v>
      </c>
      <c r="F27" s="18" t="s">
        <v>151</v>
      </c>
      <c r="G27" s="75"/>
      <c r="H27" s="71">
        <f>ROUND(E27*G27, 2)</f>
        <v>0</v>
      </c>
      <c r="J27" s="71">
        <f>ROUND(E27*G27, 2)</f>
        <v>0</v>
      </c>
      <c r="K27" s="72">
        <v>6.2700000000000004E-3</v>
      </c>
      <c r="L27" s="72">
        <f>E27*K27</f>
        <v>0.66291456000000004</v>
      </c>
      <c r="O27" s="69">
        <v>0</v>
      </c>
      <c r="P27" s="69" t="s">
        <v>162</v>
      </c>
      <c r="V27" s="73" t="s">
        <v>15</v>
      </c>
      <c r="X27" s="69" t="s">
        <v>163</v>
      </c>
      <c r="Y27" s="67" t="s">
        <v>160</v>
      </c>
      <c r="Z27" s="69" t="s">
        <v>164</v>
      </c>
      <c r="AA27" s="69" t="s">
        <v>103</v>
      </c>
      <c r="AJ27" s="69" t="s">
        <v>104</v>
      </c>
      <c r="AK27" s="69" t="s">
        <v>105</v>
      </c>
    </row>
    <row r="28" spans="1:37">
      <c r="A28" s="14"/>
      <c r="B28" s="15"/>
      <c r="C28" s="16"/>
      <c r="D28" s="32" t="s">
        <v>165</v>
      </c>
      <c r="E28" s="33">
        <f>J28</f>
        <v>0</v>
      </c>
      <c r="F28" s="18"/>
      <c r="H28" s="76">
        <f>SUM(H21:H27)</f>
        <v>0</v>
      </c>
      <c r="I28" s="76">
        <f>SUM(I21:I27)</f>
        <v>0</v>
      </c>
      <c r="J28" s="76">
        <f>SUM(J21:J27)</f>
        <v>0</v>
      </c>
      <c r="L28" s="77">
        <f>SUM(L21:L27)</f>
        <v>30.11417556</v>
      </c>
      <c r="N28" s="78">
        <f>SUM(N21:N27)</f>
        <v>0</v>
      </c>
      <c r="W28" s="79">
        <f>SUM(W21:W27)</f>
        <v>0</v>
      </c>
    </row>
    <row r="29" spans="1:37">
      <c r="A29" s="14"/>
      <c r="B29" s="15"/>
      <c r="C29" s="16"/>
      <c r="D29" s="2"/>
      <c r="E29" s="17"/>
      <c r="F29" s="18"/>
    </row>
    <row r="30" spans="1:37">
      <c r="A30" s="14"/>
      <c r="B30" s="30" t="s">
        <v>34</v>
      </c>
      <c r="C30" s="16"/>
      <c r="D30" s="2"/>
      <c r="E30" s="17"/>
      <c r="F30" s="18"/>
    </row>
    <row r="31" spans="1:37" ht="25.5">
      <c r="A31" s="31" t="s">
        <v>166</v>
      </c>
      <c r="B31" s="15" t="s">
        <v>167</v>
      </c>
      <c r="C31" s="16" t="s">
        <v>168</v>
      </c>
      <c r="D31" s="2" t="s">
        <v>169</v>
      </c>
      <c r="E31" s="17">
        <v>29.16</v>
      </c>
      <c r="F31" s="18" t="s">
        <v>151</v>
      </c>
      <c r="G31" s="75"/>
      <c r="H31" s="71">
        <f>ROUND(E31*G31, 2)</f>
        <v>0</v>
      </c>
      <c r="J31" s="71">
        <f>ROUND(E31*G31, 2)</f>
        <v>0</v>
      </c>
      <c r="O31" s="69">
        <v>0</v>
      </c>
      <c r="P31" s="69" t="s">
        <v>170</v>
      </c>
      <c r="V31" s="73" t="s">
        <v>15</v>
      </c>
      <c r="X31" s="69" t="s">
        <v>171</v>
      </c>
      <c r="Y31" s="67" t="s">
        <v>168</v>
      </c>
      <c r="Z31" s="69" t="s">
        <v>172</v>
      </c>
      <c r="AA31" s="69" t="s">
        <v>103</v>
      </c>
      <c r="AJ31" s="69" t="s">
        <v>104</v>
      </c>
      <c r="AK31" s="69" t="s">
        <v>105</v>
      </c>
    </row>
    <row r="32" spans="1:37">
      <c r="A32" s="14"/>
      <c r="B32" s="15"/>
      <c r="C32" s="16"/>
      <c r="D32" s="32" t="s">
        <v>173</v>
      </c>
      <c r="E32" s="33">
        <f>J32</f>
        <v>0</v>
      </c>
      <c r="F32" s="18"/>
      <c r="H32" s="76">
        <f>SUM(H29:H31)</f>
        <v>0</v>
      </c>
      <c r="I32" s="76">
        <f>SUM(I29:I31)</f>
        <v>0</v>
      </c>
      <c r="J32" s="76">
        <f>SUM(J29:J31)</f>
        <v>0</v>
      </c>
      <c r="L32" s="77">
        <f>SUM(L29:L31)</f>
        <v>0</v>
      </c>
      <c r="N32" s="78">
        <f>SUM(N29:N31)</f>
        <v>0</v>
      </c>
      <c r="W32" s="79">
        <f>SUM(W29:W31)</f>
        <v>0</v>
      </c>
    </row>
    <row r="33" spans="1:37">
      <c r="A33" s="14"/>
      <c r="B33" s="15"/>
      <c r="C33" s="16"/>
      <c r="D33" s="2"/>
      <c r="E33" s="17"/>
      <c r="F33" s="18"/>
    </row>
    <row r="34" spans="1:37">
      <c r="A34" s="14"/>
      <c r="B34" s="30" t="s">
        <v>35</v>
      </c>
      <c r="C34" s="16"/>
      <c r="D34" s="2"/>
      <c r="E34" s="17"/>
      <c r="F34" s="18"/>
    </row>
    <row r="35" spans="1:37">
      <c r="A35" s="31" t="s">
        <v>174</v>
      </c>
      <c r="B35" s="15" t="s">
        <v>175</v>
      </c>
      <c r="C35" s="16" t="s">
        <v>176</v>
      </c>
      <c r="D35" s="2" t="s">
        <v>177</v>
      </c>
      <c r="E35" s="17">
        <v>29.16</v>
      </c>
      <c r="F35" s="18" t="s">
        <v>151</v>
      </c>
      <c r="G35" s="75"/>
      <c r="H35" s="71">
        <f>ROUND(E35*G35, 2)</f>
        <v>0</v>
      </c>
      <c r="J35" s="71">
        <f>ROUND(E35*G35, 2)</f>
        <v>0</v>
      </c>
      <c r="K35" s="72">
        <v>0.18906999999999999</v>
      </c>
      <c r="L35" s="72">
        <f>E35*K35</f>
        <v>5.5132811999999998</v>
      </c>
      <c r="O35" s="69">
        <v>0</v>
      </c>
      <c r="P35" s="69" t="s">
        <v>178</v>
      </c>
      <c r="V35" s="73" t="s">
        <v>15</v>
      </c>
      <c r="X35" s="69" t="s">
        <v>179</v>
      </c>
      <c r="Y35" s="67" t="s">
        <v>176</v>
      </c>
      <c r="Z35" s="69" t="s">
        <v>180</v>
      </c>
      <c r="AA35" s="69" t="s">
        <v>103</v>
      </c>
      <c r="AJ35" s="69" t="s">
        <v>104</v>
      </c>
      <c r="AK35" s="69" t="s">
        <v>105</v>
      </c>
    </row>
    <row r="36" spans="1:37">
      <c r="A36" s="31" t="s">
        <v>181</v>
      </c>
      <c r="B36" s="15" t="s">
        <v>175</v>
      </c>
      <c r="C36" s="16" t="s">
        <v>182</v>
      </c>
      <c r="D36" s="2" t="s">
        <v>183</v>
      </c>
      <c r="E36" s="17">
        <v>29.16</v>
      </c>
      <c r="F36" s="18" t="s">
        <v>151</v>
      </c>
      <c r="G36" s="75"/>
      <c r="H36" s="71">
        <f>ROUND(E36*G36, 2)</f>
        <v>0</v>
      </c>
      <c r="J36" s="71">
        <f>ROUND(E36*G36, 2)</f>
        <v>0</v>
      </c>
      <c r="K36" s="72">
        <v>0.15253</v>
      </c>
      <c r="L36" s="72">
        <f>E36*K36</f>
        <v>4.4477748000000004</v>
      </c>
      <c r="O36" s="69">
        <v>0</v>
      </c>
      <c r="P36" s="69" t="s">
        <v>184</v>
      </c>
      <c r="V36" s="73" t="s">
        <v>15</v>
      </c>
      <c r="X36" s="69" t="s">
        <v>185</v>
      </c>
      <c r="Y36" s="67" t="s">
        <v>182</v>
      </c>
      <c r="Z36" s="69" t="s">
        <v>186</v>
      </c>
      <c r="AA36" s="69" t="s">
        <v>103</v>
      </c>
      <c r="AJ36" s="69" t="s">
        <v>104</v>
      </c>
      <c r="AK36" s="69" t="s">
        <v>105</v>
      </c>
    </row>
    <row r="37" spans="1:37">
      <c r="A37" s="14"/>
      <c r="B37" s="15"/>
      <c r="C37" s="16"/>
      <c r="D37" s="32" t="s">
        <v>187</v>
      </c>
      <c r="E37" s="33">
        <f>J37</f>
        <v>0</v>
      </c>
      <c r="F37" s="18"/>
      <c r="H37" s="76">
        <f>SUM(H33:H36)</f>
        <v>0</v>
      </c>
      <c r="I37" s="76">
        <f>SUM(I33:I36)</f>
        <v>0</v>
      </c>
      <c r="J37" s="76">
        <f>SUM(J33:J36)</f>
        <v>0</v>
      </c>
      <c r="L37" s="77">
        <f>SUM(L33:L36)</f>
        <v>9.9610559999999992</v>
      </c>
      <c r="N37" s="78">
        <f>SUM(N33:N36)</f>
        <v>0</v>
      </c>
      <c r="W37" s="79">
        <f>SUM(W33:W36)</f>
        <v>0</v>
      </c>
    </row>
    <row r="38" spans="1:37">
      <c r="A38" s="14"/>
      <c r="B38" s="15"/>
      <c r="C38" s="16"/>
      <c r="D38" s="2"/>
      <c r="E38" s="17"/>
      <c r="F38" s="18"/>
    </row>
    <row r="39" spans="1:37">
      <c r="A39" s="14"/>
      <c r="B39" s="30" t="s">
        <v>36</v>
      </c>
      <c r="C39" s="16"/>
      <c r="D39" s="2"/>
      <c r="E39" s="17"/>
      <c r="F39" s="18"/>
    </row>
    <row r="40" spans="1:37">
      <c r="A40" s="31" t="s">
        <v>188</v>
      </c>
      <c r="B40" s="15" t="s">
        <v>142</v>
      </c>
      <c r="C40" s="16" t="s">
        <v>189</v>
      </c>
      <c r="D40" s="2" t="s">
        <v>190</v>
      </c>
      <c r="E40" s="17">
        <v>8</v>
      </c>
      <c r="F40" s="18" t="s">
        <v>191</v>
      </c>
      <c r="G40" s="75"/>
      <c r="H40" s="71">
        <f>ROUND(E40*G40, 2)</f>
        <v>0</v>
      </c>
      <c r="J40" s="71">
        <f>ROUND(E40*G40, 2)</f>
        <v>0</v>
      </c>
      <c r="K40" s="72">
        <v>2.9999999999999997E-4</v>
      </c>
      <c r="L40" s="72">
        <f>E40*K40</f>
        <v>2.3999999999999998E-3</v>
      </c>
      <c r="O40" s="69">
        <v>0</v>
      </c>
      <c r="P40" s="69" t="s">
        <v>192</v>
      </c>
      <c r="V40" s="73" t="s">
        <v>15</v>
      </c>
      <c r="X40" s="69" t="s">
        <v>193</v>
      </c>
      <c r="Y40" s="67" t="s">
        <v>189</v>
      </c>
      <c r="Z40" s="69" t="s">
        <v>194</v>
      </c>
      <c r="AA40" s="69" t="s">
        <v>103</v>
      </c>
      <c r="AJ40" s="69" t="s">
        <v>104</v>
      </c>
      <c r="AK40" s="69" t="s">
        <v>105</v>
      </c>
    </row>
    <row r="41" spans="1:37">
      <c r="A41" s="31" t="s">
        <v>195</v>
      </c>
      <c r="B41" s="15" t="s">
        <v>196</v>
      </c>
      <c r="C41" s="16" t="s">
        <v>197</v>
      </c>
      <c r="D41" s="2" t="s">
        <v>198</v>
      </c>
      <c r="E41" s="17">
        <v>0.45300000000000001</v>
      </c>
      <c r="F41" s="18" t="s">
        <v>199</v>
      </c>
      <c r="G41" s="75"/>
      <c r="I41" s="71">
        <f>ROUND(E41*G41, 2)</f>
        <v>0</v>
      </c>
      <c r="J41" s="71">
        <f>ROUND(E41*G41, 2)</f>
        <v>0</v>
      </c>
      <c r="K41" s="72">
        <v>1</v>
      </c>
      <c r="L41" s="72">
        <f>E41*K41</f>
        <v>0.45300000000000001</v>
      </c>
      <c r="O41" s="69">
        <v>0</v>
      </c>
      <c r="P41" s="69" t="s">
        <v>200</v>
      </c>
      <c r="V41" s="73" t="s">
        <v>14</v>
      </c>
      <c r="X41" s="67" t="s">
        <v>197</v>
      </c>
      <c r="Y41" s="67" t="s">
        <v>197</v>
      </c>
      <c r="Z41" s="67" t="s">
        <v>201</v>
      </c>
      <c r="AA41" s="69" t="s">
        <v>103</v>
      </c>
      <c r="AJ41" s="69" t="s">
        <v>202</v>
      </c>
      <c r="AK41" s="69" t="s">
        <v>105</v>
      </c>
    </row>
    <row r="42" spans="1:37">
      <c r="A42" s="31" t="s">
        <v>203</v>
      </c>
      <c r="B42" s="15" t="s">
        <v>142</v>
      </c>
      <c r="C42" s="16" t="s">
        <v>204</v>
      </c>
      <c r="D42" s="2" t="s">
        <v>205</v>
      </c>
      <c r="E42" s="17">
        <v>40.530999999999999</v>
      </c>
      <c r="F42" s="18" t="s">
        <v>199</v>
      </c>
      <c r="G42" s="75"/>
      <c r="H42" s="71">
        <f>ROUND(E42*G42, 2)</f>
        <v>0</v>
      </c>
      <c r="J42" s="71">
        <f>ROUND(E42*G42, 2)</f>
        <v>0</v>
      </c>
      <c r="O42" s="69">
        <v>0</v>
      </c>
      <c r="P42" s="69" t="s">
        <v>206</v>
      </c>
      <c r="V42" s="73" t="s">
        <v>15</v>
      </c>
      <c r="X42" s="69" t="s">
        <v>207</v>
      </c>
      <c r="Y42" s="67" t="s">
        <v>204</v>
      </c>
      <c r="Z42" s="69" t="s">
        <v>208</v>
      </c>
      <c r="AA42" s="69" t="s">
        <v>103</v>
      </c>
      <c r="AJ42" s="69" t="s">
        <v>104</v>
      </c>
      <c r="AK42" s="69" t="s">
        <v>105</v>
      </c>
    </row>
    <row r="43" spans="1:37">
      <c r="A43" s="31" t="s">
        <v>209</v>
      </c>
      <c r="B43" s="15" t="s">
        <v>142</v>
      </c>
      <c r="C43" s="16" t="s">
        <v>210</v>
      </c>
      <c r="D43" s="2" t="s">
        <v>211</v>
      </c>
      <c r="E43" s="17">
        <v>40.530999999999999</v>
      </c>
      <c r="F43" s="18" t="s">
        <v>199</v>
      </c>
      <c r="G43" s="75"/>
      <c r="H43" s="71">
        <f>ROUND(E43*G43, 2)</f>
        <v>0</v>
      </c>
      <c r="J43" s="71">
        <f>ROUND(E43*G43, 2)</f>
        <v>0</v>
      </c>
      <c r="O43" s="69">
        <v>0</v>
      </c>
      <c r="P43" s="69" t="s">
        <v>212</v>
      </c>
      <c r="V43" s="73" t="s">
        <v>15</v>
      </c>
      <c r="X43" s="69" t="s">
        <v>213</v>
      </c>
      <c r="Y43" s="67" t="s">
        <v>210</v>
      </c>
      <c r="Z43" s="69" t="s">
        <v>208</v>
      </c>
      <c r="AA43" s="69" t="s">
        <v>103</v>
      </c>
      <c r="AJ43" s="69" t="s">
        <v>104</v>
      </c>
      <c r="AK43" s="69" t="s">
        <v>105</v>
      </c>
    </row>
    <row r="44" spans="1:37">
      <c r="A44" s="14"/>
      <c r="B44" s="15"/>
      <c r="C44" s="16"/>
      <c r="D44" s="32" t="s">
        <v>214</v>
      </c>
      <c r="E44" s="33">
        <f>J44</f>
        <v>0</v>
      </c>
      <c r="F44" s="18"/>
      <c r="H44" s="76">
        <f>SUM(H38:H43)</f>
        <v>0</v>
      </c>
      <c r="I44" s="76">
        <f>SUM(I38:I43)</f>
        <v>0</v>
      </c>
      <c r="J44" s="76">
        <f>SUM(J38:J43)</f>
        <v>0</v>
      </c>
      <c r="L44" s="77">
        <f>SUM(L38:L43)</f>
        <v>0.45540000000000003</v>
      </c>
      <c r="N44" s="78">
        <f>SUM(N38:N43)</f>
        <v>0</v>
      </c>
      <c r="W44" s="79">
        <f>SUM(W38:W43)</f>
        <v>0</v>
      </c>
    </row>
    <row r="45" spans="1:37">
      <c r="A45" s="14"/>
      <c r="B45" s="15"/>
      <c r="C45" s="16"/>
      <c r="D45" s="2"/>
      <c r="E45" s="17"/>
      <c r="F45" s="18"/>
    </row>
    <row r="46" spans="1:37">
      <c r="A46" s="14"/>
      <c r="B46" s="15"/>
      <c r="C46" s="16"/>
      <c r="D46" s="32" t="s">
        <v>37</v>
      </c>
      <c r="E46" s="34">
        <f>J46</f>
        <v>0</v>
      </c>
      <c r="F46" s="18"/>
      <c r="H46" s="76">
        <f>H20+H28+H32+H37+H44</f>
        <v>0</v>
      </c>
      <c r="I46" s="76">
        <f>I20+I28+I32+I37+I44</f>
        <v>0</v>
      </c>
      <c r="J46" s="76">
        <f>J20+J28+J32+J37+J44</f>
        <v>0</v>
      </c>
      <c r="L46" s="77">
        <f>L20+L28+L32+L37+L44</f>
        <v>40.530631559999996</v>
      </c>
      <c r="N46" s="78">
        <f>N20+N28+N32+N37+N44</f>
        <v>0</v>
      </c>
      <c r="W46" s="79">
        <f>W20+W28+W32+W37+W44</f>
        <v>0</v>
      </c>
    </row>
    <row r="47" spans="1:37">
      <c r="A47" s="14"/>
      <c r="B47" s="15"/>
      <c r="C47" s="16"/>
      <c r="D47" s="2"/>
      <c r="E47" s="17"/>
      <c r="F47" s="18"/>
    </row>
    <row r="48" spans="1:37">
      <c r="A48" s="14"/>
      <c r="B48" s="29" t="s">
        <v>215</v>
      </c>
      <c r="C48" s="16"/>
      <c r="D48" s="2"/>
      <c r="E48" s="17"/>
      <c r="F48" s="18"/>
    </row>
    <row r="49" spans="1:37">
      <c r="A49" s="14"/>
      <c r="B49" s="30" t="s">
        <v>38</v>
      </c>
      <c r="C49" s="16"/>
      <c r="D49" s="2"/>
      <c r="E49" s="17"/>
      <c r="F49" s="18"/>
    </row>
    <row r="50" spans="1:37" ht="25.5">
      <c r="A50" s="31" t="s">
        <v>216</v>
      </c>
      <c r="B50" s="15" t="s">
        <v>217</v>
      </c>
      <c r="C50" s="16" t="s">
        <v>218</v>
      </c>
      <c r="D50" s="2" t="s">
        <v>219</v>
      </c>
      <c r="E50" s="17">
        <v>12.6</v>
      </c>
      <c r="F50" s="18" t="s">
        <v>220</v>
      </c>
      <c r="G50" s="75"/>
      <c r="H50" s="71">
        <f>ROUND(E50*G50, 2)</f>
        <v>0</v>
      </c>
      <c r="J50" s="71">
        <f t="shared" ref="J50:J73" si="2">ROUND(E50*G50, 2)</f>
        <v>0</v>
      </c>
      <c r="K50" s="72">
        <v>4.2000000000000002E-4</v>
      </c>
      <c r="L50" s="72">
        <f>E50*K50</f>
        <v>5.2919999999999998E-3</v>
      </c>
      <c r="O50" s="69">
        <v>0</v>
      </c>
      <c r="P50" s="69" t="s">
        <v>212</v>
      </c>
      <c r="V50" s="73" t="s">
        <v>221</v>
      </c>
      <c r="X50" s="69" t="s">
        <v>222</v>
      </c>
      <c r="Y50" s="67" t="s">
        <v>218</v>
      </c>
      <c r="Z50" s="69" t="s">
        <v>223</v>
      </c>
      <c r="AA50" s="69" t="s">
        <v>103</v>
      </c>
      <c r="AJ50" s="69" t="s">
        <v>224</v>
      </c>
      <c r="AK50" s="69" t="s">
        <v>105</v>
      </c>
    </row>
    <row r="51" spans="1:37">
      <c r="A51" s="31" t="s">
        <v>225</v>
      </c>
      <c r="B51" s="15" t="s">
        <v>196</v>
      </c>
      <c r="C51" s="16" t="s">
        <v>226</v>
      </c>
      <c r="D51" s="2" t="s">
        <v>227</v>
      </c>
      <c r="E51" s="17">
        <v>12.6</v>
      </c>
      <c r="F51" s="18" t="s">
        <v>220</v>
      </c>
      <c r="G51" s="75"/>
      <c r="I51" s="71">
        <f>ROUND(E51*G51, 2)</f>
        <v>0</v>
      </c>
      <c r="J51" s="71">
        <f t="shared" si="2"/>
        <v>0</v>
      </c>
      <c r="K51" s="72">
        <v>2.5000000000000001E-2</v>
      </c>
      <c r="L51" s="72">
        <f>E51*K51</f>
        <v>0.315</v>
      </c>
      <c r="O51" s="69">
        <v>0</v>
      </c>
      <c r="P51" s="69" t="s">
        <v>228</v>
      </c>
      <c r="V51" s="73" t="s">
        <v>14</v>
      </c>
      <c r="X51" s="69" t="s">
        <v>229</v>
      </c>
      <c r="Y51" s="69" t="s">
        <v>226</v>
      </c>
      <c r="Z51" s="69" t="s">
        <v>230</v>
      </c>
      <c r="AA51" s="69" t="s">
        <v>103</v>
      </c>
      <c r="AJ51" s="69" t="s">
        <v>231</v>
      </c>
      <c r="AK51" s="69" t="s">
        <v>105</v>
      </c>
    </row>
    <row r="52" spans="1:37">
      <c r="A52" s="31" t="s">
        <v>232</v>
      </c>
      <c r="B52" s="15" t="s">
        <v>217</v>
      </c>
      <c r="C52" s="16" t="s">
        <v>233</v>
      </c>
      <c r="D52" s="2" t="s">
        <v>234</v>
      </c>
      <c r="E52" s="17">
        <v>89.9</v>
      </c>
      <c r="F52" s="18" t="s">
        <v>220</v>
      </c>
      <c r="G52" s="75"/>
      <c r="H52" s="71">
        <f>ROUND(E52*G52, 2)</f>
        <v>0</v>
      </c>
      <c r="J52" s="71">
        <f t="shared" si="2"/>
        <v>0</v>
      </c>
      <c r="K52" s="72">
        <v>2.7999999999999998E-4</v>
      </c>
      <c r="L52" s="72">
        <f>E52*K52</f>
        <v>2.5172E-2</v>
      </c>
      <c r="O52" s="69">
        <v>0</v>
      </c>
      <c r="P52" s="69" t="s">
        <v>235</v>
      </c>
      <c r="V52" s="73" t="s">
        <v>221</v>
      </c>
      <c r="X52" s="69" t="s">
        <v>236</v>
      </c>
      <c r="Y52" s="67" t="s">
        <v>233</v>
      </c>
      <c r="Z52" s="69" t="s">
        <v>223</v>
      </c>
      <c r="AA52" s="69" t="s">
        <v>103</v>
      </c>
      <c r="AJ52" s="69" t="s">
        <v>224</v>
      </c>
      <c r="AK52" s="69" t="s">
        <v>105</v>
      </c>
    </row>
    <row r="53" spans="1:37" ht="25.5">
      <c r="A53" s="31" t="s">
        <v>237</v>
      </c>
      <c r="B53" s="15" t="s">
        <v>196</v>
      </c>
      <c r="C53" s="16" t="s">
        <v>238</v>
      </c>
      <c r="D53" s="2" t="s">
        <v>239</v>
      </c>
      <c r="E53" s="17">
        <v>89.9</v>
      </c>
      <c r="F53" s="18" t="s">
        <v>220</v>
      </c>
      <c r="G53" s="75"/>
      <c r="I53" s="71">
        <f>ROUND(E53*G53, 2)</f>
        <v>0</v>
      </c>
      <c r="J53" s="71">
        <f t="shared" si="2"/>
        <v>0</v>
      </c>
      <c r="K53" s="72">
        <v>2.87E-2</v>
      </c>
      <c r="L53" s="72">
        <f>E53*K53</f>
        <v>2.58013</v>
      </c>
      <c r="O53" s="69">
        <v>0</v>
      </c>
      <c r="P53" s="69" t="s">
        <v>240</v>
      </c>
      <c r="V53" s="73" t="s">
        <v>14</v>
      </c>
      <c r="X53" s="67" t="s">
        <v>241</v>
      </c>
      <c r="Y53" s="67" t="s">
        <v>238</v>
      </c>
      <c r="Z53" s="67" t="s">
        <v>242</v>
      </c>
      <c r="AA53" s="69" t="s">
        <v>103</v>
      </c>
      <c r="AJ53" s="69" t="s">
        <v>231</v>
      </c>
      <c r="AK53" s="69" t="s">
        <v>105</v>
      </c>
    </row>
    <row r="54" spans="1:37">
      <c r="A54" s="31" t="s">
        <v>243</v>
      </c>
      <c r="B54" s="15" t="s">
        <v>217</v>
      </c>
      <c r="C54" s="16" t="s">
        <v>244</v>
      </c>
      <c r="D54" s="2" t="s">
        <v>245</v>
      </c>
      <c r="E54" s="17">
        <v>24</v>
      </c>
      <c r="F54" s="18" t="s">
        <v>191</v>
      </c>
      <c r="G54" s="75"/>
      <c r="H54" s="71">
        <f>ROUND(E54*G54, 2)</f>
        <v>0</v>
      </c>
      <c r="J54" s="71">
        <f t="shared" si="2"/>
        <v>0</v>
      </c>
      <c r="O54" s="69">
        <v>0</v>
      </c>
      <c r="P54" s="69" t="s">
        <v>246</v>
      </c>
      <c r="V54" s="73" t="s">
        <v>221</v>
      </c>
      <c r="X54" s="69" t="s">
        <v>247</v>
      </c>
      <c r="Y54" s="67" t="s">
        <v>244</v>
      </c>
      <c r="Z54" s="69" t="s">
        <v>223</v>
      </c>
      <c r="AA54" s="69" t="s">
        <v>103</v>
      </c>
      <c r="AJ54" s="69" t="s">
        <v>224</v>
      </c>
      <c r="AK54" s="69" t="s">
        <v>105</v>
      </c>
    </row>
    <row r="55" spans="1:37">
      <c r="A55" s="31" t="s">
        <v>248</v>
      </c>
      <c r="B55" s="15" t="s">
        <v>196</v>
      </c>
      <c r="C55" s="16" t="s">
        <v>249</v>
      </c>
      <c r="D55" s="2" t="s">
        <v>250</v>
      </c>
      <c r="E55" s="17">
        <v>4.8000000000000001E-2</v>
      </c>
      <c r="F55" s="18" t="s">
        <v>251</v>
      </c>
      <c r="G55" s="75"/>
      <c r="I55" s="71">
        <f>ROUND(E55*G55, 2)</f>
        <v>0</v>
      </c>
      <c r="J55" s="71">
        <f t="shared" si="2"/>
        <v>0</v>
      </c>
      <c r="K55" s="72">
        <v>6.25E-2</v>
      </c>
      <c r="L55" s="72">
        <f>E55*K55</f>
        <v>3.0000000000000001E-3</v>
      </c>
      <c r="O55" s="69">
        <v>0</v>
      </c>
      <c r="P55" s="69" t="s">
        <v>252</v>
      </c>
      <c r="V55" s="73" t="s">
        <v>14</v>
      </c>
      <c r="X55" s="67" t="s">
        <v>249</v>
      </c>
      <c r="Y55" s="67" t="s">
        <v>249</v>
      </c>
      <c r="Z55" s="69" t="s">
        <v>253</v>
      </c>
      <c r="AA55" s="69" t="s">
        <v>103</v>
      </c>
      <c r="AJ55" s="69" t="s">
        <v>231</v>
      </c>
      <c r="AK55" s="69" t="s">
        <v>105</v>
      </c>
    </row>
    <row r="56" spans="1:37">
      <c r="A56" s="31" t="s">
        <v>254</v>
      </c>
      <c r="B56" s="15" t="s">
        <v>196</v>
      </c>
      <c r="C56" s="16" t="s">
        <v>255</v>
      </c>
      <c r="D56" s="2" t="s">
        <v>256</v>
      </c>
      <c r="E56" s="17">
        <v>4.8000000000000001E-2</v>
      </c>
      <c r="F56" s="18" t="s">
        <v>251</v>
      </c>
      <c r="G56" s="75"/>
      <c r="I56" s="71">
        <f>ROUND(E56*G56, 2)</f>
        <v>0</v>
      </c>
      <c r="J56" s="71">
        <f t="shared" si="2"/>
        <v>0</v>
      </c>
      <c r="K56" s="72">
        <v>0.128</v>
      </c>
      <c r="L56" s="72">
        <f>E56*K56</f>
        <v>6.1440000000000002E-3</v>
      </c>
      <c r="O56" s="69">
        <v>0</v>
      </c>
      <c r="P56" s="69" t="s">
        <v>257</v>
      </c>
      <c r="V56" s="73" t="s">
        <v>14</v>
      </c>
      <c r="X56" s="67" t="s">
        <v>255</v>
      </c>
      <c r="Y56" s="67" t="s">
        <v>255</v>
      </c>
      <c r="Z56" s="69" t="s">
        <v>258</v>
      </c>
      <c r="AA56" s="69" t="s">
        <v>103</v>
      </c>
      <c r="AJ56" s="69" t="s">
        <v>231</v>
      </c>
      <c r="AK56" s="69" t="s">
        <v>105</v>
      </c>
    </row>
    <row r="57" spans="1:37">
      <c r="A57" s="31" t="s">
        <v>259</v>
      </c>
      <c r="B57" s="15" t="s">
        <v>196</v>
      </c>
      <c r="C57" s="16" t="s">
        <v>260</v>
      </c>
      <c r="D57" s="2" t="s">
        <v>261</v>
      </c>
      <c r="E57" s="17">
        <v>24</v>
      </c>
      <c r="F57" s="18" t="s">
        <v>191</v>
      </c>
      <c r="G57" s="75"/>
      <c r="I57" s="71">
        <f>ROUND(E57*G57, 2)</f>
        <v>0</v>
      </c>
      <c r="J57" s="71">
        <f t="shared" si="2"/>
        <v>0</v>
      </c>
      <c r="K57" s="72">
        <v>1.98E-3</v>
      </c>
      <c r="L57" s="72">
        <f>E57*K57</f>
        <v>4.752E-2</v>
      </c>
      <c r="O57" s="69">
        <v>0</v>
      </c>
      <c r="P57" s="69" t="s">
        <v>262</v>
      </c>
      <c r="V57" s="73" t="s">
        <v>14</v>
      </c>
      <c r="X57" s="67" t="s">
        <v>260</v>
      </c>
      <c r="Y57" s="67" t="s">
        <v>260</v>
      </c>
      <c r="Z57" s="69" t="s">
        <v>164</v>
      </c>
      <c r="AA57" s="69" t="s">
        <v>103</v>
      </c>
      <c r="AJ57" s="69" t="s">
        <v>231</v>
      </c>
      <c r="AK57" s="69" t="s">
        <v>105</v>
      </c>
    </row>
    <row r="58" spans="1:37">
      <c r="A58" s="31" t="s">
        <v>263</v>
      </c>
      <c r="B58" s="15" t="s">
        <v>217</v>
      </c>
      <c r="C58" s="16" t="s">
        <v>264</v>
      </c>
      <c r="D58" s="2" t="s">
        <v>265</v>
      </c>
      <c r="E58" s="17">
        <v>21.6</v>
      </c>
      <c r="F58" s="18" t="s">
        <v>151</v>
      </c>
      <c r="G58" s="75"/>
      <c r="H58" s="71">
        <f>ROUND(E58*G58, 2)</f>
        <v>0</v>
      </c>
      <c r="J58" s="71">
        <f t="shared" si="2"/>
        <v>0</v>
      </c>
      <c r="O58" s="69">
        <v>0</v>
      </c>
      <c r="P58" s="69" t="s">
        <v>262</v>
      </c>
      <c r="V58" s="73" t="s">
        <v>221</v>
      </c>
      <c r="X58" s="69" t="s">
        <v>266</v>
      </c>
      <c r="Y58" s="67" t="s">
        <v>264</v>
      </c>
      <c r="Z58" s="69" t="s">
        <v>267</v>
      </c>
      <c r="AA58" s="69" t="s">
        <v>103</v>
      </c>
      <c r="AJ58" s="69" t="s">
        <v>224</v>
      </c>
      <c r="AK58" s="69" t="s">
        <v>105</v>
      </c>
    </row>
    <row r="59" spans="1:37">
      <c r="A59" s="31" t="s">
        <v>268</v>
      </c>
      <c r="B59" s="15" t="s">
        <v>196</v>
      </c>
      <c r="C59" s="16" t="s">
        <v>269</v>
      </c>
      <c r="D59" s="2" t="s">
        <v>270</v>
      </c>
      <c r="E59" s="17">
        <v>0.59399999999999997</v>
      </c>
      <c r="F59" s="18" t="s">
        <v>99</v>
      </c>
      <c r="G59" s="75"/>
      <c r="I59" s="71">
        <f>ROUND(E59*G59, 2)</f>
        <v>0</v>
      </c>
      <c r="J59" s="71">
        <f t="shared" si="2"/>
        <v>0</v>
      </c>
      <c r="K59" s="72">
        <v>0.55000000000000004</v>
      </c>
      <c r="L59" s="72">
        <f>E59*K59</f>
        <v>0.32669999999999999</v>
      </c>
      <c r="O59" s="69">
        <v>0</v>
      </c>
      <c r="P59" s="69" t="s">
        <v>271</v>
      </c>
      <c r="V59" s="73" t="s">
        <v>14</v>
      </c>
      <c r="X59" s="67" t="s">
        <v>269</v>
      </c>
      <c r="Y59" s="67" t="s">
        <v>269</v>
      </c>
      <c r="Z59" s="67" t="s">
        <v>272</v>
      </c>
      <c r="AA59" s="69" t="s">
        <v>103</v>
      </c>
      <c r="AJ59" s="69" t="s">
        <v>231</v>
      </c>
      <c r="AK59" s="69" t="s">
        <v>105</v>
      </c>
    </row>
    <row r="60" spans="1:37">
      <c r="A60" s="31" t="s">
        <v>273</v>
      </c>
      <c r="B60" s="15" t="s">
        <v>217</v>
      </c>
      <c r="C60" s="16" t="s">
        <v>274</v>
      </c>
      <c r="D60" s="2" t="s">
        <v>275</v>
      </c>
      <c r="E60" s="17">
        <v>0.54</v>
      </c>
      <c r="F60" s="18" t="s">
        <v>99</v>
      </c>
      <c r="G60" s="75"/>
      <c r="H60" s="71">
        <f>ROUND(E60*G60, 2)</f>
        <v>0</v>
      </c>
      <c r="J60" s="71">
        <f t="shared" si="2"/>
        <v>0</v>
      </c>
      <c r="K60" s="72">
        <v>2.0889999999999999E-2</v>
      </c>
      <c r="L60" s="72">
        <f>E60*K60</f>
        <v>1.12806E-2</v>
      </c>
      <c r="O60" s="69">
        <v>0</v>
      </c>
      <c r="P60" s="69" t="s">
        <v>276</v>
      </c>
      <c r="V60" s="73" t="s">
        <v>221</v>
      </c>
      <c r="X60" s="69" t="s">
        <v>277</v>
      </c>
      <c r="Y60" s="67" t="s">
        <v>274</v>
      </c>
      <c r="Z60" s="69" t="s">
        <v>267</v>
      </c>
      <c r="AA60" s="69" t="s">
        <v>103</v>
      </c>
      <c r="AJ60" s="69" t="s">
        <v>224</v>
      </c>
      <c r="AK60" s="69" t="s">
        <v>105</v>
      </c>
    </row>
    <row r="61" spans="1:37">
      <c r="A61" s="31" t="s">
        <v>278</v>
      </c>
      <c r="B61" s="15" t="s">
        <v>217</v>
      </c>
      <c r="C61" s="16" t="s">
        <v>279</v>
      </c>
      <c r="D61" s="2" t="s">
        <v>280</v>
      </c>
      <c r="E61" s="17">
        <v>20</v>
      </c>
      <c r="F61" s="18" t="s">
        <v>151</v>
      </c>
      <c r="G61" s="75"/>
      <c r="H61" s="71">
        <f>ROUND(E61*G61, 2)</f>
        <v>0</v>
      </c>
      <c r="J61" s="71">
        <f t="shared" si="2"/>
        <v>0</v>
      </c>
      <c r="O61" s="69">
        <v>0</v>
      </c>
      <c r="P61" s="69" t="s">
        <v>281</v>
      </c>
      <c r="V61" s="73" t="s">
        <v>221</v>
      </c>
      <c r="X61" s="69" t="s">
        <v>282</v>
      </c>
      <c r="Y61" s="67" t="s">
        <v>279</v>
      </c>
      <c r="Z61" s="69" t="s">
        <v>223</v>
      </c>
      <c r="AA61" s="69" t="s">
        <v>103</v>
      </c>
      <c r="AJ61" s="69" t="s">
        <v>224</v>
      </c>
      <c r="AK61" s="69" t="s">
        <v>105</v>
      </c>
    </row>
    <row r="62" spans="1:37">
      <c r="A62" s="31" t="s">
        <v>283</v>
      </c>
      <c r="B62" s="15" t="s">
        <v>196</v>
      </c>
      <c r="C62" s="16" t="s">
        <v>284</v>
      </c>
      <c r="D62" s="2" t="s">
        <v>285</v>
      </c>
      <c r="E62" s="17">
        <v>0.96</v>
      </c>
      <c r="F62" s="18" t="s">
        <v>99</v>
      </c>
      <c r="G62" s="75"/>
      <c r="I62" s="71">
        <f>ROUND(E62*G62, 2)</f>
        <v>0</v>
      </c>
      <c r="J62" s="71">
        <f t="shared" si="2"/>
        <v>0</v>
      </c>
      <c r="K62" s="72">
        <v>0.55000000000000004</v>
      </c>
      <c r="L62" s="72">
        <f t="shared" ref="L62:L71" si="3">E62*K62</f>
        <v>0.52800000000000002</v>
      </c>
      <c r="O62" s="69">
        <v>0</v>
      </c>
      <c r="P62" s="69" t="s">
        <v>286</v>
      </c>
      <c r="V62" s="73" t="s">
        <v>14</v>
      </c>
      <c r="X62" s="67" t="s">
        <v>284</v>
      </c>
      <c r="Y62" s="67" t="s">
        <v>284</v>
      </c>
      <c r="Z62" s="67" t="s">
        <v>272</v>
      </c>
      <c r="AA62" s="69" t="s">
        <v>103</v>
      </c>
      <c r="AJ62" s="69" t="s">
        <v>231</v>
      </c>
      <c r="AK62" s="69" t="s">
        <v>105</v>
      </c>
    </row>
    <row r="63" spans="1:37">
      <c r="A63" s="31" t="s">
        <v>287</v>
      </c>
      <c r="B63" s="15" t="s">
        <v>217</v>
      </c>
      <c r="C63" s="16" t="s">
        <v>288</v>
      </c>
      <c r="D63" s="2" t="s">
        <v>289</v>
      </c>
      <c r="E63" s="17">
        <v>0.8</v>
      </c>
      <c r="F63" s="18" t="s">
        <v>99</v>
      </c>
      <c r="G63" s="75"/>
      <c r="H63" s="71">
        <f>ROUND(E63*G63, 2)</f>
        <v>0</v>
      </c>
      <c r="J63" s="71">
        <f t="shared" si="2"/>
        <v>0</v>
      </c>
      <c r="K63" s="72">
        <v>2.9499999999999999E-3</v>
      </c>
      <c r="L63" s="72">
        <f t="shared" si="3"/>
        <v>2.3600000000000001E-3</v>
      </c>
      <c r="O63" s="69">
        <v>0</v>
      </c>
      <c r="P63" s="69" t="s">
        <v>290</v>
      </c>
      <c r="V63" s="73" t="s">
        <v>221</v>
      </c>
      <c r="X63" s="69" t="s">
        <v>291</v>
      </c>
      <c r="Y63" s="67" t="s">
        <v>288</v>
      </c>
      <c r="Z63" s="69" t="s">
        <v>223</v>
      </c>
      <c r="AA63" s="69" t="s">
        <v>103</v>
      </c>
      <c r="AJ63" s="69" t="s">
        <v>224</v>
      </c>
      <c r="AK63" s="69" t="s">
        <v>105</v>
      </c>
    </row>
    <row r="64" spans="1:37" ht="25.5">
      <c r="A64" s="31" t="s">
        <v>292</v>
      </c>
      <c r="B64" s="15" t="s">
        <v>217</v>
      </c>
      <c r="C64" s="16" t="s">
        <v>293</v>
      </c>
      <c r="D64" s="2" t="s">
        <v>294</v>
      </c>
      <c r="E64" s="17">
        <v>39.200000000000003</v>
      </c>
      <c r="F64" s="18" t="s">
        <v>220</v>
      </c>
      <c r="G64" s="75"/>
      <c r="H64" s="71">
        <f>ROUND(E64*G64, 2)</f>
        <v>0</v>
      </c>
      <c r="J64" s="71">
        <f t="shared" si="2"/>
        <v>0</v>
      </c>
      <c r="K64" s="72">
        <v>2.1000000000000001E-4</v>
      </c>
      <c r="L64" s="72">
        <f t="shared" si="3"/>
        <v>8.2320000000000015E-3</v>
      </c>
      <c r="O64" s="69">
        <v>0</v>
      </c>
      <c r="P64" s="69" t="s">
        <v>295</v>
      </c>
      <c r="V64" s="73" t="s">
        <v>221</v>
      </c>
      <c r="X64" s="69" t="s">
        <v>296</v>
      </c>
      <c r="Y64" s="67" t="s">
        <v>293</v>
      </c>
      <c r="Z64" s="69" t="s">
        <v>223</v>
      </c>
      <c r="AA64" s="69" t="s">
        <v>103</v>
      </c>
      <c r="AJ64" s="69" t="s">
        <v>224</v>
      </c>
      <c r="AK64" s="69" t="s">
        <v>105</v>
      </c>
    </row>
    <row r="65" spans="1:37" ht="25.5">
      <c r="A65" s="31" t="s">
        <v>297</v>
      </c>
      <c r="B65" s="15" t="s">
        <v>217</v>
      </c>
      <c r="C65" s="16" t="s">
        <v>298</v>
      </c>
      <c r="D65" s="2" t="s">
        <v>299</v>
      </c>
      <c r="E65" s="17">
        <v>12.8</v>
      </c>
      <c r="F65" s="18" t="s">
        <v>220</v>
      </c>
      <c r="G65" s="75"/>
      <c r="H65" s="71">
        <f>ROUND(E65*G65, 2)</f>
        <v>0</v>
      </c>
      <c r="J65" s="71">
        <f t="shared" si="2"/>
        <v>0</v>
      </c>
      <c r="K65" s="72">
        <v>2.1000000000000001E-4</v>
      </c>
      <c r="L65" s="72">
        <f t="shared" si="3"/>
        <v>2.6880000000000003E-3</v>
      </c>
      <c r="O65" s="69">
        <v>0</v>
      </c>
      <c r="P65" s="69" t="s">
        <v>300</v>
      </c>
      <c r="V65" s="73" t="s">
        <v>221</v>
      </c>
      <c r="X65" s="69" t="s">
        <v>301</v>
      </c>
      <c r="Y65" s="67" t="s">
        <v>298</v>
      </c>
      <c r="Z65" s="69" t="s">
        <v>223</v>
      </c>
      <c r="AA65" s="69" t="s">
        <v>103</v>
      </c>
      <c r="AJ65" s="69" t="s">
        <v>224</v>
      </c>
      <c r="AK65" s="69" t="s">
        <v>105</v>
      </c>
    </row>
    <row r="66" spans="1:37" ht="25.5">
      <c r="A66" s="31" t="s">
        <v>302</v>
      </c>
      <c r="B66" s="15" t="s">
        <v>196</v>
      </c>
      <c r="C66" s="16" t="s">
        <v>303</v>
      </c>
      <c r="D66" s="2" t="s">
        <v>304</v>
      </c>
      <c r="E66" s="17">
        <v>0.69299999999999995</v>
      </c>
      <c r="F66" s="18" t="s">
        <v>99</v>
      </c>
      <c r="G66" s="75"/>
      <c r="I66" s="71">
        <f>ROUND(E66*G66, 2)</f>
        <v>0</v>
      </c>
      <c r="J66" s="71">
        <f t="shared" si="2"/>
        <v>0</v>
      </c>
      <c r="K66" s="72">
        <v>0.55000000000000004</v>
      </c>
      <c r="L66" s="72">
        <f t="shared" si="3"/>
        <v>0.38114999999999999</v>
      </c>
      <c r="O66" s="69">
        <v>0</v>
      </c>
      <c r="P66" s="69" t="s">
        <v>305</v>
      </c>
      <c r="V66" s="73" t="s">
        <v>14</v>
      </c>
      <c r="X66" s="67" t="s">
        <v>303</v>
      </c>
      <c r="Y66" s="67" t="s">
        <v>303</v>
      </c>
      <c r="Z66" s="67" t="s">
        <v>272</v>
      </c>
      <c r="AA66" s="69" t="s">
        <v>103</v>
      </c>
      <c r="AJ66" s="69" t="s">
        <v>231</v>
      </c>
      <c r="AK66" s="69" t="s">
        <v>105</v>
      </c>
    </row>
    <row r="67" spans="1:37" ht="25.5">
      <c r="A67" s="31" t="s">
        <v>306</v>
      </c>
      <c r="B67" s="15" t="s">
        <v>217</v>
      </c>
      <c r="C67" s="16" t="s">
        <v>307</v>
      </c>
      <c r="D67" s="2" t="s">
        <v>308</v>
      </c>
      <c r="E67" s="17">
        <v>102.96</v>
      </c>
      <c r="F67" s="18" t="s">
        <v>220</v>
      </c>
      <c r="G67" s="75"/>
      <c r="H67" s="71">
        <f>ROUND(E67*G67, 2)</f>
        <v>0</v>
      </c>
      <c r="J67" s="71">
        <f t="shared" si="2"/>
        <v>0</v>
      </c>
      <c r="K67" s="72">
        <v>2.1000000000000001E-4</v>
      </c>
      <c r="L67" s="72">
        <f t="shared" si="3"/>
        <v>2.1621600000000001E-2</v>
      </c>
      <c r="O67" s="69">
        <v>0</v>
      </c>
      <c r="P67" s="69" t="s">
        <v>309</v>
      </c>
      <c r="V67" s="73" t="s">
        <v>221</v>
      </c>
      <c r="X67" s="69" t="s">
        <v>310</v>
      </c>
      <c r="Y67" s="67" t="s">
        <v>307</v>
      </c>
      <c r="Z67" s="69" t="s">
        <v>223</v>
      </c>
      <c r="AA67" s="69" t="s">
        <v>103</v>
      </c>
      <c r="AJ67" s="69" t="s">
        <v>224</v>
      </c>
      <c r="AK67" s="69" t="s">
        <v>105</v>
      </c>
    </row>
    <row r="68" spans="1:37" ht="25.5">
      <c r="A68" s="31" t="s">
        <v>311</v>
      </c>
      <c r="B68" s="15" t="s">
        <v>217</v>
      </c>
      <c r="C68" s="16" t="s">
        <v>312</v>
      </c>
      <c r="D68" s="2" t="s">
        <v>313</v>
      </c>
      <c r="E68" s="17">
        <v>29</v>
      </c>
      <c r="F68" s="18" t="s">
        <v>220</v>
      </c>
      <c r="G68" s="75"/>
      <c r="H68" s="71">
        <f>ROUND(E68*G68, 2)</f>
        <v>0</v>
      </c>
      <c r="J68" s="71">
        <f t="shared" si="2"/>
        <v>0</v>
      </c>
      <c r="K68" s="72">
        <v>2.1000000000000001E-4</v>
      </c>
      <c r="L68" s="72">
        <f t="shared" si="3"/>
        <v>6.0899999999999999E-3</v>
      </c>
      <c r="O68" s="69">
        <v>0</v>
      </c>
      <c r="P68" s="69" t="s">
        <v>314</v>
      </c>
      <c r="V68" s="73" t="s">
        <v>221</v>
      </c>
      <c r="X68" s="69" t="s">
        <v>315</v>
      </c>
      <c r="Y68" s="67" t="s">
        <v>312</v>
      </c>
      <c r="Z68" s="69" t="s">
        <v>223</v>
      </c>
      <c r="AA68" s="69" t="s">
        <v>103</v>
      </c>
      <c r="AJ68" s="69" t="s">
        <v>224</v>
      </c>
      <c r="AK68" s="69" t="s">
        <v>105</v>
      </c>
    </row>
    <row r="69" spans="1:37" ht="25.5">
      <c r="A69" s="31" t="s">
        <v>316</v>
      </c>
      <c r="B69" s="15" t="s">
        <v>217</v>
      </c>
      <c r="C69" s="16" t="s">
        <v>317</v>
      </c>
      <c r="D69" s="2" t="s">
        <v>318</v>
      </c>
      <c r="E69" s="17">
        <v>109.2</v>
      </c>
      <c r="F69" s="18" t="s">
        <v>220</v>
      </c>
      <c r="G69" s="75"/>
      <c r="H69" s="71">
        <f>ROUND(E69*G69, 2)</f>
        <v>0</v>
      </c>
      <c r="J69" s="71">
        <f t="shared" si="2"/>
        <v>0</v>
      </c>
      <c r="K69" s="72">
        <v>2.1000000000000001E-4</v>
      </c>
      <c r="L69" s="72">
        <f t="shared" si="3"/>
        <v>2.2932000000000001E-2</v>
      </c>
      <c r="O69" s="69">
        <v>0</v>
      </c>
      <c r="P69" s="69" t="s">
        <v>319</v>
      </c>
      <c r="V69" s="73" t="s">
        <v>221</v>
      </c>
      <c r="X69" s="69" t="s">
        <v>320</v>
      </c>
      <c r="Y69" s="67" t="s">
        <v>317</v>
      </c>
      <c r="Z69" s="69" t="s">
        <v>223</v>
      </c>
      <c r="AA69" s="69" t="s">
        <v>103</v>
      </c>
      <c r="AJ69" s="69" t="s">
        <v>224</v>
      </c>
      <c r="AK69" s="69" t="s">
        <v>105</v>
      </c>
    </row>
    <row r="70" spans="1:37">
      <c r="A70" s="31" t="s">
        <v>321</v>
      </c>
      <c r="B70" s="15" t="s">
        <v>196</v>
      </c>
      <c r="C70" s="16" t="s">
        <v>322</v>
      </c>
      <c r="D70" s="2" t="s">
        <v>323</v>
      </c>
      <c r="E70" s="17">
        <v>12.153</v>
      </c>
      <c r="F70" s="18" t="s">
        <v>99</v>
      </c>
      <c r="G70" s="75"/>
      <c r="I70" s="71">
        <f>ROUND(E70*G70, 2)</f>
        <v>0</v>
      </c>
      <c r="J70" s="71">
        <f t="shared" si="2"/>
        <v>0</v>
      </c>
      <c r="K70" s="72">
        <v>0.65</v>
      </c>
      <c r="L70" s="72">
        <f t="shared" si="3"/>
        <v>7.8994500000000007</v>
      </c>
      <c r="O70" s="69">
        <v>0</v>
      </c>
      <c r="P70" s="69" t="s">
        <v>324</v>
      </c>
      <c r="V70" s="73" t="s">
        <v>14</v>
      </c>
      <c r="X70" s="67" t="s">
        <v>322</v>
      </c>
      <c r="Y70" s="67" t="s">
        <v>322</v>
      </c>
      <c r="Z70" s="67" t="s">
        <v>325</v>
      </c>
      <c r="AA70" s="69" t="s">
        <v>103</v>
      </c>
      <c r="AJ70" s="69" t="s">
        <v>231</v>
      </c>
      <c r="AK70" s="69" t="s">
        <v>105</v>
      </c>
    </row>
    <row r="71" spans="1:37" ht="25.5">
      <c r="A71" s="31" t="s">
        <v>326</v>
      </c>
      <c r="B71" s="15" t="s">
        <v>217</v>
      </c>
      <c r="C71" s="16" t="s">
        <v>327</v>
      </c>
      <c r="D71" s="2" t="s">
        <v>328</v>
      </c>
      <c r="E71" s="17">
        <v>11.678000000000001</v>
      </c>
      <c r="F71" s="18" t="s">
        <v>99</v>
      </c>
      <c r="G71" s="75"/>
      <c r="H71" s="71">
        <f>ROUND(E71*G71, 2)</f>
        <v>0</v>
      </c>
      <c r="J71" s="71">
        <f t="shared" si="2"/>
        <v>0</v>
      </c>
      <c r="K71" s="72">
        <v>2.2040000000000001E-2</v>
      </c>
      <c r="L71" s="72">
        <f t="shared" si="3"/>
        <v>0.25738312000000002</v>
      </c>
      <c r="O71" s="69">
        <v>0</v>
      </c>
      <c r="P71" s="69" t="s">
        <v>329</v>
      </c>
      <c r="V71" s="73" t="s">
        <v>221</v>
      </c>
      <c r="X71" s="69" t="s">
        <v>330</v>
      </c>
      <c r="Y71" s="67" t="s">
        <v>327</v>
      </c>
      <c r="Z71" s="69" t="s">
        <v>223</v>
      </c>
      <c r="AA71" s="69" t="s">
        <v>103</v>
      </c>
      <c r="AJ71" s="69" t="s">
        <v>224</v>
      </c>
      <c r="AK71" s="69" t="s">
        <v>105</v>
      </c>
    </row>
    <row r="72" spans="1:37">
      <c r="A72" s="31" t="s">
        <v>331</v>
      </c>
      <c r="B72" s="15" t="s">
        <v>217</v>
      </c>
      <c r="C72" s="16" t="s">
        <v>332</v>
      </c>
      <c r="D72" s="2" t="s">
        <v>333</v>
      </c>
      <c r="E72" s="17">
        <v>12.45</v>
      </c>
      <c r="F72" s="18" t="s">
        <v>199</v>
      </c>
      <c r="G72" s="75"/>
      <c r="H72" s="71">
        <f>ROUND(E72*G72, 2)</f>
        <v>0</v>
      </c>
      <c r="J72" s="71">
        <f t="shared" si="2"/>
        <v>0</v>
      </c>
      <c r="O72" s="69">
        <v>0</v>
      </c>
      <c r="P72" s="69" t="s">
        <v>334</v>
      </c>
      <c r="V72" s="73" t="s">
        <v>221</v>
      </c>
      <c r="X72" s="69" t="s">
        <v>335</v>
      </c>
      <c r="Y72" s="67" t="s">
        <v>332</v>
      </c>
      <c r="Z72" s="69" t="s">
        <v>223</v>
      </c>
      <c r="AA72" s="69" t="s">
        <v>103</v>
      </c>
      <c r="AJ72" s="69" t="s">
        <v>224</v>
      </c>
      <c r="AK72" s="69" t="s">
        <v>105</v>
      </c>
    </row>
    <row r="73" spans="1:37">
      <c r="A73" s="31" t="s">
        <v>336</v>
      </c>
      <c r="B73" s="15" t="s">
        <v>217</v>
      </c>
      <c r="C73" s="16" t="s">
        <v>337</v>
      </c>
      <c r="D73" s="2" t="s">
        <v>338</v>
      </c>
      <c r="E73" s="17">
        <v>12.45</v>
      </c>
      <c r="F73" s="18" t="s">
        <v>199</v>
      </c>
      <c r="G73" s="75"/>
      <c r="H73" s="71">
        <f>ROUND(E73*G73, 2)</f>
        <v>0</v>
      </c>
      <c r="J73" s="71">
        <f t="shared" si="2"/>
        <v>0</v>
      </c>
      <c r="O73" s="69">
        <v>0</v>
      </c>
      <c r="P73" s="69" t="s">
        <v>339</v>
      </c>
      <c r="V73" s="73" t="s">
        <v>221</v>
      </c>
      <c r="X73" s="69" t="s">
        <v>340</v>
      </c>
      <c r="Y73" s="67" t="s">
        <v>337</v>
      </c>
      <c r="Z73" s="69" t="s">
        <v>223</v>
      </c>
      <c r="AA73" s="69" t="s">
        <v>103</v>
      </c>
      <c r="AJ73" s="69" t="s">
        <v>224</v>
      </c>
      <c r="AK73" s="69" t="s">
        <v>105</v>
      </c>
    </row>
    <row r="74" spans="1:37">
      <c r="A74" s="14"/>
      <c r="B74" s="15"/>
      <c r="C74" s="16"/>
      <c r="D74" s="32" t="s">
        <v>341</v>
      </c>
      <c r="E74" s="33">
        <f>J74</f>
        <v>0</v>
      </c>
      <c r="F74" s="18"/>
      <c r="H74" s="76">
        <f>SUM(H47:H73)</f>
        <v>0</v>
      </c>
      <c r="I74" s="76">
        <f>SUM(I47:I73)</f>
        <v>0</v>
      </c>
      <c r="J74" s="76">
        <f>SUM(J47:J73)</f>
        <v>0</v>
      </c>
      <c r="L74" s="77">
        <f>SUM(L47:L73)</f>
        <v>12.450145320000001</v>
      </c>
      <c r="N74" s="78">
        <f>SUM(N47:N73)</f>
        <v>0</v>
      </c>
      <c r="W74" s="79">
        <f>SUM(W47:W73)</f>
        <v>0</v>
      </c>
    </row>
    <row r="75" spans="1:37">
      <c r="A75" s="14"/>
      <c r="B75" s="15"/>
      <c r="C75" s="16"/>
      <c r="D75" s="2"/>
      <c r="E75" s="17"/>
      <c r="F75" s="18"/>
    </row>
    <row r="76" spans="1:37">
      <c r="A76" s="14"/>
      <c r="B76" s="30" t="s">
        <v>39</v>
      </c>
      <c r="C76" s="16"/>
      <c r="D76" s="2"/>
      <c r="E76" s="17"/>
      <c r="F76" s="18"/>
    </row>
    <row r="77" spans="1:37">
      <c r="A77" s="31" t="s">
        <v>342</v>
      </c>
      <c r="B77" s="15" t="s">
        <v>343</v>
      </c>
      <c r="C77" s="16" t="s">
        <v>344</v>
      </c>
      <c r="D77" s="2" t="s">
        <v>345</v>
      </c>
      <c r="E77" s="17">
        <v>21.6</v>
      </c>
      <c r="F77" s="18" t="s">
        <v>151</v>
      </c>
      <c r="G77" s="75"/>
      <c r="H77" s="71">
        <f>ROUND(E77*G77, 2)</f>
        <v>0</v>
      </c>
      <c r="J77" s="71">
        <f>ROUND(E77*G77, 2)</f>
        <v>0</v>
      </c>
      <c r="K77" s="72">
        <v>4.5199999999999997E-3</v>
      </c>
      <c r="L77" s="72">
        <f>E77*K77</f>
        <v>9.7631999999999997E-2</v>
      </c>
      <c r="O77" s="69">
        <v>0</v>
      </c>
      <c r="P77" s="69" t="s">
        <v>339</v>
      </c>
      <c r="V77" s="73" t="s">
        <v>221</v>
      </c>
      <c r="X77" s="69" t="s">
        <v>344</v>
      </c>
      <c r="Y77" s="69" t="s">
        <v>344</v>
      </c>
      <c r="Z77" s="69" t="s">
        <v>346</v>
      </c>
      <c r="AA77" s="69" t="s">
        <v>103</v>
      </c>
      <c r="AJ77" s="69" t="s">
        <v>224</v>
      </c>
      <c r="AK77" s="69" t="s">
        <v>105</v>
      </c>
    </row>
    <row r="78" spans="1:37">
      <c r="A78" s="31" t="s">
        <v>347</v>
      </c>
      <c r="B78" s="15" t="s">
        <v>348</v>
      </c>
      <c r="C78" s="16" t="s">
        <v>349</v>
      </c>
      <c r="D78" s="2" t="s">
        <v>350</v>
      </c>
      <c r="E78" s="17">
        <v>9.8000000000000004E-2</v>
      </c>
      <c r="F78" s="18" t="s">
        <v>199</v>
      </c>
      <c r="G78" s="75"/>
      <c r="H78" s="71">
        <f>ROUND(E78*G78, 2)</f>
        <v>0</v>
      </c>
      <c r="J78" s="71">
        <f>ROUND(E78*G78, 2)</f>
        <v>0</v>
      </c>
      <c r="O78" s="69">
        <v>0</v>
      </c>
      <c r="P78" s="69" t="s">
        <v>351</v>
      </c>
      <c r="V78" s="73" t="s">
        <v>221</v>
      </c>
      <c r="X78" s="69" t="s">
        <v>352</v>
      </c>
      <c r="Y78" s="67" t="s">
        <v>349</v>
      </c>
      <c r="Z78" s="69" t="s">
        <v>353</v>
      </c>
      <c r="AA78" s="69" t="s">
        <v>103</v>
      </c>
      <c r="AJ78" s="69" t="s">
        <v>224</v>
      </c>
      <c r="AK78" s="69" t="s">
        <v>105</v>
      </c>
    </row>
    <row r="79" spans="1:37">
      <c r="A79" s="31" t="s">
        <v>354</v>
      </c>
      <c r="B79" s="15" t="s">
        <v>348</v>
      </c>
      <c r="C79" s="16" t="s">
        <v>355</v>
      </c>
      <c r="D79" s="2" t="s">
        <v>356</v>
      </c>
      <c r="E79" s="17">
        <v>9.8000000000000004E-2</v>
      </c>
      <c r="F79" s="18" t="s">
        <v>199</v>
      </c>
      <c r="G79" s="75"/>
      <c r="H79" s="71">
        <f>ROUND(E79*G79, 2)</f>
        <v>0</v>
      </c>
      <c r="J79" s="71">
        <f>ROUND(E79*G79, 2)</f>
        <v>0</v>
      </c>
      <c r="O79" s="69">
        <v>0</v>
      </c>
      <c r="P79" s="69" t="s">
        <v>357</v>
      </c>
      <c r="V79" s="73" t="s">
        <v>221</v>
      </c>
      <c r="X79" s="69" t="s">
        <v>358</v>
      </c>
      <c r="Y79" s="67" t="s">
        <v>355</v>
      </c>
      <c r="Z79" s="69" t="s">
        <v>353</v>
      </c>
      <c r="AA79" s="69" t="s">
        <v>103</v>
      </c>
      <c r="AJ79" s="69" t="s">
        <v>224</v>
      </c>
      <c r="AK79" s="69" t="s">
        <v>105</v>
      </c>
    </row>
    <row r="80" spans="1:37">
      <c r="A80" s="14"/>
      <c r="B80" s="15"/>
      <c r="C80" s="16"/>
      <c r="D80" s="32" t="s">
        <v>359</v>
      </c>
      <c r="E80" s="33">
        <f>J80</f>
        <v>0</v>
      </c>
      <c r="F80" s="18"/>
      <c r="H80" s="76">
        <f>SUM(H75:H79)</f>
        <v>0</v>
      </c>
      <c r="I80" s="76">
        <f>SUM(I75:I79)</f>
        <v>0</v>
      </c>
      <c r="J80" s="76">
        <f>SUM(J75:J79)</f>
        <v>0</v>
      </c>
      <c r="L80" s="77">
        <f>SUM(L75:L79)</f>
        <v>9.7631999999999997E-2</v>
      </c>
      <c r="N80" s="78">
        <f>SUM(N75:N79)</f>
        <v>0</v>
      </c>
      <c r="W80" s="79">
        <f>SUM(W75:W79)</f>
        <v>0</v>
      </c>
    </row>
    <row r="81" spans="1:37">
      <c r="A81" s="14"/>
      <c r="B81" s="15"/>
      <c r="C81" s="16"/>
      <c r="D81" s="2"/>
      <c r="E81" s="17"/>
      <c r="F81" s="18"/>
    </row>
    <row r="82" spans="1:37">
      <c r="A82" s="14"/>
      <c r="B82" s="30" t="s">
        <v>40</v>
      </c>
      <c r="C82" s="16"/>
      <c r="D82" s="2"/>
      <c r="E82" s="17"/>
      <c r="F82" s="18"/>
    </row>
    <row r="83" spans="1:37">
      <c r="A83" s="31" t="s">
        <v>360</v>
      </c>
      <c r="B83" s="15" t="s">
        <v>361</v>
      </c>
      <c r="C83" s="16" t="s">
        <v>362</v>
      </c>
      <c r="D83" s="2" t="s">
        <v>363</v>
      </c>
      <c r="E83" s="17">
        <v>15.759</v>
      </c>
      <c r="F83" s="18" t="s">
        <v>151</v>
      </c>
      <c r="G83" s="75"/>
      <c r="H83" s="71">
        <f>ROUND(E83*G83, 2)</f>
        <v>0</v>
      </c>
      <c r="J83" s="71">
        <f>ROUND(E83*G83, 2)</f>
        <v>0</v>
      </c>
      <c r="K83" s="72">
        <v>2.3000000000000001E-4</v>
      </c>
      <c r="L83" s="72">
        <f>E83*K83</f>
        <v>3.6245700000000001E-3</v>
      </c>
      <c r="O83" s="69">
        <v>0</v>
      </c>
      <c r="P83" s="69" t="s">
        <v>357</v>
      </c>
      <c r="V83" s="73" t="s">
        <v>221</v>
      </c>
      <c r="X83" s="69" t="s">
        <v>364</v>
      </c>
      <c r="Y83" s="67" t="s">
        <v>362</v>
      </c>
      <c r="Z83" s="69" t="s">
        <v>365</v>
      </c>
      <c r="AA83" s="69" t="s">
        <v>103</v>
      </c>
      <c r="AJ83" s="69" t="s">
        <v>224</v>
      </c>
      <c r="AK83" s="69" t="s">
        <v>105</v>
      </c>
    </row>
    <row r="84" spans="1:37">
      <c r="A84" s="31" t="s">
        <v>366</v>
      </c>
      <c r="B84" s="15" t="s">
        <v>361</v>
      </c>
      <c r="C84" s="16" t="s">
        <v>367</v>
      </c>
      <c r="D84" s="2" t="s">
        <v>368</v>
      </c>
      <c r="E84" s="17">
        <v>15.759</v>
      </c>
      <c r="F84" s="18" t="s">
        <v>151</v>
      </c>
      <c r="G84" s="75"/>
      <c r="H84" s="71">
        <f>ROUND(E84*G84, 2)</f>
        <v>0</v>
      </c>
      <c r="J84" s="71">
        <f>ROUND(E84*G84, 2)</f>
        <v>0</v>
      </c>
      <c r="K84" s="72">
        <v>8.0000000000000007E-5</v>
      </c>
      <c r="L84" s="72">
        <f>E84*K84</f>
        <v>1.2607200000000001E-3</v>
      </c>
      <c r="O84" s="69">
        <v>0</v>
      </c>
      <c r="P84" s="69" t="s">
        <v>369</v>
      </c>
      <c r="V84" s="73" t="s">
        <v>221</v>
      </c>
      <c r="X84" s="69" t="s">
        <v>370</v>
      </c>
      <c r="Y84" s="67" t="s">
        <v>367</v>
      </c>
      <c r="Z84" s="69" t="s">
        <v>365</v>
      </c>
      <c r="AA84" s="69" t="s">
        <v>103</v>
      </c>
      <c r="AJ84" s="69" t="s">
        <v>224</v>
      </c>
      <c r="AK84" s="69" t="s">
        <v>105</v>
      </c>
    </row>
    <row r="85" spans="1:37" ht="25.5">
      <c r="A85" s="31" t="s">
        <v>371</v>
      </c>
      <c r="B85" s="15" t="s">
        <v>361</v>
      </c>
      <c r="C85" s="16" t="s">
        <v>372</v>
      </c>
      <c r="D85" s="2" t="s">
        <v>373</v>
      </c>
      <c r="E85" s="17">
        <v>254.10599999999999</v>
      </c>
      <c r="F85" s="18" t="s">
        <v>151</v>
      </c>
      <c r="G85" s="75"/>
      <c r="H85" s="71">
        <f>ROUND(E85*G85, 2)</f>
        <v>0</v>
      </c>
      <c r="J85" s="71">
        <f>ROUND(E85*G85, 2)</f>
        <v>0</v>
      </c>
      <c r="K85" s="72">
        <v>5.0000000000000001E-4</v>
      </c>
      <c r="L85" s="72">
        <f>E85*K85</f>
        <v>0.127053</v>
      </c>
      <c r="O85" s="69">
        <v>0</v>
      </c>
      <c r="P85" s="69" t="s">
        <v>374</v>
      </c>
      <c r="V85" s="73" t="s">
        <v>221</v>
      </c>
      <c r="X85" s="69" t="s">
        <v>375</v>
      </c>
      <c r="Y85" s="67" t="s">
        <v>372</v>
      </c>
      <c r="Z85" s="69" t="s">
        <v>376</v>
      </c>
      <c r="AA85" s="69" t="s">
        <v>103</v>
      </c>
      <c r="AJ85" s="69" t="s">
        <v>224</v>
      </c>
      <c r="AK85" s="69" t="s">
        <v>105</v>
      </c>
    </row>
    <row r="86" spans="1:37">
      <c r="A86" s="14"/>
      <c r="B86" s="15"/>
      <c r="C86" s="16"/>
      <c r="D86" s="32" t="s">
        <v>377</v>
      </c>
      <c r="E86" s="33">
        <f>J86</f>
        <v>0</v>
      </c>
      <c r="F86" s="18"/>
      <c r="H86" s="76">
        <f>SUM(H81:H85)</f>
        <v>0</v>
      </c>
      <c r="I86" s="76">
        <f>SUM(I81:I85)</f>
        <v>0</v>
      </c>
      <c r="J86" s="76">
        <f>SUM(J81:J85)</f>
        <v>0</v>
      </c>
      <c r="L86" s="77">
        <f>SUM(L81:L85)</f>
        <v>0.13193829000000001</v>
      </c>
      <c r="N86" s="78">
        <f>SUM(N81:N85)</f>
        <v>0</v>
      </c>
      <c r="W86" s="79">
        <f>SUM(W81:W85)</f>
        <v>0</v>
      </c>
    </row>
    <row r="87" spans="1:37">
      <c r="A87" s="14"/>
      <c r="B87" s="15"/>
      <c r="C87" s="16"/>
      <c r="D87" s="2"/>
      <c r="E87" s="17"/>
      <c r="F87" s="18"/>
    </row>
    <row r="88" spans="1:37">
      <c r="A88" s="14"/>
      <c r="B88" s="15"/>
      <c r="C88" s="16"/>
      <c r="D88" s="32" t="s">
        <v>41</v>
      </c>
      <c r="E88" s="34">
        <f>J88</f>
        <v>0</v>
      </c>
      <c r="F88" s="18"/>
      <c r="H88" s="76">
        <f>H74+H80+H86</f>
        <v>0</v>
      </c>
      <c r="I88" s="76">
        <f>I74+I80+I86</f>
        <v>0</v>
      </c>
      <c r="J88" s="76">
        <f>J74+J80+J86</f>
        <v>0</v>
      </c>
      <c r="L88" s="77">
        <f>L74+L80+L86</f>
        <v>12.679715610000002</v>
      </c>
      <c r="N88" s="78">
        <f>N74+N80+N86</f>
        <v>0</v>
      </c>
      <c r="W88" s="79">
        <f>W74+W80+W86</f>
        <v>0</v>
      </c>
    </row>
    <row r="89" spans="1:37">
      <c r="A89" s="14"/>
      <c r="B89" s="15"/>
      <c r="C89" s="16"/>
      <c r="D89" s="2"/>
      <c r="E89" s="17"/>
      <c r="F89" s="18"/>
    </row>
    <row r="90" spans="1:37">
      <c r="A90" s="14"/>
      <c r="B90" s="29" t="s">
        <v>44</v>
      </c>
      <c r="C90" s="16"/>
      <c r="D90" s="2"/>
      <c r="E90" s="17"/>
      <c r="F90" s="18"/>
    </row>
    <row r="91" spans="1:37">
      <c r="A91" s="14"/>
      <c r="B91" s="30" t="s">
        <v>42</v>
      </c>
      <c r="C91" s="16"/>
      <c r="D91" s="2"/>
      <c r="E91" s="17"/>
      <c r="F91" s="18"/>
    </row>
    <row r="92" spans="1:37">
      <c r="A92" s="31" t="s">
        <v>378</v>
      </c>
      <c r="B92" s="15" t="s">
        <v>379</v>
      </c>
      <c r="C92" s="16" t="s">
        <v>380</v>
      </c>
      <c r="D92" s="2" t="s">
        <v>381</v>
      </c>
      <c r="E92" s="17">
        <v>3</v>
      </c>
      <c r="F92" s="18" t="s">
        <v>191</v>
      </c>
      <c r="G92" s="75"/>
      <c r="H92" s="71">
        <f>ROUND(E92*G92, 2)</f>
        <v>0</v>
      </c>
      <c r="J92" s="71">
        <f t="shared" ref="J92:J111" si="4">ROUND(E92*G92, 2)</f>
        <v>0</v>
      </c>
      <c r="O92" s="69">
        <v>0</v>
      </c>
      <c r="P92" s="69" t="s">
        <v>271</v>
      </c>
      <c r="V92" s="73" t="s">
        <v>382</v>
      </c>
      <c r="X92" s="69" t="s">
        <v>383</v>
      </c>
      <c r="Y92" s="67" t="s">
        <v>380</v>
      </c>
      <c r="Z92" s="69" t="s">
        <v>384</v>
      </c>
      <c r="AA92" s="69" t="s">
        <v>103</v>
      </c>
      <c r="AJ92" s="69" t="s">
        <v>385</v>
      </c>
      <c r="AK92" s="69" t="s">
        <v>105</v>
      </c>
    </row>
    <row r="93" spans="1:37">
      <c r="A93" s="31" t="s">
        <v>386</v>
      </c>
      <c r="B93" s="15" t="s">
        <v>196</v>
      </c>
      <c r="C93" s="16" t="s">
        <v>387</v>
      </c>
      <c r="D93" s="2" t="s">
        <v>388</v>
      </c>
      <c r="E93" s="17">
        <v>3</v>
      </c>
      <c r="F93" s="18" t="s">
        <v>191</v>
      </c>
      <c r="G93" s="75"/>
      <c r="I93" s="71">
        <f>ROUND(E93*G93, 2)</f>
        <v>0</v>
      </c>
      <c r="J93" s="71">
        <f t="shared" si="4"/>
        <v>0</v>
      </c>
      <c r="O93" s="69">
        <v>0</v>
      </c>
      <c r="P93" s="69" t="s">
        <v>276</v>
      </c>
      <c r="V93" s="73" t="s">
        <v>14</v>
      </c>
      <c r="X93" s="67" t="s">
        <v>387</v>
      </c>
      <c r="Y93" s="67" t="s">
        <v>387</v>
      </c>
      <c r="Z93" s="69" t="s">
        <v>389</v>
      </c>
      <c r="AA93" s="69" t="s">
        <v>103</v>
      </c>
      <c r="AJ93" s="69" t="s">
        <v>390</v>
      </c>
      <c r="AK93" s="69" t="s">
        <v>105</v>
      </c>
    </row>
    <row r="94" spans="1:37" ht="25.5">
      <c r="A94" s="31" t="s">
        <v>391</v>
      </c>
      <c r="B94" s="15" t="s">
        <v>379</v>
      </c>
      <c r="C94" s="16" t="s">
        <v>392</v>
      </c>
      <c r="D94" s="2" t="s">
        <v>393</v>
      </c>
      <c r="E94" s="17">
        <v>35</v>
      </c>
      <c r="F94" s="18" t="s">
        <v>220</v>
      </c>
      <c r="G94" s="75"/>
      <c r="H94" s="71">
        <f>ROUND(E94*G94, 2)</f>
        <v>0</v>
      </c>
      <c r="J94" s="71">
        <f t="shared" si="4"/>
        <v>0</v>
      </c>
      <c r="O94" s="69">
        <v>0</v>
      </c>
      <c r="P94" s="69" t="s">
        <v>394</v>
      </c>
      <c r="V94" s="73" t="s">
        <v>382</v>
      </c>
      <c r="X94" s="69" t="s">
        <v>395</v>
      </c>
      <c r="Y94" s="67" t="s">
        <v>392</v>
      </c>
      <c r="Z94" s="69" t="s">
        <v>396</v>
      </c>
      <c r="AA94" s="69" t="s">
        <v>103</v>
      </c>
      <c r="AJ94" s="69" t="s">
        <v>385</v>
      </c>
      <c r="AK94" s="69" t="s">
        <v>105</v>
      </c>
    </row>
    <row r="95" spans="1:37">
      <c r="A95" s="31" t="s">
        <v>397</v>
      </c>
      <c r="B95" s="15" t="s">
        <v>196</v>
      </c>
      <c r="C95" s="16" t="s">
        <v>398</v>
      </c>
      <c r="D95" s="2" t="s">
        <v>399</v>
      </c>
      <c r="E95" s="17">
        <v>36.575000000000003</v>
      </c>
      <c r="F95" s="18" t="s">
        <v>400</v>
      </c>
      <c r="G95" s="75"/>
      <c r="I95" s="71">
        <f>ROUND(E95*G95, 2)</f>
        <v>0</v>
      </c>
      <c r="J95" s="71">
        <f t="shared" si="4"/>
        <v>0</v>
      </c>
      <c r="K95" s="72">
        <v>1E-3</v>
      </c>
      <c r="L95" s="72">
        <f>E95*K95</f>
        <v>3.6575000000000003E-2</v>
      </c>
      <c r="O95" s="69">
        <v>0</v>
      </c>
      <c r="P95" s="69" t="s">
        <v>401</v>
      </c>
      <c r="V95" s="73" t="s">
        <v>14</v>
      </c>
      <c r="X95" s="69" t="s">
        <v>398</v>
      </c>
      <c r="Y95" s="69" t="s">
        <v>398</v>
      </c>
      <c r="Z95" s="69" t="s">
        <v>402</v>
      </c>
      <c r="AA95" s="69" t="s">
        <v>403</v>
      </c>
      <c r="AJ95" s="69" t="s">
        <v>390</v>
      </c>
      <c r="AK95" s="69" t="s">
        <v>105</v>
      </c>
    </row>
    <row r="96" spans="1:37" ht="25.5">
      <c r="A96" s="31" t="s">
        <v>404</v>
      </c>
      <c r="B96" s="15" t="s">
        <v>379</v>
      </c>
      <c r="C96" s="16" t="s">
        <v>405</v>
      </c>
      <c r="D96" s="2" t="s">
        <v>406</v>
      </c>
      <c r="E96" s="17">
        <v>26</v>
      </c>
      <c r="F96" s="18" t="s">
        <v>220</v>
      </c>
      <c r="G96" s="75"/>
      <c r="H96" s="71">
        <f>ROUND(E96*G96, 2)</f>
        <v>0</v>
      </c>
      <c r="J96" s="71">
        <f t="shared" si="4"/>
        <v>0</v>
      </c>
      <c r="O96" s="69">
        <v>0</v>
      </c>
      <c r="P96" s="69" t="s">
        <v>407</v>
      </c>
      <c r="V96" s="73" t="s">
        <v>382</v>
      </c>
      <c r="X96" s="69" t="s">
        <v>408</v>
      </c>
      <c r="Y96" s="67" t="s">
        <v>405</v>
      </c>
      <c r="Z96" s="69" t="s">
        <v>396</v>
      </c>
      <c r="AA96" s="69" t="s">
        <v>103</v>
      </c>
      <c r="AJ96" s="69" t="s">
        <v>385</v>
      </c>
      <c r="AK96" s="69" t="s">
        <v>105</v>
      </c>
    </row>
    <row r="97" spans="1:37">
      <c r="A97" s="31" t="s">
        <v>409</v>
      </c>
      <c r="B97" s="15" t="s">
        <v>196</v>
      </c>
      <c r="C97" s="16" t="s">
        <v>410</v>
      </c>
      <c r="D97" s="2" t="s">
        <v>411</v>
      </c>
      <c r="E97" s="17">
        <v>11.44</v>
      </c>
      <c r="F97" s="18" t="s">
        <v>400</v>
      </c>
      <c r="G97" s="75"/>
      <c r="I97" s="71">
        <f>ROUND(E97*G97, 2)</f>
        <v>0</v>
      </c>
      <c r="J97" s="71">
        <f t="shared" si="4"/>
        <v>0</v>
      </c>
      <c r="K97" s="72">
        <v>1E-3</v>
      </c>
      <c r="L97" s="72">
        <f>E97*K97</f>
        <v>1.1440000000000001E-2</v>
      </c>
      <c r="O97" s="69">
        <v>0</v>
      </c>
      <c r="P97" s="69" t="s">
        <v>412</v>
      </c>
      <c r="V97" s="73" t="s">
        <v>14</v>
      </c>
      <c r="X97" s="69" t="s">
        <v>410</v>
      </c>
      <c r="Y97" s="69" t="s">
        <v>410</v>
      </c>
      <c r="Z97" s="69" t="s">
        <v>402</v>
      </c>
      <c r="AA97" s="69" t="s">
        <v>413</v>
      </c>
      <c r="AJ97" s="69" t="s">
        <v>390</v>
      </c>
      <c r="AK97" s="69" t="s">
        <v>105</v>
      </c>
    </row>
    <row r="98" spans="1:37" ht="25.5">
      <c r="A98" s="31" t="s">
        <v>414</v>
      </c>
      <c r="B98" s="15" t="s">
        <v>196</v>
      </c>
      <c r="C98" s="16" t="s">
        <v>415</v>
      </c>
      <c r="D98" s="2" t="s">
        <v>416</v>
      </c>
      <c r="E98" s="17">
        <v>12</v>
      </c>
      <c r="F98" s="18" t="s">
        <v>191</v>
      </c>
      <c r="G98" s="75"/>
      <c r="I98" s="71">
        <f>ROUND(E98*G98, 2)</f>
        <v>0</v>
      </c>
      <c r="J98" s="71">
        <f t="shared" si="4"/>
        <v>0</v>
      </c>
      <c r="O98" s="69">
        <v>0</v>
      </c>
      <c r="P98" s="69" t="s">
        <v>417</v>
      </c>
      <c r="V98" s="73" t="s">
        <v>14</v>
      </c>
      <c r="X98" s="69" t="s">
        <v>415</v>
      </c>
      <c r="Y98" s="69" t="s">
        <v>415</v>
      </c>
      <c r="Z98" s="69" t="s">
        <v>402</v>
      </c>
      <c r="AA98" s="69" t="s">
        <v>418</v>
      </c>
      <c r="AJ98" s="69" t="s">
        <v>390</v>
      </c>
      <c r="AK98" s="69" t="s">
        <v>105</v>
      </c>
    </row>
    <row r="99" spans="1:37" ht="25.5">
      <c r="A99" s="31" t="s">
        <v>419</v>
      </c>
      <c r="B99" s="15" t="s">
        <v>379</v>
      </c>
      <c r="C99" s="16" t="s">
        <v>420</v>
      </c>
      <c r="D99" s="2" t="s">
        <v>421</v>
      </c>
      <c r="E99" s="17">
        <v>1</v>
      </c>
      <c r="F99" s="18" t="s">
        <v>191</v>
      </c>
      <c r="G99" s="75"/>
      <c r="H99" s="71">
        <f>ROUND(E99*G99, 2)</f>
        <v>0</v>
      </c>
      <c r="J99" s="71">
        <f t="shared" si="4"/>
        <v>0</v>
      </c>
      <c r="O99" s="69">
        <v>0</v>
      </c>
      <c r="P99" s="69" t="s">
        <v>422</v>
      </c>
      <c r="V99" s="73" t="s">
        <v>382</v>
      </c>
      <c r="X99" s="69" t="s">
        <v>423</v>
      </c>
      <c r="Y99" s="67" t="s">
        <v>420</v>
      </c>
      <c r="Z99" s="69" t="s">
        <v>396</v>
      </c>
      <c r="AA99" s="69" t="s">
        <v>103</v>
      </c>
      <c r="AJ99" s="69" t="s">
        <v>385</v>
      </c>
      <c r="AK99" s="69" t="s">
        <v>105</v>
      </c>
    </row>
    <row r="100" spans="1:37" ht="25.5">
      <c r="A100" s="31" t="s">
        <v>424</v>
      </c>
      <c r="B100" s="15" t="s">
        <v>196</v>
      </c>
      <c r="C100" s="16" t="s">
        <v>425</v>
      </c>
      <c r="D100" s="2" t="s">
        <v>426</v>
      </c>
      <c r="E100" s="17">
        <v>1</v>
      </c>
      <c r="F100" s="18" t="s">
        <v>191</v>
      </c>
      <c r="G100" s="75"/>
      <c r="I100" s="71">
        <f t="shared" ref="I100:I110" si="5">ROUND(E100*G100, 2)</f>
        <v>0</v>
      </c>
      <c r="J100" s="71">
        <f t="shared" si="4"/>
        <v>0</v>
      </c>
      <c r="O100" s="69">
        <v>0</v>
      </c>
      <c r="P100" s="69" t="s">
        <v>427</v>
      </c>
      <c r="V100" s="73" t="s">
        <v>14</v>
      </c>
      <c r="X100" s="69" t="s">
        <v>425</v>
      </c>
      <c r="Y100" s="69" t="s">
        <v>425</v>
      </c>
      <c r="Z100" s="69" t="s">
        <v>402</v>
      </c>
      <c r="AA100" s="69" t="s">
        <v>428</v>
      </c>
      <c r="AJ100" s="69" t="s">
        <v>390</v>
      </c>
      <c r="AK100" s="69" t="s">
        <v>105</v>
      </c>
    </row>
    <row r="101" spans="1:37" ht="25.5">
      <c r="A101" s="31" t="s">
        <v>429</v>
      </c>
      <c r="B101" s="15" t="s">
        <v>196</v>
      </c>
      <c r="C101" s="16" t="s">
        <v>430</v>
      </c>
      <c r="D101" s="2" t="s">
        <v>431</v>
      </c>
      <c r="E101" s="17">
        <v>1</v>
      </c>
      <c r="F101" s="18" t="s">
        <v>191</v>
      </c>
      <c r="G101" s="75"/>
      <c r="I101" s="71">
        <f t="shared" si="5"/>
        <v>0</v>
      </c>
      <c r="J101" s="71">
        <f t="shared" si="4"/>
        <v>0</v>
      </c>
      <c r="O101" s="69">
        <v>0</v>
      </c>
      <c r="P101" s="69" t="s">
        <v>432</v>
      </c>
      <c r="V101" s="73" t="s">
        <v>14</v>
      </c>
      <c r="X101" s="69" t="s">
        <v>430</v>
      </c>
      <c r="Y101" s="69" t="s">
        <v>430</v>
      </c>
      <c r="Z101" s="69" t="s">
        <v>402</v>
      </c>
      <c r="AA101" s="69" t="s">
        <v>433</v>
      </c>
      <c r="AJ101" s="69" t="s">
        <v>390</v>
      </c>
      <c r="AK101" s="69" t="s">
        <v>105</v>
      </c>
    </row>
    <row r="102" spans="1:37">
      <c r="A102" s="31" t="s">
        <v>434</v>
      </c>
      <c r="B102" s="15" t="s">
        <v>196</v>
      </c>
      <c r="C102" s="16" t="s">
        <v>435</v>
      </c>
      <c r="D102" s="2" t="s">
        <v>436</v>
      </c>
      <c r="E102" s="17">
        <v>1</v>
      </c>
      <c r="F102" s="18" t="s">
        <v>191</v>
      </c>
      <c r="G102" s="75"/>
      <c r="I102" s="71">
        <f t="shared" si="5"/>
        <v>0</v>
      </c>
      <c r="J102" s="71">
        <f t="shared" si="4"/>
        <v>0</v>
      </c>
      <c r="O102" s="69">
        <v>0</v>
      </c>
      <c r="P102" s="69" t="s">
        <v>437</v>
      </c>
      <c r="V102" s="73" t="s">
        <v>14</v>
      </c>
      <c r="X102" s="69" t="s">
        <v>435</v>
      </c>
      <c r="Y102" s="69" t="s">
        <v>435</v>
      </c>
      <c r="Z102" s="69" t="s">
        <v>402</v>
      </c>
      <c r="AA102" s="69" t="s">
        <v>438</v>
      </c>
      <c r="AJ102" s="69" t="s">
        <v>390</v>
      </c>
      <c r="AK102" s="69" t="s">
        <v>105</v>
      </c>
    </row>
    <row r="103" spans="1:37">
      <c r="A103" s="31" t="s">
        <v>439</v>
      </c>
      <c r="B103" s="15" t="s">
        <v>379</v>
      </c>
      <c r="C103" s="16" t="s">
        <v>440</v>
      </c>
      <c r="D103" s="2" t="s">
        <v>441</v>
      </c>
      <c r="E103" s="17">
        <v>4</v>
      </c>
      <c r="F103" s="18" t="s">
        <v>191</v>
      </c>
      <c r="G103" s="75"/>
      <c r="H103" s="71">
        <f>ROUND(E103*G103, 2)</f>
        <v>0</v>
      </c>
      <c r="I103" s="71">
        <f t="shared" si="5"/>
        <v>0</v>
      </c>
      <c r="J103" s="71">
        <f t="shared" si="4"/>
        <v>0</v>
      </c>
      <c r="O103" s="69">
        <v>0</v>
      </c>
      <c r="P103" s="69" t="s">
        <v>442</v>
      </c>
      <c r="V103" s="73" t="s">
        <v>382</v>
      </c>
      <c r="X103" s="69" t="s">
        <v>443</v>
      </c>
      <c r="Y103" s="67" t="s">
        <v>440</v>
      </c>
      <c r="Z103" s="69" t="s">
        <v>396</v>
      </c>
      <c r="AA103" s="69" t="s">
        <v>103</v>
      </c>
      <c r="AJ103" s="69" t="s">
        <v>385</v>
      </c>
      <c r="AK103" s="69" t="s">
        <v>105</v>
      </c>
    </row>
    <row r="104" spans="1:37">
      <c r="A104" s="31" t="s">
        <v>444</v>
      </c>
      <c r="B104" s="15" t="s">
        <v>196</v>
      </c>
      <c r="C104" s="16" t="s">
        <v>445</v>
      </c>
      <c r="D104" s="2" t="s">
        <v>446</v>
      </c>
      <c r="E104" s="17">
        <v>4</v>
      </c>
      <c r="F104" s="18" t="s">
        <v>191</v>
      </c>
      <c r="G104" s="75"/>
      <c r="I104" s="71">
        <f t="shared" si="5"/>
        <v>0</v>
      </c>
      <c r="J104" s="71">
        <f t="shared" si="4"/>
        <v>0</v>
      </c>
      <c r="O104" s="69">
        <v>0</v>
      </c>
      <c r="P104" s="69" t="s">
        <v>447</v>
      </c>
      <c r="V104" s="73" t="s">
        <v>14</v>
      </c>
      <c r="X104" s="69" t="s">
        <v>445</v>
      </c>
      <c r="Y104" s="69" t="s">
        <v>445</v>
      </c>
      <c r="Z104" s="69" t="s">
        <v>402</v>
      </c>
      <c r="AA104" s="69" t="s">
        <v>448</v>
      </c>
      <c r="AJ104" s="69" t="s">
        <v>390</v>
      </c>
      <c r="AK104" s="69" t="s">
        <v>105</v>
      </c>
    </row>
    <row r="105" spans="1:37" ht="25.5">
      <c r="A105" s="31" t="s">
        <v>449</v>
      </c>
      <c r="B105" s="15" t="s">
        <v>379</v>
      </c>
      <c r="C105" s="16" t="s">
        <v>450</v>
      </c>
      <c r="D105" s="2" t="s">
        <v>451</v>
      </c>
      <c r="E105" s="17">
        <v>2</v>
      </c>
      <c r="F105" s="18" t="s">
        <v>191</v>
      </c>
      <c r="G105" s="75"/>
      <c r="H105" s="71">
        <f>ROUND(E105*G105, 2)</f>
        <v>0</v>
      </c>
      <c r="I105" s="71">
        <f t="shared" si="5"/>
        <v>0</v>
      </c>
      <c r="J105" s="71">
        <f t="shared" si="4"/>
        <v>0</v>
      </c>
      <c r="O105" s="69">
        <v>0</v>
      </c>
      <c r="P105" s="69" t="s">
        <v>452</v>
      </c>
      <c r="V105" s="73" t="s">
        <v>382</v>
      </c>
      <c r="X105" s="69" t="s">
        <v>453</v>
      </c>
      <c r="Y105" s="67" t="s">
        <v>450</v>
      </c>
      <c r="Z105" s="69" t="s">
        <v>396</v>
      </c>
      <c r="AA105" s="69" t="s">
        <v>103</v>
      </c>
      <c r="AJ105" s="69" t="s">
        <v>385</v>
      </c>
      <c r="AK105" s="69" t="s">
        <v>105</v>
      </c>
    </row>
    <row r="106" spans="1:37">
      <c r="A106" s="31" t="s">
        <v>454</v>
      </c>
      <c r="B106" s="15" t="s">
        <v>196</v>
      </c>
      <c r="C106" s="16" t="s">
        <v>455</v>
      </c>
      <c r="D106" s="2" t="s">
        <v>456</v>
      </c>
      <c r="E106" s="17">
        <v>1</v>
      </c>
      <c r="F106" s="18" t="s">
        <v>191</v>
      </c>
      <c r="G106" s="75"/>
      <c r="I106" s="71">
        <f t="shared" si="5"/>
        <v>0</v>
      </c>
      <c r="J106" s="71">
        <f t="shared" si="4"/>
        <v>0</v>
      </c>
      <c r="O106" s="69">
        <v>0</v>
      </c>
      <c r="P106" s="69" t="s">
        <v>457</v>
      </c>
      <c r="V106" s="73" t="s">
        <v>14</v>
      </c>
      <c r="X106" s="69" t="s">
        <v>455</v>
      </c>
      <c r="Y106" s="69" t="s">
        <v>455</v>
      </c>
      <c r="Z106" s="69" t="s">
        <v>402</v>
      </c>
      <c r="AA106" s="69" t="s">
        <v>458</v>
      </c>
      <c r="AJ106" s="69" t="s">
        <v>390</v>
      </c>
      <c r="AK106" s="69" t="s">
        <v>105</v>
      </c>
    </row>
    <row r="107" spans="1:37" ht="25.5">
      <c r="A107" s="31" t="s">
        <v>459</v>
      </c>
      <c r="B107" s="15" t="s">
        <v>196</v>
      </c>
      <c r="C107" s="16" t="s">
        <v>460</v>
      </c>
      <c r="D107" s="2" t="s">
        <v>461</v>
      </c>
      <c r="E107" s="17">
        <v>1</v>
      </c>
      <c r="F107" s="18" t="s">
        <v>191</v>
      </c>
      <c r="G107" s="75"/>
      <c r="I107" s="71">
        <f t="shared" si="5"/>
        <v>0</v>
      </c>
      <c r="J107" s="71">
        <f t="shared" si="4"/>
        <v>0</v>
      </c>
      <c r="O107" s="69">
        <v>0</v>
      </c>
      <c r="P107" s="69" t="s">
        <v>462</v>
      </c>
      <c r="V107" s="73" t="s">
        <v>14</v>
      </c>
      <c r="X107" s="69" t="s">
        <v>460</v>
      </c>
      <c r="Y107" s="69" t="s">
        <v>460</v>
      </c>
      <c r="Z107" s="69" t="s">
        <v>402</v>
      </c>
      <c r="AA107" s="69" t="s">
        <v>463</v>
      </c>
      <c r="AJ107" s="69" t="s">
        <v>390</v>
      </c>
      <c r="AK107" s="69" t="s">
        <v>105</v>
      </c>
    </row>
    <row r="108" spans="1:37">
      <c r="A108" s="31" t="s">
        <v>464</v>
      </c>
      <c r="B108" s="15" t="s">
        <v>379</v>
      </c>
      <c r="C108" s="16" t="s">
        <v>465</v>
      </c>
      <c r="D108" s="2" t="s">
        <v>466</v>
      </c>
      <c r="E108" s="17">
        <v>1</v>
      </c>
      <c r="F108" s="18" t="s">
        <v>191</v>
      </c>
      <c r="G108" s="75"/>
      <c r="H108" s="71">
        <f>ROUND(E108*G108, 2)</f>
        <v>0</v>
      </c>
      <c r="I108" s="71">
        <f t="shared" si="5"/>
        <v>0</v>
      </c>
      <c r="J108" s="71">
        <f t="shared" si="4"/>
        <v>0</v>
      </c>
      <c r="O108" s="69">
        <v>0</v>
      </c>
      <c r="P108" s="69" t="s">
        <v>467</v>
      </c>
      <c r="V108" s="73" t="s">
        <v>382</v>
      </c>
      <c r="X108" s="69" t="s">
        <v>468</v>
      </c>
      <c r="Y108" s="67" t="s">
        <v>465</v>
      </c>
      <c r="Z108" s="69" t="s">
        <v>396</v>
      </c>
      <c r="AA108" s="69" t="s">
        <v>103</v>
      </c>
      <c r="AJ108" s="69" t="s">
        <v>385</v>
      </c>
      <c r="AK108" s="69" t="s">
        <v>105</v>
      </c>
    </row>
    <row r="109" spans="1:37">
      <c r="A109" s="31" t="s">
        <v>469</v>
      </c>
      <c r="B109" s="15" t="s">
        <v>196</v>
      </c>
      <c r="C109" s="16" t="s">
        <v>470</v>
      </c>
      <c r="D109" s="2" t="s">
        <v>471</v>
      </c>
      <c r="E109" s="17">
        <v>1</v>
      </c>
      <c r="F109" s="18" t="s">
        <v>191</v>
      </c>
      <c r="G109" s="75"/>
      <c r="I109" s="71">
        <f t="shared" si="5"/>
        <v>0</v>
      </c>
      <c r="J109" s="71">
        <f t="shared" si="4"/>
        <v>0</v>
      </c>
      <c r="O109" s="69">
        <v>0</v>
      </c>
      <c r="P109" s="69" t="s">
        <v>472</v>
      </c>
      <c r="V109" s="73" t="s">
        <v>14</v>
      </c>
      <c r="X109" s="69" t="s">
        <v>470</v>
      </c>
      <c r="Y109" s="69" t="s">
        <v>470</v>
      </c>
      <c r="Z109" s="69" t="s">
        <v>402</v>
      </c>
      <c r="AA109" s="69" t="s">
        <v>473</v>
      </c>
      <c r="AJ109" s="69" t="s">
        <v>390</v>
      </c>
      <c r="AK109" s="69" t="s">
        <v>105</v>
      </c>
    </row>
    <row r="110" spans="1:37" ht="25.5">
      <c r="A110" s="31" t="s">
        <v>474</v>
      </c>
      <c r="B110" s="15" t="s">
        <v>196</v>
      </c>
      <c r="C110" s="16" t="s">
        <v>475</v>
      </c>
      <c r="D110" s="2" t="s">
        <v>476</v>
      </c>
      <c r="E110" s="17">
        <v>2</v>
      </c>
      <c r="F110" s="18" t="s">
        <v>191</v>
      </c>
      <c r="G110" s="75"/>
      <c r="I110" s="71">
        <f t="shared" si="5"/>
        <v>0</v>
      </c>
      <c r="J110" s="71">
        <f t="shared" si="4"/>
        <v>0</v>
      </c>
      <c r="O110" s="69">
        <v>0</v>
      </c>
      <c r="P110" s="69" t="s">
        <v>477</v>
      </c>
      <c r="V110" s="73" t="s">
        <v>14</v>
      </c>
      <c r="X110" s="69" t="s">
        <v>475</v>
      </c>
      <c r="Y110" s="69" t="s">
        <v>475</v>
      </c>
      <c r="Z110" s="69" t="s">
        <v>402</v>
      </c>
      <c r="AA110" s="69" t="s">
        <v>478</v>
      </c>
      <c r="AJ110" s="69" t="s">
        <v>390</v>
      </c>
      <c r="AK110" s="69" t="s">
        <v>105</v>
      </c>
    </row>
    <row r="111" spans="1:37">
      <c r="A111" s="31" t="s">
        <v>479</v>
      </c>
      <c r="B111" s="15" t="s">
        <v>379</v>
      </c>
      <c r="C111" s="16" t="s">
        <v>480</v>
      </c>
      <c r="D111" s="2" t="s">
        <v>481</v>
      </c>
      <c r="E111" s="17">
        <v>12</v>
      </c>
      <c r="F111" s="18" t="s">
        <v>482</v>
      </c>
      <c r="G111" s="75"/>
      <c r="H111" s="71">
        <f>ROUND(E111*G111, 2)</f>
        <v>0</v>
      </c>
      <c r="J111" s="71">
        <f t="shared" si="4"/>
        <v>0</v>
      </c>
      <c r="O111" s="69">
        <v>0</v>
      </c>
      <c r="P111" s="69" t="s">
        <v>483</v>
      </c>
      <c r="V111" s="73" t="s">
        <v>382</v>
      </c>
      <c r="X111" s="69" t="s">
        <v>484</v>
      </c>
      <c r="Y111" s="67" t="s">
        <v>480</v>
      </c>
      <c r="Z111" s="69" t="s">
        <v>396</v>
      </c>
      <c r="AA111" s="69" t="s">
        <v>103</v>
      </c>
      <c r="AJ111" s="69" t="s">
        <v>385</v>
      </c>
      <c r="AK111" s="69" t="s">
        <v>105</v>
      </c>
    </row>
    <row r="112" spans="1:37">
      <c r="A112" s="14"/>
      <c r="B112" s="15"/>
      <c r="C112" s="16"/>
      <c r="D112" s="32" t="s">
        <v>485</v>
      </c>
      <c r="E112" s="33">
        <f>J112</f>
        <v>0</v>
      </c>
      <c r="F112" s="18"/>
      <c r="H112" s="76">
        <f>SUM(H89:H111)</f>
        <v>0</v>
      </c>
      <c r="I112" s="76">
        <f>SUM(I89:I111)</f>
        <v>0</v>
      </c>
      <c r="J112" s="76">
        <f>SUM(J89:J111)</f>
        <v>0</v>
      </c>
      <c r="L112" s="77">
        <f>SUM(L89:L111)</f>
        <v>4.8015000000000002E-2</v>
      </c>
      <c r="N112" s="78">
        <f>SUM(N89:N111)</f>
        <v>0</v>
      </c>
      <c r="W112" s="79">
        <f>SUM(W89:W111)</f>
        <v>0</v>
      </c>
    </row>
    <row r="113" spans="1:37">
      <c r="A113" s="14"/>
      <c r="B113" s="15"/>
      <c r="C113" s="16"/>
      <c r="D113" s="2"/>
      <c r="E113" s="17"/>
      <c r="F113" s="18"/>
    </row>
    <row r="114" spans="1:37">
      <c r="A114" s="14"/>
      <c r="B114" s="30" t="s">
        <v>43</v>
      </c>
      <c r="C114" s="16"/>
      <c r="D114" s="2"/>
      <c r="E114" s="17"/>
      <c r="F114" s="18"/>
    </row>
    <row r="115" spans="1:37">
      <c r="A115" s="31" t="s">
        <v>486</v>
      </c>
      <c r="B115" s="15" t="s">
        <v>487</v>
      </c>
      <c r="C115" s="16" t="s">
        <v>488</v>
      </c>
      <c r="D115" s="2" t="s">
        <v>489</v>
      </c>
      <c r="E115" s="17">
        <v>30</v>
      </c>
      <c r="F115" s="18" t="s">
        <v>220</v>
      </c>
      <c r="G115" s="75"/>
      <c r="H115" s="71">
        <f>ROUND(E115*G115, 2)</f>
        <v>0</v>
      </c>
      <c r="J115" s="71">
        <f>ROUND(E115*G115, 2)</f>
        <v>0</v>
      </c>
      <c r="O115" s="69">
        <v>0</v>
      </c>
      <c r="P115" s="69" t="s">
        <v>490</v>
      </c>
      <c r="V115" s="73" t="s">
        <v>382</v>
      </c>
      <c r="X115" s="69" t="s">
        <v>491</v>
      </c>
      <c r="Y115" s="67" t="s">
        <v>488</v>
      </c>
      <c r="Z115" s="69" t="s">
        <v>102</v>
      </c>
      <c r="AA115" s="69" t="s">
        <v>103</v>
      </c>
      <c r="AJ115" s="69" t="s">
        <v>385</v>
      </c>
      <c r="AK115" s="69" t="s">
        <v>105</v>
      </c>
    </row>
    <row r="116" spans="1:37">
      <c r="A116" s="31" t="s">
        <v>492</v>
      </c>
      <c r="B116" s="15" t="s">
        <v>487</v>
      </c>
      <c r="C116" s="16" t="s">
        <v>493</v>
      </c>
      <c r="D116" s="2" t="s">
        <v>494</v>
      </c>
      <c r="E116" s="17">
        <v>30</v>
      </c>
      <c r="F116" s="18" t="s">
        <v>220</v>
      </c>
      <c r="G116" s="75"/>
      <c r="H116" s="71">
        <f>ROUND(E116*G116, 2)</f>
        <v>0</v>
      </c>
      <c r="J116" s="71">
        <f>ROUND(E116*G116, 2)</f>
        <v>0</v>
      </c>
      <c r="O116" s="69">
        <v>0</v>
      </c>
      <c r="P116" s="69" t="s">
        <v>495</v>
      </c>
      <c r="V116" s="73" t="s">
        <v>382</v>
      </c>
      <c r="X116" s="69" t="s">
        <v>496</v>
      </c>
      <c r="Y116" s="67" t="s">
        <v>493</v>
      </c>
      <c r="Z116" s="69" t="s">
        <v>102</v>
      </c>
      <c r="AA116" s="69" t="s">
        <v>103</v>
      </c>
      <c r="AJ116" s="69" t="s">
        <v>385</v>
      </c>
      <c r="AK116" s="69" t="s">
        <v>105</v>
      </c>
    </row>
    <row r="117" spans="1:37">
      <c r="A117" s="14"/>
      <c r="B117" s="15"/>
      <c r="C117" s="16"/>
      <c r="D117" s="32" t="s">
        <v>497</v>
      </c>
      <c r="E117" s="33">
        <f>J117</f>
        <v>0</v>
      </c>
      <c r="F117" s="18"/>
      <c r="H117" s="76">
        <f>SUM(H113:H116)</f>
        <v>0</v>
      </c>
      <c r="I117" s="76">
        <f>SUM(I113:I116)</f>
        <v>0</v>
      </c>
      <c r="J117" s="76">
        <f>SUM(J113:J116)</f>
        <v>0</v>
      </c>
      <c r="L117" s="77">
        <f>SUM(L113:L116)</f>
        <v>0</v>
      </c>
      <c r="N117" s="78">
        <f>SUM(N113:N116)</f>
        <v>0</v>
      </c>
      <c r="W117" s="79">
        <f>SUM(W113:W116)</f>
        <v>0</v>
      </c>
    </row>
    <row r="118" spans="1:37">
      <c r="A118" s="14"/>
      <c r="B118" s="15"/>
      <c r="C118" s="16"/>
      <c r="D118" s="2"/>
      <c r="E118" s="17"/>
      <c r="F118" s="18"/>
    </row>
    <row r="119" spans="1:37">
      <c r="A119" s="14"/>
      <c r="B119" s="15"/>
      <c r="C119" s="16"/>
      <c r="D119" s="32" t="s">
        <v>498</v>
      </c>
      <c r="E119" s="33">
        <f>J119</f>
        <v>0</v>
      </c>
      <c r="F119" s="18"/>
      <c r="H119" s="76">
        <f>H112+H117</f>
        <v>0</v>
      </c>
      <c r="I119" s="76">
        <f>I112+I117</f>
        <v>0</v>
      </c>
      <c r="J119" s="76">
        <f>J112+J117</f>
        <v>0</v>
      </c>
      <c r="L119" s="77">
        <f>L112+L117</f>
        <v>4.8015000000000002E-2</v>
      </c>
      <c r="N119" s="78">
        <f>N112+N117</f>
        <v>0</v>
      </c>
      <c r="W119" s="79">
        <f>W112+W117</f>
        <v>0</v>
      </c>
    </row>
    <row r="120" spans="1:37">
      <c r="A120" s="14"/>
      <c r="B120" s="15"/>
      <c r="C120" s="16"/>
      <c r="D120" s="2"/>
      <c r="E120" s="17"/>
      <c r="F120" s="18"/>
    </row>
    <row r="121" spans="1:37">
      <c r="A121" s="14"/>
      <c r="B121" s="15"/>
      <c r="C121" s="16"/>
      <c r="D121" s="35" t="s">
        <v>45</v>
      </c>
      <c r="E121" s="33">
        <f>J121</f>
        <v>0</v>
      </c>
      <c r="F121" s="18"/>
      <c r="H121" s="76">
        <f>H46+H88+H119</f>
        <v>0</v>
      </c>
      <c r="I121" s="76">
        <f>I46+I88+I119</f>
        <v>0</v>
      </c>
      <c r="J121" s="76">
        <f>J46+J88+J119</f>
        <v>0</v>
      </c>
      <c r="L121" s="77">
        <f>L46+L88+L119</f>
        <v>53.258362169999998</v>
      </c>
      <c r="N121" s="78">
        <f>N46+N88+N119</f>
        <v>0</v>
      </c>
      <c r="W121" s="79">
        <f>W46+W88+W119</f>
        <v>0</v>
      </c>
    </row>
  </sheetData>
  <sheetProtection algorithmName="SHA-512" hashValue="yZEdAphJDggpQ46AmYeDcXkFh/5M1HYxizRTEL0WPKwmN6Gkz0hBGUdzGVXhX/6UlcH1Qi8Xs703ujLjt4UElA==" saltValue="Wfqc8p4NzT3SinTL9uxxVw==" spinCount="100000" sheet="1" formatCells="0" formatColumns="0" formatRows="0" insertColumns="0" insertRows="0" insertHyperlinks="0" deleteColumns="0" deleteRows="0" selectLockedCells="1" sort="0" autoFilter="0" pivotTables="0"/>
  <mergeCells count="2">
    <mergeCell ref="K9:L9"/>
    <mergeCell ref="M9:N9"/>
  </mergeCells>
  <printOptions horizontalCentered="1"/>
  <pageMargins left="0.11811023622047245" right="0.11811023622047245" top="0.53125" bottom="0.43307086614173229" header="0.51181102362204722" footer="0.23622047244094491"/>
  <pageSetup paperSize="9" orientation="landscape" useFirstPageNumber="1" horizontalDpi="300" verticalDpi="300" r:id="rId1"/>
  <headerFooter alignWithMargins="0">
    <oddHeader>&amp;RPríloha č.3</oddHead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Rekapitulacia</vt:lpstr>
      <vt:lpstr>Prehlad</vt:lpstr>
      <vt:lpstr>Excel_BuiltIn_Print_Area_4</vt:lpstr>
      <vt:lpstr>Prehlad!Názvy_tlače</vt:lpstr>
      <vt:lpstr>Rekapitulacia!Názvy_tlače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</dc:creator>
  <cp:lastModifiedBy>mvany</cp:lastModifiedBy>
  <cp:lastPrinted>2022-08-23T15:38:23Z</cp:lastPrinted>
  <dcterms:created xsi:type="dcterms:W3CDTF">2022-08-23T15:37:41Z</dcterms:created>
  <dcterms:modified xsi:type="dcterms:W3CDTF">2022-10-21T12:46:37Z</dcterms:modified>
</cp:coreProperties>
</file>