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Invest_Docs\Zimný štadión\Zimný štadion - PRISTAVBA\Vykaz vymer\I.etapa\"/>
    </mc:Choice>
  </mc:AlternateContent>
  <bookViews>
    <workbookView xWindow="0" yWindow="0" windowWidth="24000" windowHeight="9735" tabRatio="500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Zadanie!$14:$16</definedName>
    <definedName name="_xlnm.Print_Area" localSheetId="0">Zadanie!$A:$AH</definedName>
  </definedNames>
  <calcPr calcId="152511"/>
</workbook>
</file>

<file path=xl/calcChain.xml><?xml version="1.0" encoding="utf-8"?>
<calcChain xmlns="http://schemas.openxmlformats.org/spreadsheetml/2006/main">
  <c r="W55" i="3" l="1"/>
  <c r="H55" i="3"/>
  <c r="N54" i="3"/>
  <c r="N55" i="3" s="1"/>
  <c r="L54" i="3"/>
  <c r="L55" i="3" s="1"/>
  <c r="J54" i="3"/>
  <c r="J55" i="3" s="1"/>
  <c r="E55" i="3" s="1"/>
  <c r="I54" i="3"/>
  <c r="I55" i="3" s="1"/>
  <c r="W51" i="3"/>
  <c r="I51" i="3"/>
  <c r="N50" i="3"/>
  <c r="L50" i="3"/>
  <c r="J50" i="3"/>
  <c r="H50" i="3"/>
  <c r="N49" i="3"/>
  <c r="N51" i="3" s="1"/>
  <c r="L49" i="3"/>
  <c r="L51" i="3" s="1"/>
  <c r="J49" i="3"/>
  <c r="J51" i="3" s="1"/>
  <c r="E51" i="3" s="1"/>
  <c r="H49" i="3"/>
  <c r="H51" i="3" s="1"/>
  <c r="W46" i="3"/>
  <c r="N45" i="3"/>
  <c r="L45" i="3"/>
  <c r="J45" i="3"/>
  <c r="H45" i="3"/>
  <c r="N44" i="3"/>
  <c r="L44" i="3"/>
  <c r="J44" i="3"/>
  <c r="I44" i="3"/>
  <c r="N43" i="3"/>
  <c r="L43" i="3"/>
  <c r="J43" i="3"/>
  <c r="H43" i="3"/>
  <c r="H46" i="3" s="1"/>
  <c r="N42" i="3"/>
  <c r="L42" i="3"/>
  <c r="J42" i="3"/>
  <c r="I42" i="3"/>
  <c r="N41" i="3"/>
  <c r="N46" i="3" s="1"/>
  <c r="L41" i="3"/>
  <c r="L46" i="3" s="1"/>
  <c r="J41" i="3"/>
  <c r="J46" i="3" s="1"/>
  <c r="E46" i="3" s="1"/>
  <c r="I41" i="3"/>
  <c r="I46" i="3" s="1"/>
  <c r="W38" i="3"/>
  <c r="I38" i="3"/>
  <c r="N37" i="3"/>
  <c r="L37" i="3"/>
  <c r="J37" i="3"/>
  <c r="H37" i="3"/>
  <c r="N36" i="3"/>
  <c r="N38" i="3" s="1"/>
  <c r="L36" i="3"/>
  <c r="L38" i="3" s="1"/>
  <c r="J36" i="3"/>
  <c r="J38" i="3" s="1"/>
  <c r="E38" i="3" s="1"/>
  <c r="H36" i="3"/>
  <c r="H38" i="3" s="1"/>
  <c r="W33" i="3"/>
  <c r="N32" i="3"/>
  <c r="L32" i="3"/>
  <c r="J32" i="3"/>
  <c r="I32" i="3"/>
  <c r="I33" i="3" s="1"/>
  <c r="N31" i="3"/>
  <c r="N33" i="3" s="1"/>
  <c r="L31" i="3"/>
  <c r="L33" i="3" s="1"/>
  <c r="J31" i="3"/>
  <c r="J33" i="3" s="1"/>
  <c r="E33" i="3" s="1"/>
  <c r="H31" i="3"/>
  <c r="H33" i="3" s="1"/>
  <c r="W28" i="3"/>
  <c r="I28" i="3"/>
  <c r="N27" i="3"/>
  <c r="N28" i="3" s="1"/>
  <c r="L27" i="3"/>
  <c r="L28" i="3" s="1"/>
  <c r="J27" i="3"/>
  <c r="J28" i="3" s="1"/>
  <c r="E28" i="3" s="1"/>
  <c r="H27" i="3"/>
  <c r="H28" i="3" s="1"/>
  <c r="W24" i="3"/>
  <c r="N23" i="3"/>
  <c r="L23" i="3"/>
  <c r="J23" i="3"/>
  <c r="I23" i="3"/>
  <c r="N22" i="3"/>
  <c r="L22" i="3"/>
  <c r="J22" i="3"/>
  <c r="I22" i="3"/>
  <c r="N21" i="3"/>
  <c r="L21" i="3"/>
  <c r="J21" i="3"/>
  <c r="H21" i="3"/>
  <c r="H24" i="3" s="1"/>
  <c r="N20" i="3"/>
  <c r="N24" i="3" s="1"/>
  <c r="L20" i="3"/>
  <c r="L24" i="3" s="1"/>
  <c r="J20" i="3"/>
  <c r="I20" i="3"/>
  <c r="I24" i="3" s="1"/>
  <c r="D14" i="3"/>
  <c r="N57" i="3" l="1"/>
  <c r="N59" i="3" s="1"/>
  <c r="J24" i="3"/>
  <c r="I57" i="3"/>
  <c r="I59" i="3" s="1"/>
  <c r="H57" i="3"/>
  <c r="H59" i="3" s="1"/>
  <c r="W57" i="3"/>
  <c r="W59" i="3" s="1"/>
  <c r="E24" i="3"/>
  <c r="J57" i="3"/>
  <c r="L57" i="3"/>
  <c r="L59" i="3" s="1"/>
  <c r="J59" i="3" l="1"/>
  <c r="E59" i="3" s="1"/>
  <c r="E57" i="3"/>
</calcChain>
</file>

<file path=xl/sharedStrings.xml><?xml version="1.0" encoding="utf-8"?>
<sst xmlns="http://schemas.openxmlformats.org/spreadsheetml/2006/main" count="308" uniqueCount="167">
  <si>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</si>
  <si>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</si>
  <si>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</si>
  <si>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</si>
  <si>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</si>
  <si>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</si>
  <si>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</si>
  <si>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</si>
  <si>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</si>
  <si>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</si>
  <si>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</si>
  <si>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</si>
  <si>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</si>
  <si>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</si>
  <si>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</si>
  <si>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</si>
  <si>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</si>
  <si>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</si>
  <si>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</si>
  <si>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</si>
  <si>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</si>
  <si>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</si>
  <si>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</si>
  <si>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</si>
  <si>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</si>
  <si>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</si>
  <si>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</si>
  <si>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</si>
  <si>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</si>
  <si>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</si>
  <si>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</si>
  <si>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</si>
  <si>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</si>
  <si>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</si>
  <si>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</si>
  <si>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</si>
  <si>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</si>
  <si>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</si>
  <si>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</si>
  <si>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</si>
  <si>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</si>
  <si>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</si>
  <si>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</si>
  <si>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</si>
  <si>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</si>
  <si>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</si>
  <si>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</si>
  <si>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</si>
  <si>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</si>
  <si>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</si>
  <si>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</si>
  <si>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</si>
  <si>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</si>
  <si>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</si>
  <si>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</si>
  <si>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</si>
  <si>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</si>
  <si>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</si>
  <si>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</si>
  <si>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</si>
  <si>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</si>
  <si>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</si>
  <si>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 xml:space="preserve">Spracoval:                                         </t>
  </si>
  <si>
    <t xml:space="preserve">JKSO : </t>
  </si>
  <si>
    <t>Stavba :Zimný štadión Levice - Prístavba šatní, bufetu a kancelárií</t>
  </si>
  <si>
    <t>Zaradenie</t>
  </si>
  <si>
    <t>pre KL</t>
  </si>
  <si>
    <t>Lev0</t>
  </si>
  <si>
    <t>pozícia</t>
  </si>
  <si>
    <t>PRÁCE A DODÁVKY PSV</t>
  </si>
  <si>
    <t>713 - Izolácie tepelné</t>
  </si>
  <si>
    <t>MAT</t>
  </si>
  <si>
    <t>4261G6008</t>
  </si>
  <si>
    <t>kus</t>
  </si>
  <si>
    <t xml:space="preserve">                    </t>
  </si>
  <si>
    <t>28.30.13</t>
  </si>
  <si>
    <t xml:space="preserve">3003681             </t>
  </si>
  <si>
    <t>IZ</t>
  </si>
  <si>
    <t>S</t>
  </si>
  <si>
    <t>713</t>
  </si>
  <si>
    <t>713463115</t>
  </si>
  <si>
    <t>m</t>
  </si>
  <si>
    <t>I</t>
  </si>
  <si>
    <t>71346-3115</t>
  </si>
  <si>
    <t>45.32.11</t>
  </si>
  <si>
    <t>IK</t>
  </si>
  <si>
    <t>63100001960</t>
  </si>
  <si>
    <t/>
  </si>
  <si>
    <t xml:space="preserve">  .  .  </t>
  </si>
  <si>
    <t>63100001976</t>
  </si>
  <si>
    <t xml:space="preserve">713 - Izolácie tepelné  spolu: </t>
  </si>
  <si>
    <t>725 - Zariaďovacie predmety</t>
  </si>
  <si>
    <t>721</t>
  </si>
  <si>
    <t>725519001</t>
  </si>
  <si>
    <t>súbor</t>
  </si>
  <si>
    <t>72551-9001</t>
  </si>
  <si>
    <t>45.33.20</t>
  </si>
  <si>
    <t xml:space="preserve">725 - Zariaďovacie predmety  spolu: </t>
  </si>
  <si>
    <t>732 - Strojovne</t>
  </si>
  <si>
    <t>731</t>
  </si>
  <si>
    <t>732429111</t>
  </si>
  <si>
    <t>73242-9111</t>
  </si>
  <si>
    <t>45.33.11</t>
  </si>
  <si>
    <t>4261A1011Ene</t>
  </si>
  <si>
    <t>4261A1011</t>
  </si>
  <si>
    <t>29.12.24</t>
  </si>
  <si>
    <t xml:space="preserve">96283590            </t>
  </si>
  <si>
    <t xml:space="preserve">732 - Strojovne  spolu: </t>
  </si>
  <si>
    <t>733 - Rozvod potrubia</t>
  </si>
  <si>
    <t>733121116</t>
  </si>
  <si>
    <t>Potrubie z rúrok hlad. bezošvých nízkotlak. pr. 48,4/3,2</t>
  </si>
  <si>
    <t>73312-1116</t>
  </si>
  <si>
    <t>733122227</t>
  </si>
  <si>
    <t>73312-2227</t>
  </si>
  <si>
    <t xml:space="preserve">733 - Rozvod potrubia  spolu: </t>
  </si>
  <si>
    <t>734 - Armatúry</t>
  </si>
  <si>
    <t>286001105ene</t>
  </si>
  <si>
    <t xml:space="preserve">52151040            </t>
  </si>
  <si>
    <t>286001317ene</t>
  </si>
  <si>
    <t xml:space="preserve">52189640            </t>
  </si>
  <si>
    <t>734209117</t>
  </si>
  <si>
    <t>Montáž armatúr s dvoma závitmi G 6/4</t>
  </si>
  <si>
    <t>73420-9117</t>
  </si>
  <si>
    <t>3883D0101</t>
  </si>
  <si>
    <t>33.20.51</t>
  </si>
  <si>
    <t xml:space="preserve">TA6312005           </t>
  </si>
  <si>
    <t>734419111</t>
  </si>
  <si>
    <t>Montáž teplomerov techn. s ochranným púzdrom alebo pevným stonk.</t>
  </si>
  <si>
    <t>73441-9111</t>
  </si>
  <si>
    <t xml:space="preserve">734 - Armatúry  spolu: </t>
  </si>
  <si>
    <t>735 - Vykurovacie telesá</t>
  </si>
  <si>
    <t>73599990601</t>
  </si>
  <si>
    <t>Čistenie a preplach potrubia</t>
  </si>
  <si>
    <t>73599-9906</t>
  </si>
  <si>
    <t>7359999064</t>
  </si>
  <si>
    <t>Vykurovacia skúška</t>
  </si>
  <si>
    <t>hod</t>
  </si>
  <si>
    <t xml:space="preserve">735 - Vykurovacie telesá  spolu: </t>
  </si>
  <si>
    <t>767 - Konštrukcie doplnk. kovové stavebné</t>
  </si>
  <si>
    <t>553000010</t>
  </si>
  <si>
    <t>kg</t>
  </si>
  <si>
    <t>28.11.23</t>
  </si>
  <si>
    <t xml:space="preserve">767 - Konštrukcie doplnk. kovové stavebné  spolu: </t>
  </si>
  <si>
    <t xml:space="preserve">PRÁCE A DODÁVKY PSV  spolu: </t>
  </si>
  <si>
    <t>Za rozpočet celkom</t>
  </si>
  <si>
    <t>Odberateľ: SPRÁVA ŠPORTOVÝCH ZARIADENÍ LEVICE</t>
  </si>
  <si>
    <t>Projektant: ENERGLINE</t>
  </si>
  <si>
    <t>Objekt : Ohrev TV</t>
  </si>
  <si>
    <t>ROZPOČET JE NEODDELITEĽNOU SÚČASŤOU PROJEKTOVEJ DOKUMENTÁCIE.</t>
  </si>
  <si>
    <t>REALIZAČNÁ FIRMA JE POVINNÁ OBOZNÁMIŤ SA S PROJEKTOVOU DOKUMENTÁCIOU.</t>
  </si>
  <si>
    <t>PRI NEZROVNALOSTIACH ROZPOČTU S DOKUMENTÁCIOU BEZODKLADNE KONTAKTOVAŤ PROJEKTANTA.</t>
  </si>
  <si>
    <t>ZÁSOBNÍKOVÝ OHRIEVAČ, OBJEM: 1000L, TEPLOVÝMENNÁ PLOCHA 9,15m2</t>
  </si>
  <si>
    <t>IZOLÁCIA NA VYVAŽOVACÍ VENTIL DN40</t>
  </si>
  <si>
    <t>SÚČASTI VYKUROVACIEHO SYSTÉMU MÔŽU BYŤ NAHRADENÉ LEN TECHNICKÝM EKVIVALENTOM.</t>
  </si>
  <si>
    <t>PRI SVOJVOĽNEJ ZÁMENE KOMPONENTOV OPROTI DOKUMENTÁCII PROJEKTANT NEPREBERÁ ZODPOVEDNOSŤ ZA FUNKČNOSŤ A KVALITU SYSTÉMU.</t>
  </si>
  <si>
    <t>Dátum: 4.10.2021</t>
  </si>
  <si>
    <t>V dokumentácii uvádzané konkrétne druhy, typy, značky materiálov, technológií a zariadení sú  referenčné a dajú sa nahradiť po odsúhlasení zodpovedným projektantom materiálmi s preukázateľne rovnakými vlastnosťami a technickými parametrami!</t>
  </si>
  <si>
    <t>Montáž tep. izo. potrubia pod stropom skr. PE, upev.sponou, potr. DN 40</t>
  </si>
  <si>
    <t>PE TEPELNÁ IZOLÁCIA so štruktúrou uzavretých buniek, hr.30, priemer 42</t>
  </si>
  <si>
    <t>PE TEPELNÁ IZOLÁCIA so štruktúrou uzavretých buniek, hr.30, priemer 48</t>
  </si>
  <si>
    <t>Montáž ohrievača zásobníkového 1000 l</t>
  </si>
  <si>
    <t>Montáž čerpadiel obehových inline do DN 25</t>
  </si>
  <si>
    <t>Potrubie z uhlíkovej ocele  z vonku pozinkované spojované lisovaním DN 40</t>
  </si>
  <si>
    <t>VYVAŽOVACÍ VENTIL S VYPÚŠŤANÍM  ZO ZLIATINY MOSADZE ODOLNÁ PROTI ODZINKOVANIU, DN40</t>
  </si>
  <si>
    <t>Oceľové konštrukcie - uloženie potrubia</t>
  </si>
  <si>
    <t>Teplomer axiálny D63/L50 mm, teplomerová jímka</t>
  </si>
  <si>
    <t>OBEHOVÉ ČERPADLO Q:1,40m3/h, H:5,5m, 230V, 50 W, FM, EEI 0,18, PRIPOJENIE: 6/4"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</si>
</sst>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#,##0.0"/>
    <numFmt numFmtId="166" formatCode="#,##0.0000"/>
    <numFmt numFmtId="167" formatCode="_-* #,##0&quot; Sk&quot;_-;\-* #,##0&quot; Sk&quot;_-;_-* &quot;- Sk&quot;_-;_-@_-"/>
    <numFmt numFmtId="168" formatCode="#,##0.00000"/>
    <numFmt numFmtId="169" formatCode="#,##0.000"/>
  </numFmts>
  <fonts count="23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sz val="11"/>
      <color rgb="FF000000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11"/>
      <color rgb="FFFF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A6CAF0"/>
      </patternFill>
    </fill>
    <fill>
      <patternFill patternType="solid">
        <fgColor rgb="FFA0E0E0"/>
        <bgColor rgb="FFA6CAF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A6CAF0"/>
        <bgColor rgb="FFA0E0E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80">
    <xf numFmtId="0" fontId="0" fillId="0" borderId="0"/>
    <xf numFmtId="0" fontId="8" fillId="0" borderId="0"/>
    <xf numFmtId="0" fontId="14" fillId="0" borderId="0" applyBorder="0">
      <alignment vertical="center"/>
    </xf>
    <xf numFmtId="0" fontId="7" fillId="4" borderId="0" applyBorder="0" applyProtection="0"/>
    <xf numFmtId="167" fontId="14" fillId="0" borderId="0" applyBorder="0" applyProtection="0"/>
    <xf numFmtId="0" fontId="7" fillId="3" borderId="0" applyBorder="0" applyProtection="0"/>
    <xf numFmtId="0" fontId="7" fillId="3" borderId="0" applyBorder="0" applyProtection="0"/>
    <xf numFmtId="164" fontId="9" fillId="0" borderId="8"/>
    <xf numFmtId="0" fontId="7" fillId="6" borderId="0" applyBorder="0" applyProtection="0"/>
    <xf numFmtId="0" fontId="7" fillId="5" borderId="0" applyBorder="0" applyProtection="0"/>
    <xf numFmtId="0" fontId="14" fillId="0" borderId="8"/>
    <xf numFmtId="0" fontId="9" fillId="0" borderId="8">
      <alignment vertical="center"/>
    </xf>
    <xf numFmtId="0" fontId="7" fillId="2" borderId="0" applyBorder="0" applyProtection="0"/>
    <xf numFmtId="0" fontId="7" fillId="3" borderId="0" applyBorder="0" applyProtection="0"/>
    <xf numFmtId="0" fontId="7" fillId="4" borderId="0" applyBorder="0" applyProtection="0"/>
    <xf numFmtId="0" fontId="7" fillId="5" borderId="0" applyBorder="0" applyProtection="0"/>
    <xf numFmtId="0" fontId="7" fillId="7" borderId="0" applyBorder="0" applyProtection="0"/>
    <xf numFmtId="0" fontId="7" fillId="8" borderId="0" applyBorder="0" applyProtection="0"/>
    <xf numFmtId="0" fontId="7" fillId="4" borderId="0" applyBorder="0" applyProtection="0"/>
    <xf numFmtId="0" fontId="10" fillId="3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3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9" fillId="0" borderId="0" applyBorder="0">
      <alignment vertical="center"/>
    </xf>
    <xf numFmtId="0" fontId="13" fillId="0" borderId="0" applyBorder="0" applyProtection="0"/>
    <xf numFmtId="0" fontId="9" fillId="0" borderId="1">
      <alignment vertical="center"/>
    </xf>
    <xf numFmtId="0" fontId="16" fillId="0" borderId="0"/>
    <xf numFmtId="0" fontId="16" fillId="0" borderId="0" applyBorder="0">
      <alignment vertical="center"/>
    </xf>
    <xf numFmtId="0" fontId="18" fillId="4" borderId="0" applyBorder="0" applyProtection="0"/>
    <xf numFmtId="0" fontId="18" fillId="3" borderId="0" applyBorder="0" applyProtection="0"/>
    <xf numFmtId="0" fontId="18" fillId="3" borderId="0" applyBorder="0" applyProtection="0"/>
    <xf numFmtId="0" fontId="18" fillId="6" borderId="0" applyBorder="0" applyProtection="0"/>
    <xf numFmtId="0" fontId="18" fillId="5" borderId="0" applyBorder="0" applyProtection="0"/>
    <xf numFmtId="0" fontId="16" fillId="0" borderId="8"/>
    <xf numFmtId="0" fontId="18" fillId="2" borderId="0" applyBorder="0" applyProtection="0"/>
    <xf numFmtId="0" fontId="18" fillId="3" borderId="0" applyBorder="0" applyProtection="0"/>
    <xf numFmtId="0" fontId="18" fillId="4" borderId="0" applyBorder="0" applyProtection="0"/>
    <xf numFmtId="0" fontId="18" fillId="5" borderId="0" applyBorder="0" applyProtection="0"/>
    <xf numFmtId="0" fontId="18" fillId="7" borderId="0" applyBorder="0" applyProtection="0"/>
    <xf numFmtId="0" fontId="18" fillId="8" borderId="0" applyBorder="0" applyProtection="0"/>
    <xf numFmtId="0" fontId="18" fillId="4" borderId="0" applyBorder="0" applyProtection="0"/>
    <xf numFmtId="0" fontId="19" fillId="3" borderId="0" applyBorder="0" applyProtection="0"/>
    <xf numFmtId="0" fontId="19" fillId="9" borderId="0" applyBorder="0" applyProtection="0"/>
    <xf numFmtId="0" fontId="19" fillId="10" borderId="0" applyBorder="0" applyProtection="0"/>
    <xf numFmtId="0" fontId="19" fillId="8" borderId="0" applyBorder="0" applyProtection="0"/>
    <xf numFmtId="0" fontId="19" fillId="3" borderId="0" applyBorder="0" applyProtection="0"/>
    <xf numFmtId="0" fontId="19" fillId="5" borderId="0" applyBorder="0" applyProtection="0"/>
    <xf numFmtId="0" fontId="20" fillId="0" borderId="9" applyProtection="0"/>
    <xf numFmtId="0" fontId="21" fillId="0" borderId="0" applyBorder="0" applyProtection="0"/>
    <xf numFmtId="0" fontId="22" fillId="0" borderId="0" applyBorder="0" applyProtection="0"/>
    <xf numFmtId="0" fontId="16" fillId="0" borderId="0"/>
    <xf numFmtId="0" fontId="16" fillId="0" borderId="0" applyBorder="0">
      <alignment vertical="center"/>
    </xf>
    <xf numFmtId="0" fontId="18" fillId="4" borderId="0" applyBorder="0" applyProtection="0"/>
    <xf numFmtId="0" fontId="18" fillId="3" borderId="0" applyBorder="0" applyProtection="0"/>
    <xf numFmtId="0" fontId="18" fillId="3" borderId="0" applyBorder="0" applyProtection="0"/>
    <xf numFmtId="0" fontId="18" fillId="6" borderId="0" applyBorder="0" applyProtection="0"/>
    <xf numFmtId="0" fontId="18" fillId="5" borderId="0" applyBorder="0" applyProtection="0"/>
    <xf numFmtId="0" fontId="16" fillId="0" borderId="8"/>
    <xf numFmtId="0" fontId="18" fillId="2" borderId="0" applyBorder="0" applyProtection="0"/>
    <xf numFmtId="0" fontId="18" fillId="3" borderId="0" applyBorder="0" applyProtection="0"/>
    <xf numFmtId="0" fontId="18" fillId="4" borderId="0" applyBorder="0" applyProtection="0"/>
    <xf numFmtId="0" fontId="18" fillId="5" borderId="0" applyBorder="0" applyProtection="0"/>
    <xf numFmtId="0" fontId="18" fillId="7" borderId="0" applyBorder="0" applyProtection="0"/>
    <xf numFmtId="0" fontId="18" fillId="8" borderId="0" applyBorder="0" applyProtection="0"/>
    <xf numFmtId="0" fontId="18" fillId="4" borderId="0" applyBorder="0" applyProtection="0"/>
    <xf numFmtId="0" fontId="19" fillId="3" borderId="0" applyBorder="0" applyProtection="0"/>
    <xf numFmtId="0" fontId="19" fillId="9" borderId="0" applyBorder="0" applyProtection="0"/>
    <xf numFmtId="0" fontId="19" fillId="10" borderId="0" applyBorder="0" applyProtection="0"/>
    <xf numFmtId="0" fontId="19" fillId="8" borderId="0" applyBorder="0" applyProtection="0"/>
    <xf numFmtId="0" fontId="19" fillId="3" borderId="0" applyBorder="0" applyProtection="0"/>
    <xf numFmtId="0" fontId="19" fillId="5" borderId="0" applyBorder="0" applyProtection="0"/>
    <xf numFmtId="0" fontId="20" fillId="0" borderId="9" applyProtection="0"/>
    <xf numFmtId="0" fontId="21" fillId="0" borderId="0" applyBorder="0" applyProtection="0"/>
    <xf numFmtId="0" fontId="22" fillId="0" borderId="0" applyBorder="0" applyProtection="0"/>
    <xf numFmtId="0" fontId="16" fillId="0" borderId="0"/>
  </cellStyleXfs>
  <cellXfs count="78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8" fontId="1" fillId="0" borderId="0" xfId="0" applyNumberFormat="1" applyFont="1" applyProtection="1"/>
    <xf numFmtId="169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9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169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7" fillId="0" borderId="0" xfId="79" applyFont="1"/>
    <xf numFmtId="0" fontId="15" fillId="0" borderId="0" xfId="79" applyFont="1"/>
    <xf numFmtId="0" fontId="1" fillId="0" borderId="0" xfId="0" applyFont="1"/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right" wrapText="1"/>
    </xf>
    <xf numFmtId="0" fontId="3" fillId="0" borderId="0" xfId="0" applyFont="1"/>
    <xf numFmtId="169" fontId="1" fillId="0" borderId="0" xfId="0" applyNumberFormat="1" applyFont="1"/>
    <xf numFmtId="0" fontId="1" fillId="0" borderId="0" xfId="0" applyFont="1" applyAlignment="1">
      <alignment horizontal="left" vertical="top"/>
    </xf>
    <xf numFmtId="49" fontId="1" fillId="0" borderId="0" xfId="0" applyNumberFormat="1" applyFont="1"/>
    <xf numFmtId="0" fontId="15" fillId="0" borderId="0" xfId="79" applyFont="1"/>
    <xf numFmtId="0" fontId="17" fillId="0" borderId="0" xfId="79" applyFont="1"/>
    <xf numFmtId="49" fontId="15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49" fontId="1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80">
    <cellStyle name="1 000 Sk" xfId="11"/>
    <cellStyle name="1 000,-  Sk" xfId="2"/>
    <cellStyle name="1 000,-  Sk 2" xfId="56"/>
    <cellStyle name="1 000,-  Sk 3" xfId="32"/>
    <cellStyle name="1 000,- Kč" xfId="7"/>
    <cellStyle name="1 000,- Sk" xfId="10"/>
    <cellStyle name="1 000,- Sk 2" xfId="62"/>
    <cellStyle name="1 000,- Sk 3" xfId="38"/>
    <cellStyle name="1000 Sk_fakturuj99" xfId="4"/>
    <cellStyle name="20 % – Zvýraznění1" xfId="8"/>
    <cellStyle name="20 % – Zvýraznění1 2" xfId="60"/>
    <cellStyle name="20 % – Zvýraznění1 3" xfId="36"/>
    <cellStyle name="20 % – Zvýraznění2" xfId="9"/>
    <cellStyle name="20 % – Zvýraznění2 2" xfId="61"/>
    <cellStyle name="20 % – Zvýraznění2 3" xfId="37"/>
    <cellStyle name="20 % – Zvýraznění3" xfId="3"/>
    <cellStyle name="20 % – Zvýraznění3 2" xfId="57"/>
    <cellStyle name="20 % – Zvýraznění3 3" xfId="33"/>
    <cellStyle name="20 % – Zvýraznění4" xfId="12"/>
    <cellStyle name="20 % – Zvýraznění4 2" xfId="63"/>
    <cellStyle name="20 % – Zvýraznění4 3" xfId="39"/>
    <cellStyle name="20 % – Zvýraznění5" xfId="13"/>
    <cellStyle name="20 % – Zvýraznění5 2" xfId="64"/>
    <cellStyle name="20 % – Zvýraznění5 3" xfId="40"/>
    <cellStyle name="20 % – Zvýraznění6" xfId="14"/>
    <cellStyle name="20 % – Zvýraznění6 2" xfId="65"/>
    <cellStyle name="20 % – Zvýraznění6 3" xfId="41"/>
    <cellStyle name="40 % – Zvýraznění1" xfId="5"/>
    <cellStyle name="40 % – Zvýraznění1 2" xfId="58"/>
    <cellStyle name="40 % – Zvýraznění1 3" xfId="34"/>
    <cellStyle name="40 % – Zvýraznění2" xfId="15"/>
    <cellStyle name="40 % – Zvýraznění2 2" xfId="66"/>
    <cellStyle name="40 % – Zvýraznění2 3" xfId="42"/>
    <cellStyle name="40 % – Zvýraznění3" xfId="16"/>
    <cellStyle name="40 % – Zvýraznění3 2" xfId="67"/>
    <cellStyle name="40 % – Zvýraznění3 3" xfId="43"/>
    <cellStyle name="40 % – Zvýraznění4" xfId="17"/>
    <cellStyle name="40 % – Zvýraznění4 2" xfId="68"/>
    <cellStyle name="40 % – Zvýraznění4 3" xfId="44"/>
    <cellStyle name="40 % – Zvýraznění5" xfId="6"/>
    <cellStyle name="40 % – Zvýraznění5 2" xfId="59"/>
    <cellStyle name="40 % – Zvýraznění5 3" xfId="35"/>
    <cellStyle name="40 % – Zvýraznění6" xfId="18"/>
    <cellStyle name="40 % – Zvýraznění6 2" xfId="69"/>
    <cellStyle name="40 % – Zvýraznění6 3" xfId="45"/>
    <cellStyle name="60 % – Zvýraznění1" xfId="19"/>
    <cellStyle name="60 % – Zvýraznění1 2" xfId="70"/>
    <cellStyle name="60 % – Zvýraznění1 3" xfId="46"/>
    <cellStyle name="60 % – Zvýraznění2" xfId="20"/>
    <cellStyle name="60 % – Zvýraznění2 2" xfId="71"/>
    <cellStyle name="60 % – Zvýraznění2 3" xfId="47"/>
    <cellStyle name="60 % – Zvýraznění3" xfId="21"/>
    <cellStyle name="60 % – Zvýraznění3 2" xfId="72"/>
    <cellStyle name="60 % – Zvýraznění3 3" xfId="48"/>
    <cellStyle name="60 % – Zvýraznění4" xfId="22"/>
    <cellStyle name="60 % – Zvýraznění4 2" xfId="73"/>
    <cellStyle name="60 % – Zvýraznění4 3" xfId="49"/>
    <cellStyle name="60 % – Zvýraznění5" xfId="23"/>
    <cellStyle name="60 % – Zvýraznění5 2" xfId="74"/>
    <cellStyle name="60 % – Zvýraznění5 3" xfId="50"/>
    <cellStyle name="60 % – Zvýraznění6" xfId="24"/>
    <cellStyle name="60 % – Zvýraznění6 2" xfId="75"/>
    <cellStyle name="60 % – Zvýraznění6 3" xfId="51"/>
    <cellStyle name="Celkem" xfId="25"/>
    <cellStyle name="Celkem 2" xfId="76"/>
    <cellStyle name="Celkem 3" xfId="52"/>
    <cellStyle name="data" xfId="26"/>
    <cellStyle name="Název" xfId="27"/>
    <cellStyle name="Název 2" xfId="77"/>
    <cellStyle name="Název 3" xfId="53"/>
    <cellStyle name="Normálna 2" xfId="79"/>
    <cellStyle name="Normálna 3" xfId="55"/>
    <cellStyle name="Normálna 4" xfId="31"/>
    <cellStyle name="Normálne" xfId="0" builtinId="0"/>
    <cellStyle name="normálne_KLs" xfId="1"/>
    <cellStyle name="TEXT 1" xfId="28"/>
    <cellStyle name="Text upozornění" xfId="29"/>
    <cellStyle name="Text upozornění 2" xfId="78"/>
    <cellStyle name="Text upozornění 3" xfId="54"/>
    <cellStyle name="TEXT1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1"/>
  <sheetViews>
    <sheetView showGridLines="0" tabSelected="1" zoomScale="145" zoomScaleNormal="145" workbookViewId="0">
      <pane xSplit="4" ySplit="16" topLeftCell="E45" activePane="bottomRight" state="frozen"/>
      <selection pane="topRight"/>
      <selection pane="bottomLeft"/>
      <selection pane="bottomRight" activeCell="D54" sqref="D54"/>
    </sheetView>
  </sheetViews>
  <sheetFormatPr defaultRowHeight="13.5"/>
  <cols>
    <col min="1" max="1" width="6.7109375" style="12" customWidth="1"/>
    <col min="2" max="2" width="3.7109375" style="13" customWidth="1"/>
    <col min="3" max="3" width="13" style="14" customWidth="1"/>
    <col min="4" max="4" width="52.570312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7" style="16" customWidth="1"/>
    <col min="15" max="15" width="3.5703125" style="17" customWidth="1"/>
    <col min="16" max="16" width="12.7109375" style="17" customWidth="1"/>
    <col min="17" max="19" width="11.28515625" style="16" customWidth="1"/>
    <col min="20" max="20" width="10.5703125" style="20" customWidth="1"/>
    <col min="21" max="21" width="10.28515625" style="20" customWidth="1"/>
    <col min="22" max="22" width="5.7109375" style="20" customWidth="1"/>
    <col min="23" max="23" width="9.140625" style="16" customWidth="1"/>
    <col min="24" max="25" width="11.85546875" style="21" customWidth="1"/>
    <col min="26" max="26" width="7.5703125" style="14" customWidth="1"/>
    <col min="27" max="27" width="12.7109375" style="14" customWidth="1"/>
    <col min="28" max="28" width="4.28515625" style="17" customWidth="1"/>
    <col min="29" max="30" width="2.7109375" style="17" customWidth="1"/>
    <col min="31" max="34" width="9.140625" style="22" customWidth="1"/>
    <col min="35" max="35" width="9.140625" style="4" customWidth="1"/>
    <col min="36" max="37" width="9.140625" style="4" hidden="1" customWidth="1"/>
    <col min="38" max="1025" width="9.140625" style="23"/>
  </cols>
  <sheetData>
    <row r="1" spans="1:37" s="4" customFormat="1" ht="12.75" customHeight="1">
      <c r="A1" s="59" t="s">
        <v>145</v>
      </c>
      <c r="G1" s="5"/>
      <c r="I1" s="8" t="s">
        <v>62</v>
      </c>
      <c r="J1" s="5"/>
      <c r="K1" s="6"/>
      <c r="Q1" s="7"/>
      <c r="R1" s="7"/>
      <c r="S1" s="7"/>
      <c r="X1" s="21"/>
      <c r="Y1" s="21"/>
      <c r="Z1" s="39" t="s">
        <v>1</v>
      </c>
      <c r="AA1" s="39" t="s">
        <v>2</v>
      </c>
      <c r="AB1" s="1" t="s">
        <v>3</v>
      </c>
      <c r="AC1" s="1" t="s">
        <v>4</v>
      </c>
      <c r="AD1" s="1" t="s">
        <v>5</v>
      </c>
      <c r="AE1" s="40" t="s">
        <v>6</v>
      </c>
      <c r="AF1" s="41" t="s">
        <v>7</v>
      </c>
    </row>
    <row r="2" spans="1:37" s="4" customFormat="1" ht="12.75">
      <c r="A2" s="59" t="s">
        <v>146</v>
      </c>
      <c r="G2" s="5"/>
      <c r="H2" s="24"/>
      <c r="I2" s="8" t="s">
        <v>63</v>
      </c>
      <c r="J2" s="5"/>
      <c r="K2" s="6"/>
      <c r="Q2" s="7"/>
      <c r="R2" s="7"/>
      <c r="S2" s="7"/>
      <c r="X2" s="21"/>
      <c r="Y2" s="21"/>
      <c r="Z2" s="39" t="s">
        <v>8</v>
      </c>
      <c r="AA2" s="3" t="s">
        <v>9</v>
      </c>
      <c r="AB2" s="2" t="s">
        <v>10</v>
      </c>
      <c r="AC2" s="2"/>
      <c r="AD2" s="3"/>
      <c r="AE2" s="40">
        <v>1</v>
      </c>
      <c r="AF2" s="42">
        <v>123.5</v>
      </c>
    </row>
    <row r="3" spans="1:37" s="4" customFormat="1" ht="12.75">
      <c r="A3" s="59" t="s">
        <v>11</v>
      </c>
      <c r="G3" s="5"/>
      <c r="I3" s="8" t="s">
        <v>155</v>
      </c>
      <c r="J3" s="5"/>
      <c r="K3" s="6"/>
      <c r="Q3" s="7"/>
      <c r="R3" s="7"/>
      <c r="S3" s="7"/>
      <c r="X3" s="21"/>
      <c r="Y3" s="21"/>
      <c r="Z3" s="39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40">
        <v>2</v>
      </c>
      <c r="AF3" s="43">
        <v>123.46</v>
      </c>
    </row>
    <row r="4" spans="1:37" s="4" customFormat="1" ht="12.75">
      <c r="A4" s="58"/>
      <c r="Q4" s="7"/>
      <c r="R4" s="7"/>
      <c r="S4" s="7"/>
      <c r="X4" s="21"/>
      <c r="Y4" s="21"/>
      <c r="Z4" s="39" t="s">
        <v>16</v>
      </c>
      <c r="AA4" s="3" t="s">
        <v>17</v>
      </c>
      <c r="AB4" s="2" t="s">
        <v>10</v>
      </c>
      <c r="AC4" s="2"/>
      <c r="AD4" s="3"/>
      <c r="AE4" s="40">
        <v>3</v>
      </c>
      <c r="AF4" s="44">
        <v>123.45699999999999</v>
      </c>
    </row>
    <row r="5" spans="1:37" s="4" customFormat="1" ht="12.75">
      <c r="A5" s="59" t="s">
        <v>64</v>
      </c>
      <c r="Q5" s="7"/>
      <c r="R5" s="7"/>
      <c r="S5" s="7"/>
      <c r="X5" s="21"/>
      <c r="Y5" s="21"/>
      <c r="Z5" s="39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40">
        <v>4</v>
      </c>
      <c r="AF5" s="45">
        <v>123.4567</v>
      </c>
    </row>
    <row r="6" spans="1:37" s="4" customFormat="1" ht="12.75">
      <c r="A6" s="59" t="s">
        <v>147</v>
      </c>
      <c r="Q6" s="7"/>
      <c r="R6" s="7"/>
      <c r="S6" s="7"/>
      <c r="X6" s="21"/>
      <c r="Y6" s="21"/>
      <c r="Z6" s="24"/>
      <c r="AA6" s="24"/>
      <c r="AE6" s="40" t="s">
        <v>19</v>
      </c>
      <c r="AF6" s="43">
        <v>123.46</v>
      </c>
    </row>
    <row r="7" spans="1:37" s="4" customFormat="1" ht="12.75">
      <c r="A7" s="59"/>
      <c r="Q7" s="7"/>
      <c r="R7" s="7"/>
      <c r="S7" s="7"/>
      <c r="X7" s="21"/>
      <c r="Y7" s="21"/>
      <c r="Z7" s="24"/>
      <c r="AA7" s="24"/>
      <c r="AE7" s="40"/>
      <c r="AF7" s="43"/>
    </row>
    <row r="8" spans="1:37" s="4" customFormat="1" ht="12.75">
      <c r="A8" s="63" t="s">
        <v>153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4"/>
      <c r="R8" s="64"/>
      <c r="S8" s="64"/>
      <c r="T8" s="60"/>
      <c r="U8" s="60"/>
      <c r="V8" s="60"/>
      <c r="W8" s="60"/>
      <c r="X8" s="65"/>
      <c r="Y8" s="65"/>
      <c r="Z8" s="66"/>
      <c r="AA8" s="66"/>
      <c r="AB8" s="60"/>
      <c r="AC8" s="60"/>
      <c r="AD8" s="60"/>
      <c r="AE8" s="61"/>
      <c r="AF8" s="62"/>
      <c r="AG8" s="60"/>
      <c r="AH8" s="60"/>
      <c r="AI8" s="60"/>
      <c r="AJ8" s="60"/>
      <c r="AK8" s="60"/>
    </row>
    <row r="9" spans="1:37" s="4" customFormat="1" ht="12.75">
      <c r="A9" s="63" t="s">
        <v>154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4"/>
      <c r="R9" s="64"/>
      <c r="S9" s="64"/>
      <c r="T9" s="60"/>
      <c r="U9" s="60"/>
      <c r="V9" s="60"/>
      <c r="W9" s="60"/>
      <c r="X9" s="65"/>
      <c r="Y9" s="65"/>
      <c r="Z9" s="66"/>
      <c r="AA9" s="66"/>
      <c r="AB9" s="60"/>
      <c r="AC9" s="60"/>
      <c r="AD9" s="60"/>
      <c r="AE9" s="61"/>
      <c r="AF9" s="62"/>
      <c r="AG9" s="60"/>
      <c r="AH9" s="60"/>
      <c r="AI9" s="60"/>
      <c r="AJ9" s="60"/>
      <c r="AK9" s="60"/>
    </row>
    <row r="10" spans="1:37" s="4" customFormat="1" ht="12.75">
      <c r="A10" s="67" t="s">
        <v>148</v>
      </c>
      <c r="B10" s="68"/>
      <c r="C10" s="68"/>
      <c r="D10" s="68"/>
      <c r="E10" s="68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4"/>
      <c r="R10" s="64"/>
      <c r="S10" s="64"/>
      <c r="T10" s="60"/>
      <c r="U10" s="60"/>
      <c r="V10" s="60"/>
      <c r="W10" s="60"/>
      <c r="X10" s="65"/>
      <c r="Y10" s="65"/>
      <c r="Z10" s="66"/>
      <c r="AA10" s="66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s="4" customFormat="1" ht="12.75">
      <c r="A11" s="67" t="s">
        <v>149</v>
      </c>
      <c r="B11" s="68"/>
      <c r="C11" s="68"/>
      <c r="D11" s="68"/>
      <c r="E11" s="68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4"/>
      <c r="R11" s="64"/>
      <c r="S11" s="64"/>
      <c r="T11" s="60"/>
      <c r="U11" s="60"/>
      <c r="V11" s="60"/>
      <c r="W11" s="60"/>
      <c r="X11" s="65"/>
      <c r="Y11" s="65"/>
      <c r="Z11" s="66"/>
      <c r="AA11" s="66"/>
      <c r="AB11" s="60"/>
      <c r="AC11" s="60"/>
      <c r="AD11" s="60"/>
      <c r="AE11" s="60"/>
      <c r="AF11" s="60"/>
      <c r="AG11" s="60"/>
      <c r="AH11" s="60"/>
      <c r="AI11" s="60"/>
      <c r="AJ11" s="60"/>
      <c r="AK11" s="60"/>
    </row>
    <row r="12" spans="1:37" s="4" customFormat="1" ht="12.75">
      <c r="A12" s="67" t="s">
        <v>150</v>
      </c>
      <c r="B12" s="68"/>
      <c r="C12" s="68"/>
      <c r="D12" s="68"/>
      <c r="E12" s="68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4"/>
      <c r="R12" s="64"/>
      <c r="S12" s="64"/>
      <c r="T12" s="60"/>
      <c r="U12" s="60"/>
      <c r="V12" s="60"/>
      <c r="W12" s="60"/>
      <c r="X12" s="65"/>
      <c r="Y12" s="65"/>
      <c r="Z12" s="66"/>
      <c r="AA12" s="66"/>
      <c r="AB12" s="60"/>
      <c r="AC12" s="60"/>
      <c r="AD12" s="60"/>
      <c r="AE12" s="60"/>
      <c r="AF12" s="60"/>
      <c r="AG12" s="60"/>
      <c r="AH12" s="60"/>
      <c r="AI12" s="60"/>
      <c r="AJ12" s="60"/>
      <c r="AK12" s="60"/>
    </row>
    <row r="13" spans="1:37" s="4" customFormat="1" ht="12.75">
      <c r="A13" s="8"/>
      <c r="Q13" s="7"/>
      <c r="R13" s="7"/>
      <c r="S13" s="7"/>
      <c r="X13" s="21"/>
      <c r="Y13" s="21"/>
      <c r="Z13" s="24"/>
      <c r="AA13" s="24"/>
    </row>
    <row r="14" spans="1:37" s="4" customFormat="1">
      <c r="B14" s="25"/>
      <c r="C14" s="26"/>
      <c r="D14" s="9" t="str">
        <f>CONCATENATE(AA2," ",AB2," ",AC2," ",AD2)</f>
        <v xml:space="preserve">Prehľad rozpočtových nákladov v EUR  </v>
      </c>
      <c r="E14" s="7"/>
      <c r="G14" s="5"/>
      <c r="H14" s="5"/>
      <c r="I14" s="5"/>
      <c r="J14" s="5"/>
      <c r="K14" s="6"/>
      <c r="L14" s="6"/>
      <c r="M14" s="7"/>
      <c r="N14" s="7"/>
      <c r="Q14" s="7"/>
      <c r="R14" s="7"/>
      <c r="S14" s="7"/>
      <c r="X14" s="21"/>
      <c r="Y14" s="21"/>
      <c r="Z14" s="24"/>
      <c r="AA14" s="24"/>
      <c r="AE14" s="17"/>
      <c r="AF14" s="17"/>
      <c r="AG14" s="17"/>
      <c r="AH14" s="17"/>
    </row>
    <row r="15" spans="1:37">
      <c r="A15" s="10" t="s">
        <v>20</v>
      </c>
      <c r="B15" s="10" t="s">
        <v>21</v>
      </c>
      <c r="C15" s="10" t="s">
        <v>22</v>
      </c>
      <c r="D15" s="10" t="s">
        <v>23</v>
      </c>
      <c r="E15" s="10" t="s">
        <v>24</v>
      </c>
      <c r="F15" s="10" t="s">
        <v>25</v>
      </c>
      <c r="G15" s="10" t="s">
        <v>26</v>
      </c>
      <c r="H15" s="10" t="s">
        <v>27</v>
      </c>
      <c r="I15" s="10" t="s">
        <v>28</v>
      </c>
      <c r="J15" s="10" t="s">
        <v>29</v>
      </c>
      <c r="K15" s="76" t="s">
        <v>30</v>
      </c>
      <c r="L15" s="76"/>
      <c r="M15" s="77" t="s">
        <v>31</v>
      </c>
      <c r="N15" s="77"/>
      <c r="O15" s="10" t="s">
        <v>0</v>
      </c>
      <c r="P15" s="28" t="s">
        <v>32</v>
      </c>
      <c r="Q15" s="10" t="s">
        <v>24</v>
      </c>
      <c r="R15" s="10" t="s">
        <v>24</v>
      </c>
      <c r="S15" s="28" t="s">
        <v>24</v>
      </c>
      <c r="T15" s="30" t="s">
        <v>33</v>
      </c>
      <c r="U15" s="31" t="s">
        <v>34</v>
      </c>
      <c r="V15" s="32" t="s">
        <v>35</v>
      </c>
      <c r="W15" s="10" t="s">
        <v>36</v>
      </c>
      <c r="X15" s="33" t="s">
        <v>22</v>
      </c>
      <c r="Y15" s="33" t="s">
        <v>22</v>
      </c>
      <c r="Z15" s="46" t="s">
        <v>37</v>
      </c>
      <c r="AA15" s="46" t="s">
        <v>38</v>
      </c>
      <c r="AB15" s="10" t="s">
        <v>35</v>
      </c>
      <c r="AC15" s="10" t="s">
        <v>39</v>
      </c>
      <c r="AD15" s="10" t="s">
        <v>40</v>
      </c>
      <c r="AE15" s="47" t="s">
        <v>41</v>
      </c>
      <c r="AF15" s="47" t="s">
        <v>42</v>
      </c>
      <c r="AG15" s="47" t="s">
        <v>24</v>
      </c>
      <c r="AH15" s="47" t="s">
        <v>43</v>
      </c>
      <c r="AJ15" s="4" t="s">
        <v>65</v>
      </c>
      <c r="AK15" s="4" t="s">
        <v>67</v>
      </c>
    </row>
    <row r="16" spans="1:37">
      <c r="A16" s="11" t="s">
        <v>44</v>
      </c>
      <c r="B16" s="11" t="s">
        <v>45</v>
      </c>
      <c r="C16" s="27"/>
      <c r="D16" s="11" t="s">
        <v>46</v>
      </c>
      <c r="E16" s="11" t="s">
        <v>47</v>
      </c>
      <c r="F16" s="11" t="s">
        <v>48</v>
      </c>
      <c r="G16" s="11" t="s">
        <v>49</v>
      </c>
      <c r="H16" s="11"/>
      <c r="I16" s="11" t="s">
        <v>50</v>
      </c>
      <c r="J16" s="11"/>
      <c r="K16" s="11" t="s">
        <v>26</v>
      </c>
      <c r="L16" s="11" t="s">
        <v>29</v>
      </c>
      <c r="M16" s="29" t="s">
        <v>26</v>
      </c>
      <c r="N16" s="11" t="s">
        <v>29</v>
      </c>
      <c r="O16" s="11" t="s">
        <v>51</v>
      </c>
      <c r="P16" s="29"/>
      <c r="Q16" s="11" t="s">
        <v>52</v>
      </c>
      <c r="R16" s="11" t="s">
        <v>53</v>
      </c>
      <c r="S16" s="29" t="s">
        <v>54</v>
      </c>
      <c r="T16" s="34" t="s">
        <v>55</v>
      </c>
      <c r="U16" s="35" t="s">
        <v>56</v>
      </c>
      <c r="V16" s="36" t="s">
        <v>57</v>
      </c>
      <c r="W16" s="37"/>
      <c r="X16" s="38" t="s">
        <v>58</v>
      </c>
      <c r="Y16" s="38"/>
      <c r="Z16" s="48" t="s">
        <v>59</v>
      </c>
      <c r="AA16" s="48" t="s">
        <v>44</v>
      </c>
      <c r="AB16" s="11" t="s">
        <v>60</v>
      </c>
      <c r="AC16" s="49"/>
      <c r="AD16" s="49"/>
      <c r="AE16" s="50"/>
      <c r="AF16" s="50"/>
      <c r="AG16" s="50"/>
      <c r="AH16" s="50"/>
      <c r="AJ16" s="4" t="s">
        <v>66</v>
      </c>
      <c r="AK16" s="4" t="s">
        <v>68</v>
      </c>
    </row>
    <row r="18" spans="1:37">
      <c r="B18" s="51" t="s">
        <v>69</v>
      </c>
    </row>
    <row r="19" spans="1:37">
      <c r="B19" s="14" t="s">
        <v>70</v>
      </c>
    </row>
    <row r="20" spans="1:37">
      <c r="A20" s="12">
        <v>1</v>
      </c>
      <c r="B20" s="13" t="s">
        <v>71</v>
      </c>
      <c r="C20" s="14" t="s">
        <v>72</v>
      </c>
      <c r="D20" s="15" t="s">
        <v>151</v>
      </c>
      <c r="E20" s="16">
        <v>1</v>
      </c>
      <c r="F20" s="17" t="s">
        <v>73</v>
      </c>
      <c r="I20" s="18">
        <f>ROUND(E20*G20,2)</f>
        <v>0</v>
      </c>
      <c r="J20" s="18">
        <f>ROUND(E20*G20,2)</f>
        <v>0</v>
      </c>
      <c r="L20" s="19">
        <f>E20*K20</f>
        <v>0</v>
      </c>
      <c r="N20" s="16">
        <f>E20*M20</f>
        <v>0</v>
      </c>
      <c r="P20" s="17" t="s">
        <v>74</v>
      </c>
      <c r="V20" s="20" t="s">
        <v>61</v>
      </c>
      <c r="X20" s="52" t="s">
        <v>72</v>
      </c>
      <c r="Y20" s="52" t="s">
        <v>72</v>
      </c>
      <c r="Z20" s="14" t="s">
        <v>75</v>
      </c>
      <c r="AA20" s="14" t="s">
        <v>76</v>
      </c>
      <c r="AJ20" s="4" t="s">
        <v>77</v>
      </c>
      <c r="AK20" s="4" t="s">
        <v>78</v>
      </c>
    </row>
    <row r="21" spans="1:37" ht="25.5" customHeight="1">
      <c r="A21" s="12">
        <v>2</v>
      </c>
      <c r="B21" s="13" t="s">
        <v>79</v>
      </c>
      <c r="C21" s="14" t="s">
        <v>80</v>
      </c>
      <c r="D21" s="70" t="s">
        <v>157</v>
      </c>
      <c r="E21" s="16">
        <v>24</v>
      </c>
      <c r="F21" s="17" t="s">
        <v>81</v>
      </c>
      <c r="H21" s="18">
        <f>ROUND(E21*G21,2)</f>
        <v>0</v>
      </c>
      <c r="J21" s="18">
        <f>ROUND(E21*G21,2)</f>
        <v>0</v>
      </c>
      <c r="K21" s="19">
        <v>2.4000000000000001E-4</v>
      </c>
      <c r="L21" s="19">
        <f>E21*K21</f>
        <v>5.7600000000000004E-3</v>
      </c>
      <c r="N21" s="16">
        <f>E21*M21</f>
        <v>0</v>
      </c>
      <c r="P21" s="17" t="s">
        <v>74</v>
      </c>
      <c r="V21" s="20" t="s">
        <v>82</v>
      </c>
      <c r="X21" s="52" t="s">
        <v>83</v>
      </c>
      <c r="Y21" s="52" t="s">
        <v>80</v>
      </c>
      <c r="Z21" s="14" t="s">
        <v>84</v>
      </c>
      <c r="AJ21" s="4" t="s">
        <v>85</v>
      </c>
      <c r="AK21" s="4" t="s">
        <v>78</v>
      </c>
    </row>
    <row r="22" spans="1:37">
      <c r="A22" s="12">
        <v>3</v>
      </c>
      <c r="B22" s="13" t="s">
        <v>71</v>
      </c>
      <c r="C22" s="14" t="s">
        <v>86</v>
      </c>
      <c r="D22" s="71" t="s">
        <v>158</v>
      </c>
      <c r="E22" s="16">
        <v>24</v>
      </c>
      <c r="F22" s="17" t="s">
        <v>81</v>
      </c>
      <c r="I22" s="18">
        <f>ROUND(E22*G22,2)</f>
        <v>0</v>
      </c>
      <c r="J22" s="18">
        <f>ROUND(E22*G22,2)</f>
        <v>0</v>
      </c>
      <c r="L22" s="19">
        <f>E22*K22</f>
        <v>0</v>
      </c>
      <c r="N22" s="16">
        <f>E22*M22</f>
        <v>0</v>
      </c>
      <c r="P22" s="17" t="s">
        <v>74</v>
      </c>
      <c r="V22" s="20" t="s">
        <v>61</v>
      </c>
      <c r="X22" s="52" t="s">
        <v>87</v>
      </c>
      <c r="Y22" s="52" t="s">
        <v>86</v>
      </c>
      <c r="Z22" s="14" t="s">
        <v>88</v>
      </c>
      <c r="AA22" s="14" t="s">
        <v>74</v>
      </c>
      <c r="AJ22" s="4" t="s">
        <v>77</v>
      </c>
      <c r="AK22" s="4" t="s">
        <v>78</v>
      </c>
    </row>
    <row r="23" spans="1:37">
      <c r="A23" s="12">
        <v>4</v>
      </c>
      <c r="B23" s="13" t="s">
        <v>71</v>
      </c>
      <c r="C23" s="14" t="s">
        <v>89</v>
      </c>
      <c r="D23" s="72" t="s">
        <v>159</v>
      </c>
      <c r="E23" s="16">
        <v>2</v>
      </c>
      <c r="F23" s="17" t="s">
        <v>81</v>
      </c>
      <c r="I23" s="18">
        <f>ROUND(E23*G23,2)</f>
        <v>0</v>
      </c>
      <c r="J23" s="18">
        <f>ROUND(E23*G23,2)</f>
        <v>0</v>
      </c>
      <c r="L23" s="19">
        <f>E23*K23</f>
        <v>0</v>
      </c>
      <c r="N23" s="16">
        <f>E23*M23</f>
        <v>0</v>
      </c>
      <c r="P23" s="17" t="s">
        <v>74</v>
      </c>
      <c r="V23" s="20" t="s">
        <v>61</v>
      </c>
      <c r="X23" s="52" t="s">
        <v>87</v>
      </c>
      <c r="Y23" s="52" t="s">
        <v>89</v>
      </c>
      <c r="Z23" s="14" t="s">
        <v>88</v>
      </c>
      <c r="AA23" s="14" t="s">
        <v>74</v>
      </c>
      <c r="AJ23" s="4" t="s">
        <v>77</v>
      </c>
      <c r="AK23" s="4" t="s">
        <v>78</v>
      </c>
    </row>
    <row r="24" spans="1:37">
      <c r="D24" s="53" t="s">
        <v>90</v>
      </c>
      <c r="E24" s="54">
        <f>J24</f>
        <v>0</v>
      </c>
      <c r="H24" s="54">
        <f>SUM(H18:H23)</f>
        <v>0</v>
      </c>
      <c r="I24" s="54">
        <f>SUM(I18:I23)</f>
        <v>0</v>
      </c>
      <c r="J24" s="54">
        <f>SUM(J18:J23)</f>
        <v>0</v>
      </c>
      <c r="L24" s="55">
        <f>SUM(L18:L23)</f>
        <v>5.7600000000000004E-3</v>
      </c>
      <c r="N24" s="56">
        <f>SUM(N18:N23)</f>
        <v>0</v>
      </c>
      <c r="W24" s="16">
        <f>SUM(W18:W23)</f>
        <v>0</v>
      </c>
    </row>
    <row r="26" spans="1:37">
      <c r="B26" s="14" t="s">
        <v>91</v>
      </c>
    </row>
    <row r="27" spans="1:37">
      <c r="A27" s="12">
        <v>5</v>
      </c>
      <c r="B27" s="13" t="s">
        <v>92</v>
      </c>
      <c r="C27" s="14" t="s">
        <v>93</v>
      </c>
      <c r="D27" s="15" t="s">
        <v>160</v>
      </c>
      <c r="E27" s="16">
        <v>1</v>
      </c>
      <c r="F27" s="17" t="s">
        <v>94</v>
      </c>
      <c r="H27" s="18">
        <f>ROUND(E27*G27,2)</f>
        <v>0</v>
      </c>
      <c r="J27" s="18">
        <f>ROUND(E27*G27,2)</f>
        <v>0</v>
      </c>
      <c r="K27" s="19">
        <v>1.737E-2</v>
      </c>
      <c r="L27" s="19">
        <f>E27*K27</f>
        <v>1.737E-2</v>
      </c>
      <c r="N27" s="16">
        <f>E27*M27</f>
        <v>0</v>
      </c>
      <c r="P27" s="17" t="s">
        <v>74</v>
      </c>
      <c r="V27" s="20" t="s">
        <v>82</v>
      </c>
      <c r="X27" s="52" t="s">
        <v>95</v>
      </c>
      <c r="Y27" s="52" t="s">
        <v>93</v>
      </c>
      <c r="Z27" s="14" t="s">
        <v>96</v>
      </c>
      <c r="AJ27" s="4" t="s">
        <v>85</v>
      </c>
      <c r="AK27" s="4" t="s">
        <v>78</v>
      </c>
    </row>
    <row r="28" spans="1:37">
      <c r="D28" s="53" t="s">
        <v>97</v>
      </c>
      <c r="E28" s="54">
        <f>J28</f>
        <v>0</v>
      </c>
      <c r="H28" s="54">
        <f>SUM(H26:H27)</f>
        <v>0</v>
      </c>
      <c r="I28" s="54">
        <f>SUM(I26:I27)</f>
        <v>0</v>
      </c>
      <c r="J28" s="54">
        <f>SUM(J26:J27)</f>
        <v>0</v>
      </c>
      <c r="L28" s="55">
        <f>SUM(L26:L27)</f>
        <v>1.737E-2</v>
      </c>
      <c r="N28" s="56">
        <f>SUM(N26:N27)</f>
        <v>0</v>
      </c>
      <c r="W28" s="16">
        <f>SUM(W26:W27)</f>
        <v>0</v>
      </c>
    </row>
    <row r="30" spans="1:37">
      <c r="B30" s="14" t="s">
        <v>98</v>
      </c>
    </row>
    <row r="31" spans="1:37">
      <c r="A31" s="12">
        <v>6</v>
      </c>
      <c r="B31" s="13" t="s">
        <v>99</v>
      </c>
      <c r="C31" s="14" t="s">
        <v>100</v>
      </c>
      <c r="D31" s="15" t="s">
        <v>161</v>
      </c>
      <c r="E31" s="16">
        <v>1</v>
      </c>
      <c r="F31" s="17" t="s">
        <v>94</v>
      </c>
      <c r="H31" s="18">
        <f>ROUND(E31*G31,2)</f>
        <v>0</v>
      </c>
      <c r="J31" s="18">
        <f>ROUND(E31*G31,2)</f>
        <v>0</v>
      </c>
      <c r="L31" s="19">
        <f>E31*K31</f>
        <v>0</v>
      </c>
      <c r="N31" s="16">
        <f>E31*M31</f>
        <v>0</v>
      </c>
      <c r="P31" s="17" t="s">
        <v>74</v>
      </c>
      <c r="V31" s="20" t="s">
        <v>82</v>
      </c>
      <c r="X31" s="52" t="s">
        <v>101</v>
      </c>
      <c r="Y31" s="52" t="s">
        <v>100</v>
      </c>
      <c r="Z31" s="14" t="s">
        <v>102</v>
      </c>
      <c r="AJ31" s="4" t="s">
        <v>85</v>
      </c>
      <c r="AK31" s="4" t="s">
        <v>78</v>
      </c>
    </row>
    <row r="32" spans="1:37" ht="25.5">
      <c r="A32" s="12">
        <v>7</v>
      </c>
      <c r="B32" s="13" t="s">
        <v>71</v>
      </c>
      <c r="C32" s="14" t="s">
        <v>103</v>
      </c>
      <c r="D32" s="15" t="s">
        <v>166</v>
      </c>
      <c r="E32" s="16">
        <v>1</v>
      </c>
      <c r="F32" s="17" t="s">
        <v>73</v>
      </c>
      <c r="I32" s="18">
        <f>ROUND(E32*G32,2)</f>
        <v>0</v>
      </c>
      <c r="J32" s="18">
        <f>ROUND(E32*G32,2)</f>
        <v>0</v>
      </c>
      <c r="K32" s="19">
        <v>2.3999999999999998E-3</v>
      </c>
      <c r="L32" s="19">
        <f>E32*K32</f>
        <v>2.3999999999999998E-3</v>
      </c>
      <c r="N32" s="16">
        <f>E32*M32</f>
        <v>0</v>
      </c>
      <c r="P32" s="17" t="s">
        <v>74</v>
      </c>
      <c r="V32" s="20" t="s">
        <v>61</v>
      </c>
      <c r="X32" s="52" t="s">
        <v>104</v>
      </c>
      <c r="Y32" s="52" t="s">
        <v>103</v>
      </c>
      <c r="Z32" s="14" t="s">
        <v>105</v>
      </c>
      <c r="AA32" s="14" t="s">
        <v>106</v>
      </c>
      <c r="AJ32" s="4" t="s">
        <v>77</v>
      </c>
      <c r="AK32" s="4" t="s">
        <v>78</v>
      </c>
    </row>
    <row r="33" spans="1:37">
      <c r="D33" s="53" t="s">
        <v>107</v>
      </c>
      <c r="E33" s="54">
        <f>J33</f>
        <v>0</v>
      </c>
      <c r="H33" s="54">
        <f>SUM(H30:H32)</f>
        <v>0</v>
      </c>
      <c r="I33" s="54">
        <f>SUM(I30:I32)</f>
        <v>0</v>
      </c>
      <c r="J33" s="54">
        <f>SUM(J30:J32)</f>
        <v>0</v>
      </c>
      <c r="L33" s="55">
        <f>SUM(L30:L32)</f>
        <v>2.3999999999999998E-3</v>
      </c>
      <c r="N33" s="56">
        <f>SUM(N30:N32)</f>
        <v>0</v>
      </c>
      <c r="W33" s="16">
        <f>SUM(W30:W32)</f>
        <v>0</v>
      </c>
    </row>
    <row r="35" spans="1:37">
      <c r="B35" s="14" t="s">
        <v>108</v>
      </c>
    </row>
    <row r="36" spans="1:37">
      <c r="A36" s="12">
        <v>8</v>
      </c>
      <c r="B36" s="13" t="s">
        <v>99</v>
      </c>
      <c r="C36" s="14" t="s">
        <v>109</v>
      </c>
      <c r="D36" s="15" t="s">
        <v>110</v>
      </c>
      <c r="E36" s="16">
        <v>2</v>
      </c>
      <c r="F36" s="17" t="s">
        <v>81</v>
      </c>
      <c r="H36" s="18">
        <f>ROUND(E36*G36,2)</f>
        <v>0</v>
      </c>
      <c r="J36" s="18">
        <f>ROUND(E36*G36,2)</f>
        <v>0</v>
      </c>
      <c r="K36" s="19">
        <v>4.96E-3</v>
      </c>
      <c r="L36" s="19">
        <f>E36*K36</f>
        <v>9.92E-3</v>
      </c>
      <c r="N36" s="16">
        <f>E36*M36</f>
        <v>0</v>
      </c>
      <c r="P36" s="17" t="s">
        <v>74</v>
      </c>
      <c r="V36" s="20" t="s">
        <v>82</v>
      </c>
      <c r="X36" s="52" t="s">
        <v>111</v>
      </c>
      <c r="Y36" s="52" t="s">
        <v>109</v>
      </c>
      <c r="Z36" s="14" t="s">
        <v>102</v>
      </c>
      <c r="AJ36" s="4" t="s">
        <v>85</v>
      </c>
      <c r="AK36" s="4" t="s">
        <v>78</v>
      </c>
    </row>
    <row r="37" spans="1:37">
      <c r="A37" s="12">
        <v>9</v>
      </c>
      <c r="B37" s="13" t="s">
        <v>99</v>
      </c>
      <c r="C37" s="14" t="s">
        <v>112</v>
      </c>
      <c r="D37" s="73" t="s">
        <v>162</v>
      </c>
      <c r="E37" s="16">
        <v>24</v>
      </c>
      <c r="F37" s="17" t="s">
        <v>81</v>
      </c>
      <c r="H37" s="18">
        <f>ROUND(E37*G37,2)</f>
        <v>0</v>
      </c>
      <c r="J37" s="18">
        <f>ROUND(E37*G37,2)</f>
        <v>0</v>
      </c>
      <c r="K37" s="19">
        <v>2.3400000000000001E-3</v>
      </c>
      <c r="L37" s="19">
        <f>E37*K37</f>
        <v>5.6160000000000002E-2</v>
      </c>
      <c r="N37" s="16">
        <f>E37*M37</f>
        <v>0</v>
      </c>
      <c r="P37" s="17" t="s">
        <v>74</v>
      </c>
      <c r="V37" s="20" t="s">
        <v>82</v>
      </c>
      <c r="X37" s="52" t="s">
        <v>113</v>
      </c>
      <c r="Y37" s="52" t="s">
        <v>112</v>
      </c>
      <c r="Z37" s="14" t="s">
        <v>88</v>
      </c>
      <c r="AJ37" s="4" t="s">
        <v>85</v>
      </c>
      <c r="AK37" s="4" t="s">
        <v>78</v>
      </c>
    </row>
    <row r="38" spans="1:37">
      <c r="D38" s="53" t="s">
        <v>114</v>
      </c>
      <c r="E38" s="54">
        <f>J38</f>
        <v>0</v>
      </c>
      <c r="H38" s="54">
        <f>SUM(H35:H37)</f>
        <v>0</v>
      </c>
      <c r="I38" s="54">
        <f>SUM(I35:I37)</f>
        <v>0</v>
      </c>
      <c r="J38" s="54">
        <f>SUM(J35:J37)</f>
        <v>0</v>
      </c>
      <c r="L38" s="55">
        <f>SUM(L35:L37)</f>
        <v>6.608E-2</v>
      </c>
      <c r="N38" s="56">
        <f>SUM(N35:N37)</f>
        <v>0</v>
      </c>
      <c r="W38" s="16">
        <f>SUM(W35:W37)</f>
        <v>0</v>
      </c>
    </row>
    <row r="40" spans="1:37">
      <c r="B40" s="14" t="s">
        <v>115</v>
      </c>
    </row>
    <row r="41" spans="1:37" ht="25.5">
      <c r="A41" s="12">
        <v>10</v>
      </c>
      <c r="B41" s="13" t="s">
        <v>71</v>
      </c>
      <c r="C41" s="14" t="s">
        <v>116</v>
      </c>
      <c r="D41" s="74" t="s">
        <v>163</v>
      </c>
      <c r="E41" s="16">
        <v>2</v>
      </c>
      <c r="F41" s="17" t="s">
        <v>73</v>
      </c>
      <c r="I41" s="18">
        <f>ROUND(E41*G41,2)</f>
        <v>0</v>
      </c>
      <c r="J41" s="18">
        <f t="shared" ref="J41:J45" si="0">ROUND(E41*G41,2)</f>
        <v>0</v>
      </c>
      <c r="L41" s="19">
        <f t="shared" ref="L41:L45" si="1">E41*K41</f>
        <v>0</v>
      </c>
      <c r="N41" s="16">
        <f t="shared" ref="N41:N45" si="2">E41*M41</f>
        <v>0</v>
      </c>
      <c r="P41" s="17" t="s">
        <v>74</v>
      </c>
      <c r="V41" s="20" t="s">
        <v>61</v>
      </c>
      <c r="X41" s="52" t="s">
        <v>116</v>
      </c>
      <c r="Y41" s="52" t="s">
        <v>116</v>
      </c>
      <c r="Z41" s="14" t="s">
        <v>88</v>
      </c>
      <c r="AA41" s="14" t="s">
        <v>117</v>
      </c>
      <c r="AJ41" s="4" t="s">
        <v>77</v>
      </c>
      <c r="AK41" s="4" t="s">
        <v>78</v>
      </c>
    </row>
    <row r="42" spans="1:37">
      <c r="A42" s="12">
        <v>11</v>
      </c>
      <c r="B42" s="13" t="s">
        <v>71</v>
      </c>
      <c r="C42" s="14" t="s">
        <v>118</v>
      </c>
      <c r="D42" s="15" t="s">
        <v>152</v>
      </c>
      <c r="E42" s="16">
        <v>2</v>
      </c>
      <c r="F42" s="17" t="s">
        <v>73</v>
      </c>
      <c r="I42" s="18">
        <f>ROUND(E42*G42,2)</f>
        <v>0</v>
      </c>
      <c r="J42" s="18">
        <f t="shared" si="0"/>
        <v>0</v>
      </c>
      <c r="L42" s="19">
        <f t="shared" si="1"/>
        <v>0</v>
      </c>
      <c r="N42" s="16">
        <f t="shared" si="2"/>
        <v>0</v>
      </c>
      <c r="P42" s="17" t="s">
        <v>74</v>
      </c>
      <c r="V42" s="20" t="s">
        <v>61</v>
      </c>
      <c r="X42" s="52" t="s">
        <v>118</v>
      </c>
      <c r="Y42" s="52" t="s">
        <v>118</v>
      </c>
      <c r="Z42" s="14" t="s">
        <v>88</v>
      </c>
      <c r="AA42" s="14" t="s">
        <v>119</v>
      </c>
      <c r="AJ42" s="4" t="s">
        <v>77</v>
      </c>
      <c r="AK42" s="4" t="s">
        <v>78</v>
      </c>
    </row>
    <row r="43" spans="1:37">
      <c r="A43" s="12">
        <v>12</v>
      </c>
      <c r="B43" s="13" t="s">
        <v>99</v>
      </c>
      <c r="C43" s="14" t="s">
        <v>120</v>
      </c>
      <c r="D43" s="15" t="s">
        <v>121</v>
      </c>
      <c r="E43" s="16">
        <v>7</v>
      </c>
      <c r="F43" s="17" t="s">
        <v>73</v>
      </c>
      <c r="H43" s="18">
        <f>ROUND(E43*G43,2)</f>
        <v>0</v>
      </c>
      <c r="J43" s="18">
        <f t="shared" si="0"/>
        <v>0</v>
      </c>
      <c r="L43" s="19">
        <f t="shared" si="1"/>
        <v>0</v>
      </c>
      <c r="N43" s="16">
        <f t="shared" si="2"/>
        <v>0</v>
      </c>
      <c r="P43" s="17" t="s">
        <v>74</v>
      </c>
      <c r="V43" s="20" t="s">
        <v>82</v>
      </c>
      <c r="X43" s="52" t="s">
        <v>122</v>
      </c>
      <c r="Y43" s="52" t="s">
        <v>120</v>
      </c>
      <c r="Z43" s="14" t="s">
        <v>102</v>
      </c>
      <c r="AJ43" s="4" t="s">
        <v>85</v>
      </c>
      <c r="AK43" s="4" t="s">
        <v>78</v>
      </c>
    </row>
    <row r="44" spans="1:37">
      <c r="A44" s="12">
        <v>13</v>
      </c>
      <c r="B44" s="13" t="s">
        <v>71</v>
      </c>
      <c r="C44" s="14" t="s">
        <v>123</v>
      </c>
      <c r="D44" s="15" t="s">
        <v>165</v>
      </c>
      <c r="E44" s="16">
        <v>3</v>
      </c>
      <c r="F44" s="17" t="s">
        <v>73</v>
      </c>
      <c r="I44" s="18">
        <f>ROUND(E44*G44,2)</f>
        <v>0</v>
      </c>
      <c r="J44" s="18">
        <f t="shared" si="0"/>
        <v>0</v>
      </c>
      <c r="L44" s="19">
        <f t="shared" si="1"/>
        <v>0</v>
      </c>
      <c r="N44" s="16">
        <f t="shared" si="2"/>
        <v>0</v>
      </c>
      <c r="P44" s="17" t="s">
        <v>74</v>
      </c>
      <c r="V44" s="20" t="s">
        <v>61</v>
      </c>
      <c r="X44" s="52" t="s">
        <v>123</v>
      </c>
      <c r="Y44" s="52" t="s">
        <v>123</v>
      </c>
      <c r="Z44" s="14" t="s">
        <v>124</v>
      </c>
      <c r="AA44" s="14" t="s">
        <v>125</v>
      </c>
      <c r="AJ44" s="4" t="s">
        <v>77</v>
      </c>
      <c r="AK44" s="4" t="s">
        <v>78</v>
      </c>
    </row>
    <row r="45" spans="1:37">
      <c r="A45" s="12">
        <v>14</v>
      </c>
      <c r="B45" s="13" t="s">
        <v>99</v>
      </c>
      <c r="C45" s="14" t="s">
        <v>126</v>
      </c>
      <c r="D45" s="15" t="s">
        <v>127</v>
      </c>
      <c r="E45" s="16">
        <v>3</v>
      </c>
      <c r="F45" s="17" t="s">
        <v>73</v>
      </c>
      <c r="H45" s="18">
        <f>ROUND(E45*G45,2)</f>
        <v>0</v>
      </c>
      <c r="J45" s="18">
        <f t="shared" si="0"/>
        <v>0</v>
      </c>
      <c r="K45" s="19">
        <v>2.7999999999999998E-4</v>
      </c>
      <c r="L45" s="19">
        <f t="shared" si="1"/>
        <v>8.3999999999999993E-4</v>
      </c>
      <c r="N45" s="16">
        <f t="shared" si="2"/>
        <v>0</v>
      </c>
      <c r="P45" s="17" t="s">
        <v>74</v>
      </c>
      <c r="V45" s="20" t="s">
        <v>82</v>
      </c>
      <c r="X45" s="52" t="s">
        <v>128</v>
      </c>
      <c r="Y45" s="52" t="s">
        <v>126</v>
      </c>
      <c r="Z45" s="14" t="s">
        <v>102</v>
      </c>
      <c r="AJ45" s="4" t="s">
        <v>85</v>
      </c>
      <c r="AK45" s="4" t="s">
        <v>78</v>
      </c>
    </row>
    <row r="46" spans="1:37">
      <c r="D46" s="53" t="s">
        <v>129</v>
      </c>
      <c r="E46" s="54">
        <f>J46</f>
        <v>0</v>
      </c>
      <c r="H46" s="54">
        <f>SUM(H40:H45)</f>
        <v>0</v>
      </c>
      <c r="I46" s="54">
        <f>SUM(I40:I45)</f>
        <v>0</v>
      </c>
      <c r="J46" s="54">
        <f>SUM(J40:J45)</f>
        <v>0</v>
      </c>
      <c r="L46" s="55">
        <f>SUM(L40:L45)</f>
        <v>8.3999999999999993E-4</v>
      </c>
      <c r="N46" s="56">
        <f>SUM(N40:N45)</f>
        <v>0</v>
      </c>
      <c r="W46" s="16">
        <f>SUM(W40:W45)</f>
        <v>0</v>
      </c>
    </row>
    <row r="48" spans="1:37">
      <c r="B48" s="14" t="s">
        <v>130</v>
      </c>
    </row>
    <row r="49" spans="1:37">
      <c r="A49" s="12">
        <v>15</v>
      </c>
      <c r="B49" s="13" t="s">
        <v>99</v>
      </c>
      <c r="C49" s="14" t="s">
        <v>131</v>
      </c>
      <c r="D49" s="15" t="s">
        <v>132</v>
      </c>
      <c r="E49" s="16">
        <v>20</v>
      </c>
      <c r="F49" s="17" t="s">
        <v>81</v>
      </c>
      <c r="H49" s="18">
        <f>ROUND(E49*G49,2)</f>
        <v>0</v>
      </c>
      <c r="J49" s="18">
        <f>ROUND(E49*G49,2)</f>
        <v>0</v>
      </c>
      <c r="L49" s="19">
        <f>E49*K49</f>
        <v>0</v>
      </c>
      <c r="N49" s="16">
        <f>E49*M49</f>
        <v>0</v>
      </c>
      <c r="P49" s="17" t="s">
        <v>74</v>
      </c>
      <c r="V49" s="20" t="s">
        <v>82</v>
      </c>
      <c r="X49" s="52" t="s">
        <v>133</v>
      </c>
      <c r="Y49" s="52" t="s">
        <v>131</v>
      </c>
      <c r="Z49" s="14" t="s">
        <v>102</v>
      </c>
      <c r="AJ49" s="4" t="s">
        <v>85</v>
      </c>
      <c r="AK49" s="4" t="s">
        <v>78</v>
      </c>
    </row>
    <row r="50" spans="1:37">
      <c r="A50" s="12">
        <v>16</v>
      </c>
      <c r="B50" s="13" t="s">
        <v>99</v>
      </c>
      <c r="C50" s="14" t="s">
        <v>134</v>
      </c>
      <c r="D50" s="15" t="s">
        <v>135</v>
      </c>
      <c r="E50" s="16">
        <v>72</v>
      </c>
      <c r="F50" s="17" t="s">
        <v>136</v>
      </c>
      <c r="H50" s="18">
        <f>ROUND(E50*G50,2)</f>
        <v>0</v>
      </c>
      <c r="J50" s="18">
        <f>ROUND(E50*G50,2)</f>
        <v>0</v>
      </c>
      <c r="L50" s="19">
        <f>E50*K50</f>
        <v>0</v>
      </c>
      <c r="N50" s="16">
        <f>E50*M50</f>
        <v>0</v>
      </c>
      <c r="P50" s="17" t="s">
        <v>74</v>
      </c>
      <c r="V50" s="20" t="s">
        <v>82</v>
      </c>
      <c r="X50" s="52" t="s">
        <v>133</v>
      </c>
      <c r="Y50" s="52" t="s">
        <v>134</v>
      </c>
      <c r="Z50" s="14" t="s">
        <v>102</v>
      </c>
      <c r="AJ50" s="4" t="s">
        <v>85</v>
      </c>
      <c r="AK50" s="4" t="s">
        <v>78</v>
      </c>
    </row>
    <row r="51" spans="1:37">
      <c r="D51" s="53" t="s">
        <v>137</v>
      </c>
      <c r="E51" s="54">
        <f>J51</f>
        <v>0</v>
      </c>
      <c r="H51" s="54">
        <f>SUM(H48:H50)</f>
        <v>0</v>
      </c>
      <c r="I51" s="54">
        <f>SUM(I48:I50)</f>
        <v>0</v>
      </c>
      <c r="J51" s="54">
        <f>SUM(J48:J50)</f>
        <v>0</v>
      </c>
      <c r="L51" s="55">
        <f>SUM(L48:L50)</f>
        <v>0</v>
      </c>
      <c r="N51" s="56">
        <f>SUM(N48:N50)</f>
        <v>0</v>
      </c>
      <c r="W51" s="16">
        <f>SUM(W48:W50)</f>
        <v>0</v>
      </c>
    </row>
    <row r="53" spans="1:37">
      <c r="B53" s="14" t="s">
        <v>138</v>
      </c>
    </row>
    <row r="54" spans="1:37">
      <c r="A54" s="12">
        <v>17</v>
      </c>
      <c r="B54" s="13" t="s">
        <v>71</v>
      </c>
      <c r="C54" s="14" t="s">
        <v>139</v>
      </c>
      <c r="D54" s="75" t="s">
        <v>164</v>
      </c>
      <c r="E54" s="16">
        <v>10</v>
      </c>
      <c r="F54" s="17" t="s">
        <v>140</v>
      </c>
      <c r="I54" s="18">
        <f>ROUND(E54*G54,2)</f>
        <v>0</v>
      </c>
      <c r="J54" s="18">
        <f>ROUND(E54*G54,2)</f>
        <v>0</v>
      </c>
      <c r="K54" s="19">
        <v>1E-3</v>
      </c>
      <c r="L54" s="19">
        <f>E54*K54</f>
        <v>0.01</v>
      </c>
      <c r="N54" s="16">
        <f>E54*M54</f>
        <v>0</v>
      </c>
      <c r="P54" s="17" t="s">
        <v>74</v>
      </c>
      <c r="V54" s="20" t="s">
        <v>61</v>
      </c>
      <c r="X54" s="52" t="s">
        <v>139</v>
      </c>
      <c r="Y54" s="52" t="s">
        <v>139</v>
      </c>
      <c r="Z54" s="14" t="s">
        <v>141</v>
      </c>
      <c r="AA54" s="14" t="s">
        <v>74</v>
      </c>
      <c r="AJ54" s="4" t="s">
        <v>77</v>
      </c>
      <c r="AK54" s="4" t="s">
        <v>78</v>
      </c>
    </row>
    <row r="55" spans="1:37">
      <c r="D55" s="53" t="s">
        <v>142</v>
      </c>
      <c r="E55" s="54">
        <f>J55</f>
        <v>0</v>
      </c>
      <c r="H55" s="54">
        <f>SUM(H53:H54)</f>
        <v>0</v>
      </c>
      <c r="I55" s="54">
        <f>SUM(I53:I54)</f>
        <v>0</v>
      </c>
      <c r="J55" s="54">
        <f>SUM(J53:J54)</f>
        <v>0</v>
      </c>
      <c r="L55" s="55">
        <f>SUM(L53:L54)</f>
        <v>0.01</v>
      </c>
      <c r="N55" s="56">
        <f>SUM(N53:N54)</f>
        <v>0</v>
      </c>
      <c r="W55" s="16">
        <f>SUM(W53:W54)</f>
        <v>0</v>
      </c>
    </row>
    <row r="57" spans="1:37">
      <c r="D57" s="53" t="s">
        <v>143</v>
      </c>
      <c r="E57" s="54">
        <f>J57</f>
        <v>0</v>
      </c>
      <c r="H57" s="54">
        <f>+H24+H28+H33+H38+H46+H51+H55</f>
        <v>0</v>
      </c>
      <c r="I57" s="54">
        <f>+I24+I28+I33+I38+I46+I51+I55</f>
        <v>0</v>
      </c>
      <c r="J57" s="54">
        <f>+J24+J28+J33+J38+J46+J51+J55</f>
        <v>0</v>
      </c>
      <c r="L57" s="55">
        <f>+L24+L28+L33+L38+L46+L51+L55</f>
        <v>0.10244999999999999</v>
      </c>
      <c r="N57" s="56">
        <f>+N24+N28+N33+N38+N46+N51+N55</f>
        <v>0</v>
      </c>
      <c r="W57" s="16">
        <f>+W24+W28+W33+W38+W46+W51+W55</f>
        <v>0</v>
      </c>
    </row>
    <row r="59" spans="1:37">
      <c r="D59" s="57" t="s">
        <v>144</v>
      </c>
      <c r="E59" s="54">
        <f>J59</f>
        <v>0</v>
      </c>
      <c r="H59" s="54">
        <f>+H57</f>
        <v>0</v>
      </c>
      <c r="I59" s="54">
        <f>+I57</f>
        <v>0</v>
      </c>
      <c r="J59" s="54">
        <f>+J57</f>
        <v>0</v>
      </c>
      <c r="L59" s="55">
        <f>+L57</f>
        <v>0.10244999999999999</v>
      </c>
      <c r="N59" s="56">
        <f>+N57</f>
        <v>0</v>
      </c>
      <c r="W59" s="16">
        <f>+W57</f>
        <v>0</v>
      </c>
    </row>
    <row r="61" spans="1:37" ht="51">
      <c r="D61" s="69" t="s">
        <v>156</v>
      </c>
    </row>
  </sheetData>
  <mergeCells count="2">
    <mergeCell ref="K15:L15"/>
    <mergeCell ref="M15:N15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Szilvás Ernest, Ing.</cp:lastModifiedBy>
  <cp:revision>2</cp:revision>
  <cp:lastPrinted>2019-05-20T14:23:00Z</cp:lastPrinted>
  <dcterms:created xsi:type="dcterms:W3CDTF">1999-04-06T07:39:00Z</dcterms:created>
  <dcterms:modified xsi:type="dcterms:W3CDTF">2022-07-04T09:07:53Z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1033-11.2.0.8970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