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plusData\Export\"/>
    </mc:Choice>
  </mc:AlternateContent>
  <bookViews>
    <workbookView xWindow="0" yWindow="0" windowWidth="0" windowHeight="0"/>
  </bookViews>
  <sheets>
    <sheet name="Rekapitulácia stavby" sheetId="1" r:id="rId1"/>
    <sheet name="01 - SO 01.1 Cyklotrasa -..." sheetId="2" r:id="rId2"/>
    <sheet name="02 - SO 01.2 Cyklokoridor..." sheetId="3" r:id="rId3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'01 - SO 01.1 Cyklotrasa -...'!$C$131:$K$216</definedName>
    <definedName name="_xlnm.Print_Area" localSheetId="1">'01 - SO 01.1 Cyklotrasa -...'!$C$117:$J$216</definedName>
    <definedName name="_xlnm.Print_Titles" localSheetId="1">'01 - SO 01.1 Cyklotrasa -...'!$131:$131</definedName>
    <definedName name="_xlnm._FilterDatabase" localSheetId="2" hidden="1">'02 - SO 01.2 Cyklokoridor...'!$C$122:$K$139</definedName>
    <definedName name="_xlnm.Print_Area" localSheetId="2">'02 - SO 01.2 Cyklokoridor...'!$C$108:$J$139</definedName>
    <definedName name="_xlnm.Print_Titles" localSheetId="2">'02 - SO 01.2 Cyklokoridor...'!$122:$122</definedName>
  </definedNames>
  <calcPr/>
</workbook>
</file>

<file path=xl/calcChain.xml><?xml version="1.0" encoding="utf-8"?>
<calcChain xmlns="http://schemas.openxmlformats.org/spreadsheetml/2006/main">
  <c i="3" l="1" r="J39"/>
  <c r="J38"/>
  <c i="1" r="AY97"/>
  <c i="3" r="J37"/>
  <c i="1" r="AX97"/>
  <c i="3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94"/>
  <c r="J19"/>
  <c r="J14"/>
  <c r="J117"/>
  <c r="E7"/>
  <c r="E111"/>
  <c i="2" r="J39"/>
  <c r="J38"/>
  <c i="1" r="AY96"/>
  <c i="2" r="J37"/>
  <c i="1" r="AX96"/>
  <c i="2"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94"/>
  <c r="J19"/>
  <c r="J14"/>
  <c r="J91"/>
  <c r="E7"/>
  <c r="E120"/>
  <c i="1" r="L90"/>
  <c r="AM90"/>
  <c r="AM89"/>
  <c r="L89"/>
  <c r="AM87"/>
  <c r="L87"/>
  <c r="L85"/>
  <c r="L84"/>
  <c i="2" r="J214"/>
  <c r="BK204"/>
  <c r="BK190"/>
  <c r="BK187"/>
  <c r="BK180"/>
  <c r="J173"/>
  <c r="J169"/>
  <c r="J163"/>
  <c r="J157"/>
  <c r="J154"/>
  <c r="J149"/>
  <c r="J135"/>
  <c r="J213"/>
  <c r="J210"/>
  <c r="BK202"/>
  <c r="BK193"/>
  <c r="BK188"/>
  <c r="J186"/>
  <c r="J179"/>
  <c r="J171"/>
  <c r="J162"/>
  <c r="BK152"/>
  <c r="J144"/>
  <c r="BK216"/>
  <c r="BK209"/>
  <c r="J202"/>
  <c r="BK191"/>
  <c r="BK183"/>
  <c r="J174"/>
  <c r="BK162"/>
  <c r="BK149"/>
  <c r="BK145"/>
  <c r="BK140"/>
  <c i="1" r="AS95"/>
  <c i="2" r="J193"/>
  <c r="BK178"/>
  <c r="J170"/>
  <c r="BK154"/>
  <c r="BK148"/>
  <c r="BK138"/>
  <c i="3" r="J139"/>
  <c r="BK128"/>
  <c r="BK131"/>
  <c r="J137"/>
  <c r="BK132"/>
  <c r="J126"/>
  <c r="J132"/>
  <c r="BK126"/>
  <c i="2" r="BK211"/>
  <c r="J194"/>
  <c r="J189"/>
  <c r="BK181"/>
  <c r="J176"/>
  <c r="BK170"/>
  <c r="J165"/>
  <c r="BK160"/>
  <c r="BK156"/>
  <c r="J151"/>
  <c r="BK147"/>
  <c r="J141"/>
  <c r="J216"/>
  <c r="J211"/>
  <c r="BK207"/>
  <c r="BK196"/>
  <c r="J191"/>
  <c r="J184"/>
  <c r="J180"/>
  <c r="BK173"/>
  <c r="J168"/>
  <c r="J155"/>
  <c r="J146"/>
  <c r="J142"/>
  <c r="BK213"/>
  <c r="J208"/>
  <c r="BK201"/>
  <c r="BK185"/>
  <c r="BK182"/>
  <c r="J177"/>
  <c r="BK166"/>
  <c r="J156"/>
  <c r="J147"/>
  <c r="BK141"/>
  <c r="J138"/>
  <c r="BK212"/>
  <c r="BK203"/>
  <c r="J196"/>
  <c r="J185"/>
  <c r="BK176"/>
  <c r="BK169"/>
  <c r="J153"/>
  <c r="BK150"/>
  <c r="J140"/>
  <c r="BK135"/>
  <c i="3" r="J130"/>
  <c r="J127"/>
  <c r="BK136"/>
  <c r="BK130"/>
  <c r="J136"/>
  <c r="J129"/>
  <c i="2" r="BK210"/>
  <c r="BK195"/>
  <c r="BK184"/>
  <c r="BK179"/>
  <c r="BK172"/>
  <c r="J160"/>
  <c r="J148"/>
  <c r="BK142"/>
  <c r="J137"/>
  <c r="BK214"/>
  <c r="J204"/>
  <c r="J195"/>
  <c r="J190"/>
  <c r="BK174"/>
  <c r="J166"/>
  <c r="J152"/>
  <c r="BK144"/>
  <c r="BK137"/>
  <c i="3" r="J133"/>
  <c r="BK133"/>
  <c r="J135"/>
  <c r="BK129"/>
  <c r="J131"/>
  <c i="2" r="BK208"/>
  <c r="BK192"/>
  <c r="J188"/>
  <c r="BK186"/>
  <c r="BK177"/>
  <c r="BK171"/>
  <c r="BK168"/>
  <c r="J159"/>
  <c r="BK155"/>
  <c r="J150"/>
  <c r="BK146"/>
  <c r="BK136"/>
  <c r="J215"/>
  <c r="J209"/>
  <c r="J198"/>
  <c r="J192"/>
  <c r="J187"/>
  <c r="J183"/>
  <c r="J178"/>
  <c r="BK165"/>
  <c r="BK153"/>
  <c r="J145"/>
  <c r="J139"/>
  <c r="J212"/>
  <c r="J203"/>
  <c r="BK198"/>
  <c r="BK189"/>
  <c r="J181"/>
  <c r="BK163"/>
  <c r="BK159"/>
  <c r="BK143"/>
  <c r="BK139"/>
  <c r="BK215"/>
  <c r="J207"/>
  <c r="J201"/>
  <c r="BK194"/>
  <c r="J182"/>
  <c r="J172"/>
  <c r="BK157"/>
  <c r="BK151"/>
  <c r="J143"/>
  <c r="J136"/>
  <c i="3" r="BK137"/>
  <c r="J134"/>
  <c r="BK139"/>
  <c r="BK134"/>
  <c r="J128"/>
  <c r="BK135"/>
  <c r="BK127"/>
  <c i="2" l="1" r="R134"/>
  <c r="P158"/>
  <c r="T161"/>
  <c r="R164"/>
  <c r="P167"/>
  <c r="T175"/>
  <c r="P200"/>
  <c r="P199"/>
  <c r="T200"/>
  <c r="T199"/>
  <c r="T206"/>
  <c r="T205"/>
  <c r="BK134"/>
  <c r="J134"/>
  <c r="J100"/>
  <c r="BK158"/>
  <c r="J158"/>
  <c r="J101"/>
  <c r="BK161"/>
  <c r="J161"/>
  <c r="J102"/>
  <c r="T164"/>
  <c r="T167"/>
  <c r="P175"/>
  <c r="BK206"/>
  <c r="J206"/>
  <c r="J110"/>
  <c r="R206"/>
  <c r="R205"/>
  <c r="P134"/>
  <c r="R158"/>
  <c r="R161"/>
  <c r="BK164"/>
  <c r="J164"/>
  <c r="J103"/>
  <c r="BK167"/>
  <c r="J167"/>
  <c r="J104"/>
  <c r="BK175"/>
  <c r="J175"/>
  <c r="J105"/>
  <c r="BK200"/>
  <c r="J200"/>
  <c r="J108"/>
  <c r="R200"/>
  <c r="R199"/>
  <c r="P206"/>
  <c r="P205"/>
  <c i="3" r="BK125"/>
  <c r="J125"/>
  <c r="J100"/>
  <c r="R125"/>
  <c r="R124"/>
  <c r="R123"/>
  <c i="2" r="T134"/>
  <c r="T133"/>
  <c r="T132"/>
  <c r="T158"/>
  <c r="P161"/>
  <c r="P164"/>
  <c r="R167"/>
  <c r="R175"/>
  <c i="3" r="P125"/>
  <c r="P124"/>
  <c r="P123"/>
  <c i="1" r="AU97"/>
  <c i="3" r="T125"/>
  <c r="T124"/>
  <c r="T123"/>
  <c i="2" r="BK197"/>
  <c r="J197"/>
  <c r="J106"/>
  <c i="3" r="BK138"/>
  <c r="J138"/>
  <c r="J101"/>
  <c r="F120"/>
  <c r="BF128"/>
  <c r="BF130"/>
  <c r="BF131"/>
  <c r="BF135"/>
  <c i="2" r="BK199"/>
  <c r="J199"/>
  <c r="J107"/>
  <c i="3" r="BF127"/>
  <c r="BF129"/>
  <c r="BF132"/>
  <c r="BF136"/>
  <c r="BF137"/>
  <c r="E85"/>
  <c r="BF126"/>
  <c r="BF133"/>
  <c r="BF139"/>
  <c r="J91"/>
  <c r="BF134"/>
  <c i="2" r="BF136"/>
  <c r="BF139"/>
  <c r="BF142"/>
  <c r="BF154"/>
  <c r="BF162"/>
  <c r="BF166"/>
  <c r="BF171"/>
  <c r="BF181"/>
  <c r="BF184"/>
  <c r="BF189"/>
  <c r="BF192"/>
  <c r="BF193"/>
  <c r="BF202"/>
  <c r="BF211"/>
  <c r="BF216"/>
  <c r="E85"/>
  <c r="BF135"/>
  <c r="BF137"/>
  <c r="BF144"/>
  <c r="BF146"/>
  <c r="BF148"/>
  <c r="BF165"/>
  <c r="BF176"/>
  <c r="BF180"/>
  <c r="BF191"/>
  <c r="BF204"/>
  <c r="BF212"/>
  <c r="J126"/>
  <c r="F129"/>
  <c r="BF138"/>
  <c r="BF140"/>
  <c r="BF141"/>
  <c r="BF143"/>
  <c r="BF145"/>
  <c r="BF147"/>
  <c r="BF160"/>
  <c r="BF169"/>
  <c r="BF170"/>
  <c r="BF177"/>
  <c r="BF178"/>
  <c r="BF179"/>
  <c r="BF182"/>
  <c r="BF183"/>
  <c r="BF185"/>
  <c r="BF186"/>
  <c r="BF187"/>
  <c r="BF207"/>
  <c r="BF208"/>
  <c r="BF209"/>
  <c r="BF214"/>
  <c r="BF215"/>
  <c r="BF149"/>
  <c r="BF150"/>
  <c r="BF151"/>
  <c r="BF152"/>
  <c r="BF153"/>
  <c r="BF155"/>
  <c r="BF156"/>
  <c r="BF157"/>
  <c r="BF159"/>
  <c r="BF163"/>
  <c r="BF168"/>
  <c r="BF172"/>
  <c r="BF173"/>
  <c r="BF174"/>
  <c r="BF188"/>
  <c r="BF190"/>
  <c r="BF194"/>
  <c r="BF195"/>
  <c r="BF196"/>
  <c r="BF198"/>
  <c r="BF201"/>
  <c r="BF203"/>
  <c r="BF210"/>
  <c r="BF213"/>
  <c r="F37"/>
  <c i="1" r="BB96"/>
  <c r="AS94"/>
  <c i="3" r="F37"/>
  <c i="1" r="BB97"/>
  <c i="2" r="F35"/>
  <c i="1" r="AZ96"/>
  <c i="3" r="J35"/>
  <c i="1" r="AV97"/>
  <c i="2" r="F39"/>
  <c i="1" r="BD96"/>
  <c i="2" r="J35"/>
  <c i="1" r="AV96"/>
  <c i="3" r="F39"/>
  <c i="1" r="BD97"/>
  <c i="2" r="F38"/>
  <c i="1" r="BC96"/>
  <c i="3" r="F38"/>
  <c i="1" r="BC97"/>
  <c i="3" r="F35"/>
  <c i="1" r="AZ97"/>
  <c i="2" l="1" r="P133"/>
  <c r="P132"/>
  <c i="1" r="AU96"/>
  <c i="2" r="R133"/>
  <c r="R132"/>
  <c i="3" r="BK124"/>
  <c r="J124"/>
  <c r="J99"/>
  <c i="2" r="BK133"/>
  <c r="J133"/>
  <c r="J99"/>
  <c r="BK205"/>
  <c r="J205"/>
  <c r="J109"/>
  <c i="1" r="AU95"/>
  <c r="AU94"/>
  <c i="2" r="J36"/>
  <c i="1" r="AW96"/>
  <c r="AT96"/>
  <c i="2" r="F36"/>
  <c i="1" r="BA96"/>
  <c r="BB95"/>
  <c r="BB94"/>
  <c r="AX94"/>
  <c r="BC95"/>
  <c r="AY95"/>
  <c r="AZ95"/>
  <c r="AV95"/>
  <c i="3" r="F36"/>
  <c i="1" r="BA97"/>
  <c i="3" r="J36"/>
  <c i="1" r="AW97"/>
  <c r="AT97"/>
  <c r="BD95"/>
  <c r="BD94"/>
  <c r="W33"/>
  <c i="3" l="1" r="BK123"/>
  <c r="J123"/>
  <c i="2" r="BK132"/>
  <c r="J132"/>
  <c i="3" r="J32"/>
  <c i="1" r="AG97"/>
  <c i="2" r="J32"/>
  <c i="1" r="AG96"/>
  <c r="BA95"/>
  <c r="BA94"/>
  <c r="W30"/>
  <c r="W31"/>
  <c r="AX95"/>
  <c r="BC94"/>
  <c r="W32"/>
  <c r="AZ94"/>
  <c r="AV94"/>
  <c r="AK29"/>
  <c i="3" l="1" r="J41"/>
  <c i="2" r="J41"/>
  <c i="3" r="J98"/>
  <c i="2" r="J98"/>
  <c i="1" r="AN96"/>
  <c r="AN97"/>
  <c r="AG95"/>
  <c r="AG94"/>
  <c r="AK26"/>
  <c r="AY94"/>
  <c r="AW94"/>
  <c r="AK30"/>
  <c r="AK35"/>
  <c r="W29"/>
  <c r="AW95"/>
  <c r="AT95"/>
  <c r="AN9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<sst xmlns="http://schemas.openxmlformats.org/spreadsheetml/2006/main">
  <si>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</si>
  <si>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</si>
  <si>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</si>
  <si>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</si>
  <si>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{7c852593-bf56-4357-bf31-a3a49054f84e}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</si>
  <si>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</si>
  <si>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</si>
  <si>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</si>
  <si>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</si>
  <si>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</si>
  <si>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</si>
  <si>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</si>
  <si>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</si>
  <si>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VH-220901-A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</si>
  <si>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</si>
  <si>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</si>
  <si>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EUROVELO 11 V REGIÓNE ZOHT, ÚSEK ČERVENICA PRI SABINOVE - LIPANY</t>
  </si>
  <si>
    <t>JKSO:</t>
  </si>
  <si>
    <t>KS:</t>
  </si>
  <si>
    <t>Miesto:</t>
  </si>
  <si>
    <t>ČERVENICA, JAKUBOVA VOĽA, ROŽKOVANY, LIPANY</t>
  </si>
  <si>
    <t>Dátum:</t>
  </si>
  <si>
    <t>2. 9. 2022</t>
  </si>
  <si>
    <t>Objednávateľ:</t>
  </si>
  <si>
    <t>IČO:</t>
  </si>
  <si>
    <t>ZDRUŽENIE OBCI HORNEJ TORYSY (ZOHT), LIPANY</t>
  </si>
  <si>
    <t>IČ DPH:</t>
  </si>
  <si>
    <t>Zhotoviteľ:</t>
  </si>
  <si>
    <t>Vyplň údaj</t>
  </si>
  <si>
    <t>Projektant:</t>
  </si>
  <si>
    <t>KDS PROJEKT,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</si>
  <si>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</si>
  <si>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</si>
  <si>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</si>
  <si>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</si>
  <si>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</si>
  <si>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</si>
  <si>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</si>
  <si>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</si>
  <si>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</si>
  <si>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</si>
  <si>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</si>
  <si>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</si>
  <si>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</si>
  <si>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</si>
  <si>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</si>
  <si>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</si>
  <si>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</si>
  <si>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</si>
  <si>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</si>
  <si>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</si>
  <si>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</si>
  <si>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</si>
  <si>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</si>
  <si>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</si>
  <si>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</si>
  <si>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</si>
  <si>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</si>
  <si>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</si>
  <si>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</si>
  <si>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</si>
  <si>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</si>
  <si>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</si>
  <si>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</si>
  <si>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</si>
  <si>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</si>
  <si>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</si>
  <si>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</si>
  <si>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</si>
  <si>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</si>
  <si>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</si>
  <si>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</si>
  <si>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</si>
  <si>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</si>
  <si>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</si>
  <si>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</si>
  <si>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</si>
  <si>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</si>
  <si>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</si>
  <si>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</si>
  <si>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SO 01 Cyklotrasa v k.ú. Červenica pri Sabinove</t>
  </si>
  <si>
    <t>STA</t>
  </si>
  <si>
    <t>{ce170c73-4724-41fe-858f-e61ed432f71f}</t>
  </si>
  <si>
    <t>/</t>
  </si>
  <si>
    <t>01</t>
  </si>
  <si>
    <t>SO 01.1 Cyklotrasa - novostavba v k.ú. Červenica pri Sabinove</t>
  </si>
  <si>
    <t>Časť</t>
  </si>
  <si>
    <t>2</t>
  </si>
  <si>
    <t>{caa4594d-846f-455f-8a16-e8b5ed6ef6eb}</t>
  </si>
  <si>
    <t>02</t>
  </si>
  <si>
    <t>SO 01.2 Cyklokoridor - v k.ú. Červenica pri Sabinove</t>
  </si>
  <si>
    <t>{a69c91f7-f1dc-413b-805f-1e703a6cd642}</t>
  </si>
  <si>
    <t>KRYCÍ LIST ROZPOČTU</t>
  </si>
  <si>
    <t>Objekt:</t>
  </si>
  <si>
    <t>1 - SO 01 Cyklotrasa v k.ú. Červenica pri Sabinove</t>
  </si>
  <si>
    <t>Časť:</t>
  </si>
  <si>
    <t>01 - SO 01.1 Cyklotrasa - novostavba v k.ú. Červenica pri Sabinove</t>
  </si>
  <si>
    <t>ČERVENICA PRI SABINOVE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</si>
  <si>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</si>
  <si>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</si>
  <si>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</si>
  <si>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</si>
  <si>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</si>
  <si>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</si>
  <si>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</si>
  <si>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</si>
  <si>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</si>
  <si>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</si>
  <si>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</si>
  <si>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</si>
  <si>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</si>
  <si>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</si>
  <si>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</si>
  <si>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M - Práce a dodávky M</t>
  </si>
  <si>
    <t xml:space="preserve">    46-M - Zemné práce vykonávané pri externých montážnych prácach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</si>
  <si>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</si>
  <si>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</si>
  <si>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</si>
  <si>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</si>
  <si>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</si>
  <si>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</si>
  <si>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</si>
  <si>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</si>
  <si>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</si>
  <si>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</si>
  <si>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</si>
  <si>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</si>
  <si>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</si>
  <si>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</si>
  <si>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</si>
  <si>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</si>
  <si>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</si>
  <si>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</t>
  </si>
  <si>
    <t>Odstránenie ornice s premiestn. na hromady, so zložením na vzdialenosť do 100 m a do 1000 m3</t>
  </si>
  <si>
    <t>m3</t>
  </si>
  <si>
    <t>4</t>
  </si>
  <si>
    <t>-729197019</t>
  </si>
  <si>
    <t>122201103</t>
  </si>
  <si>
    <t>Odkopávka a prekopávka nezapažená v hornine 3, nad 1000 do 10000 m3</t>
  </si>
  <si>
    <t>-1838080252</t>
  </si>
  <si>
    <t>3</t>
  </si>
  <si>
    <t>122201109</t>
  </si>
  <si>
    <t>Odkopávky a prekopávky nezapažené. Príplatok k cenám za lepivosť horniny 3</t>
  </si>
  <si>
    <t>2053218086</t>
  </si>
  <si>
    <t>122201402</t>
  </si>
  <si>
    <t>Výkop v zemníku na suchu v hornine 3, nad 100 do 1000 m3</t>
  </si>
  <si>
    <t>718432929</t>
  </si>
  <si>
    <t>5</t>
  </si>
  <si>
    <t>122201409</t>
  </si>
  <si>
    <t>Príplatok k cenám za lepivosť výkopu v zemníkoch na suchu v hornine 3</t>
  </si>
  <si>
    <t>-1107451526</t>
  </si>
  <si>
    <t>6</t>
  </si>
  <si>
    <t>M</t>
  </si>
  <si>
    <t>103640000200</t>
  </si>
  <si>
    <t>Zemina pre terénne úpravy - zásypová</t>
  </si>
  <si>
    <t>t</t>
  </si>
  <si>
    <t>8</t>
  </si>
  <si>
    <t>1337807503</t>
  </si>
  <si>
    <t>7</t>
  </si>
  <si>
    <t>132201201</t>
  </si>
  <si>
    <t>Výkop ryhy šírky 600-2000mm horn.3 do 100m3</t>
  </si>
  <si>
    <t>1719965123</t>
  </si>
  <si>
    <t>132201209</t>
  </si>
  <si>
    <t>Príplatok k cenám za lepivosť pri hĺbení rýh š. nad 600 do 2 000 mm zapaž. i nezapažených, s urovnaním dna v hornine 3</t>
  </si>
  <si>
    <t>-870596220</t>
  </si>
  <si>
    <t>9</t>
  </si>
  <si>
    <t>162301132</t>
  </si>
  <si>
    <t xml:space="preserve">Vodorovné premiestnenie výkopku  po nespevnenej ceste z  horniny tr.1-4, nad 100 do 1000 m3 na vzdialenosť do 1000 m </t>
  </si>
  <si>
    <t>307550477</t>
  </si>
  <si>
    <t>10</t>
  </si>
  <si>
    <t>162501132</t>
  </si>
  <si>
    <t xml:space="preserve">Vodorovné premiestnenie výkopku po nespevnenej ceste z horniny tr.1-4, nad 100 do 1000 m3 na vzdialenosť do 3000 m </t>
  </si>
  <si>
    <t>1644547835</t>
  </si>
  <si>
    <t>11</t>
  </si>
  <si>
    <t>162501133</t>
  </si>
  <si>
    <t>Vodorovné premiestnenie výkopku po nespevnenej ceste z horniny tr.1-4, nad 100 do 1000 m3, príplatok k cene za každých ďalšich a začatých 1000 m</t>
  </si>
  <si>
    <t>356244000</t>
  </si>
  <si>
    <t>12</t>
  </si>
  <si>
    <t>167101102</t>
  </si>
  <si>
    <t>Nakladanie neuľahnutého výkopku z hornín tr.1-4 nad 100 do 1000 m3</t>
  </si>
  <si>
    <t>1093023888</t>
  </si>
  <si>
    <t>13</t>
  </si>
  <si>
    <t>171101121</t>
  </si>
  <si>
    <t xml:space="preserve">Uloženie sypaniny do násypu  nesúdržných kamenistých hornín</t>
  </si>
  <si>
    <t>-1198530166</t>
  </si>
  <si>
    <t>14</t>
  </si>
  <si>
    <t>583410004500</t>
  </si>
  <si>
    <t>Štrkodrva frakcia 0-63 mm</t>
  </si>
  <si>
    <t>1498681388</t>
  </si>
  <si>
    <t>15</t>
  </si>
  <si>
    <t>171101131</t>
  </si>
  <si>
    <t xml:space="preserve">Uloženie sypaniny do násypu  nesúdržných a súdržných hornín striedavo ukladaných</t>
  </si>
  <si>
    <t>-446490168</t>
  </si>
  <si>
    <t>16</t>
  </si>
  <si>
    <t>171201202</t>
  </si>
  <si>
    <t>Uloženie sypaniny na skládky nad 100 do 1000 m3</t>
  </si>
  <si>
    <t>-456846287</t>
  </si>
  <si>
    <t>17</t>
  </si>
  <si>
    <t>174101001</t>
  </si>
  <si>
    <t>Zásyp sypaninou so zhutnením jám, šachiet, rýh, zárezov alebo okolo objektov do 100 m3</t>
  </si>
  <si>
    <t>2093346559</t>
  </si>
  <si>
    <t>18</t>
  </si>
  <si>
    <t>175101101</t>
  </si>
  <si>
    <t>Obsyp potrubia sypaninou z vhodných hornín 1 až 4 bez prehodenia sypaniny</t>
  </si>
  <si>
    <t>166816354</t>
  </si>
  <si>
    <t>19</t>
  </si>
  <si>
    <t>5833720000</t>
  </si>
  <si>
    <t xml:space="preserve">Štrkopiesok frakcia 0-32 </t>
  </si>
  <si>
    <t>487373297</t>
  </si>
  <si>
    <t>180401213</t>
  </si>
  <si>
    <t>Založenie trávnika lúčneho výsevom na svahu nad 1:2 do 1:1</t>
  </si>
  <si>
    <t>m2</t>
  </si>
  <si>
    <t>-1757489756</t>
  </si>
  <si>
    <t>21</t>
  </si>
  <si>
    <t>0057211100</t>
  </si>
  <si>
    <t>Tráva - Trávové semeno</t>
  </si>
  <si>
    <t>kg</t>
  </si>
  <si>
    <t>1817109453</t>
  </si>
  <si>
    <t>22</t>
  </si>
  <si>
    <t>181201102</t>
  </si>
  <si>
    <t>Úprava pláne v násypoch v hornine 1-4 so zhutnením</t>
  </si>
  <si>
    <t>-1678365778</t>
  </si>
  <si>
    <t>23</t>
  </si>
  <si>
    <t>182201101</t>
  </si>
  <si>
    <t>Svahovanie trvalých svahov v násype</t>
  </si>
  <si>
    <t>1282197114</t>
  </si>
  <si>
    <t>Zakladanie</t>
  </si>
  <si>
    <t>24</t>
  </si>
  <si>
    <t>289971212</t>
  </si>
  <si>
    <t>Zhotovenie vrstvy z geotextílie na upravenom povrchu sklon do 1 : 5 , šírky nad 3 do 6 m</t>
  </si>
  <si>
    <t>-15063901</t>
  </si>
  <si>
    <t>25</t>
  </si>
  <si>
    <t>6936654200</t>
  </si>
  <si>
    <t xml:space="preserve">Separačná, filtračná a spevňovacia geotextília </t>
  </si>
  <si>
    <t>1519796903</t>
  </si>
  <si>
    <t>Zvislé a kompletné konštrukcie</t>
  </si>
  <si>
    <t>26</t>
  </si>
  <si>
    <t>348171121</t>
  </si>
  <si>
    <t>Osadenie mostného oceľového zábradlia trvalého do betónu ríms priamo</t>
  </si>
  <si>
    <t>m</t>
  </si>
  <si>
    <t>1974165409</t>
  </si>
  <si>
    <t>27</t>
  </si>
  <si>
    <t>5534660000</t>
  </si>
  <si>
    <t>Zábradlie oceľové trubkové vč. povrchovej úpravy</t>
  </si>
  <si>
    <t>-1978435270</t>
  </si>
  <si>
    <t>Vodorovné konštrukcie</t>
  </si>
  <si>
    <t>28</t>
  </si>
  <si>
    <t>451312311</t>
  </si>
  <si>
    <t>Podklad pod dlažbu z betónu prostého tr. C 12/15 hr. nad 100 do 150 mm</t>
  </si>
  <si>
    <t>1252164807</t>
  </si>
  <si>
    <t>29</t>
  </si>
  <si>
    <t>465513127</t>
  </si>
  <si>
    <t>Dlažba z lomového kameňa, na cementovú maltu, s vyškárovaním cementovou maltou, hr. kameňa 200 mm</t>
  </si>
  <si>
    <t>-960477128</t>
  </si>
  <si>
    <t>Komunikácie</t>
  </si>
  <si>
    <t>30</t>
  </si>
  <si>
    <t>564871116</t>
  </si>
  <si>
    <t>Podklad zo štrkodrviny s rozprestretím a zhutnením, po zhutnení hr. 300 mm</t>
  </si>
  <si>
    <t>484894480</t>
  </si>
  <si>
    <t>31</t>
  </si>
  <si>
    <t>565141211</t>
  </si>
  <si>
    <t>Podklad z asfaltového betónu AC 22 P s rozprestretím a zhutnením v pruhu š. do 3 m, po zhutnení hr. 60 mm</t>
  </si>
  <si>
    <t>-1183944774</t>
  </si>
  <si>
    <t>32</t>
  </si>
  <si>
    <t>573111120</t>
  </si>
  <si>
    <t>Postrek asfaltový infiltračný s posypom kamenivom z asfaltu cestného v množstve 0,80 kg/m2</t>
  </si>
  <si>
    <t>281581955</t>
  </si>
  <si>
    <t>33</t>
  </si>
  <si>
    <t>573231107</t>
  </si>
  <si>
    <t>Postrek asfaltový spojovací bez posypu kamenivom z cestnej emulzie v množstve 0,50 kg/m2</t>
  </si>
  <si>
    <t>-1903607122</t>
  </si>
  <si>
    <t>34</t>
  </si>
  <si>
    <t>577134231</t>
  </si>
  <si>
    <t>Asfaltový betón vrstva obrusná AC 11 O v pruhu š. do 3 m z nemodifik. asfaltu tr. II, po zhutnení hr. 40 mm</t>
  </si>
  <si>
    <t>-561841135</t>
  </si>
  <si>
    <t>35</t>
  </si>
  <si>
    <t>596911164</t>
  </si>
  <si>
    <t>Kladenie betónovej zámkovej dlažby komunikácií pre peších hr. 80 mm pre peších nad 300 m2 so zriadením lôžka z kameniva hr. 30 mm</t>
  </si>
  <si>
    <t>-1797929026</t>
  </si>
  <si>
    <t>36</t>
  </si>
  <si>
    <t>592460011700</t>
  </si>
  <si>
    <t>Dlažba betónová bezškárová, rozmer 200x200x80 mm, sivá</t>
  </si>
  <si>
    <t>580333203</t>
  </si>
  <si>
    <t>Ostatné konštrukcie a práce-búranie</t>
  </si>
  <si>
    <t>37</t>
  </si>
  <si>
    <t>914001101</t>
  </si>
  <si>
    <t xml:space="preserve">Dočasné dopravné značenie-montáž, prenájom, demontáž </t>
  </si>
  <si>
    <t>kpl</t>
  </si>
  <si>
    <t>-1213522026</t>
  </si>
  <si>
    <t>38</t>
  </si>
  <si>
    <t>914001111</t>
  </si>
  <si>
    <t>Osadenie a montáž cestnej zvislej dopravnej značky na stľpik,stľp,konzolu alebo objekt</t>
  </si>
  <si>
    <t>ks</t>
  </si>
  <si>
    <t>-1942368643</t>
  </si>
  <si>
    <t>39</t>
  </si>
  <si>
    <t>404410095700</t>
  </si>
  <si>
    <t>Príkazová značka C8 (Cestička pre cyklistov), rozmer 700 mm, fólia RA2, pozinkovaná</t>
  </si>
  <si>
    <t>-1263211595</t>
  </si>
  <si>
    <t>40</t>
  </si>
  <si>
    <t>404410098700</t>
  </si>
  <si>
    <t>Príkazová značka C18 (Koniec príkazu), rozmer 700 mm, fólia RA2, pozinkovaná</t>
  </si>
  <si>
    <t>511012996</t>
  </si>
  <si>
    <t>41</t>
  </si>
  <si>
    <t>4044799194</t>
  </si>
  <si>
    <t>IS40g„ Smerová tabuľa pre cyklistov, značka II. tr.,HIP,10 rokov, plech so založeným Al okraj.profilom</t>
  </si>
  <si>
    <t>-1524084046</t>
  </si>
  <si>
    <t>42</t>
  </si>
  <si>
    <t>404490008401</t>
  </si>
  <si>
    <t>Stĺpik Zn, d 60 mm, pre dopravné značky, dĺ.3,5m</t>
  </si>
  <si>
    <t>-96231513</t>
  </si>
  <si>
    <t>43</t>
  </si>
  <si>
    <t>404440000100</t>
  </si>
  <si>
    <t>Úchyt na stĺpik, d 60 mm, križový, Zn</t>
  </si>
  <si>
    <t>-1887849360</t>
  </si>
  <si>
    <t>44</t>
  </si>
  <si>
    <t>404490008600</t>
  </si>
  <si>
    <t>Krytka stĺpika, d 60 mm, plastová</t>
  </si>
  <si>
    <t>222025728</t>
  </si>
  <si>
    <t>45</t>
  </si>
  <si>
    <t>915711212</t>
  </si>
  <si>
    <t>Vodorovné dopravné značenie striekané farbou deliacich čiar súvislých šírky 125 mm biela retroreflexná</t>
  </si>
  <si>
    <t>785951916</t>
  </si>
  <si>
    <t>46</t>
  </si>
  <si>
    <t>915721212</t>
  </si>
  <si>
    <t>Vodorovné dopravné značenie striekané farbou prechodov pre chodcov, šípky, symboly a pod., biela retroreflexná</t>
  </si>
  <si>
    <t>1510495721</t>
  </si>
  <si>
    <t>47</t>
  </si>
  <si>
    <t>915791111</t>
  </si>
  <si>
    <t>Predznačenie pre značenie striekané farbou z náterových hmôt deliace čiary, vodiace prúžky</t>
  </si>
  <si>
    <t>1966356530</t>
  </si>
  <si>
    <t>48</t>
  </si>
  <si>
    <t>915791112</t>
  </si>
  <si>
    <t>Predznačenie pre vodorovné značenie striekané farbou alebo vykonávané z náterových hmôt</t>
  </si>
  <si>
    <t>125764276</t>
  </si>
  <si>
    <t>49</t>
  </si>
  <si>
    <t>915910001</t>
  </si>
  <si>
    <t>Bezpečnostný farebný povrch vozoviek zelený</t>
  </si>
  <si>
    <t>-1382229435</t>
  </si>
  <si>
    <t>50</t>
  </si>
  <si>
    <t>916561111</t>
  </si>
  <si>
    <t>Osadenie záhonového alebo parkového obrubníka betón., do lôžka z bet. pros. tr. C 12/15 s bočnou oporou</t>
  </si>
  <si>
    <t>-105159896</t>
  </si>
  <si>
    <t>51</t>
  </si>
  <si>
    <t>592170001210</t>
  </si>
  <si>
    <t>Obrubník parkový, lxšxv 1000x80x250 mm, sivá</t>
  </si>
  <si>
    <t>-1387424628</t>
  </si>
  <si>
    <t>52</t>
  </si>
  <si>
    <t>917862112</t>
  </si>
  <si>
    <t>Osadenie chodník. obrub. betón. stojatého s bočnou oporou z betónu prostého tr. C 16/20 do lôžka</t>
  </si>
  <si>
    <t>-1991382126</t>
  </si>
  <si>
    <t>53</t>
  </si>
  <si>
    <t>592170002200</t>
  </si>
  <si>
    <t xml:space="preserve">Obrubník  cestný, lxšxv 1000x150x260 mm</t>
  </si>
  <si>
    <t>474817027</t>
  </si>
  <si>
    <t>54</t>
  </si>
  <si>
    <t>919411121</t>
  </si>
  <si>
    <t>Čelo priepustu z betónu prostého z rúr DN 600 až DN 800 mm</t>
  </si>
  <si>
    <t>-1300057802</t>
  </si>
  <si>
    <t>55</t>
  </si>
  <si>
    <t>919521112</t>
  </si>
  <si>
    <t>Zhotovenie priepustu z rúr železobetónových DN 800 mm</t>
  </si>
  <si>
    <t>-948361577</t>
  </si>
  <si>
    <t>56</t>
  </si>
  <si>
    <t>592210000400</t>
  </si>
  <si>
    <t>Rúra železobetónová pre dažďové odpadné vody TZP 3-80, DN 80, dĺ. 1000, hr. steny 78 mm</t>
  </si>
  <si>
    <t>-1592677229</t>
  </si>
  <si>
    <t>57</t>
  </si>
  <si>
    <t>919735113</t>
  </si>
  <si>
    <t>Rezanie existujúceho asfaltového krytu alebo podkladu hĺbky nad 100 do 150 mm</t>
  </si>
  <si>
    <t>1713384967</t>
  </si>
  <si>
    <t>99</t>
  </si>
  <si>
    <t>Presun hmôt HSV</t>
  </si>
  <si>
    <t>58</t>
  </si>
  <si>
    <t>998225111</t>
  </si>
  <si>
    <t>Presun hmôt pre pozemnú komunikáciu a letisko s krytom asfaltovým akejkoľvek dĺžky objektu</t>
  </si>
  <si>
    <t>-373576356</t>
  </si>
  <si>
    <t>PSV</t>
  </si>
  <si>
    <t>Práce a dodávky PSV</t>
  </si>
  <si>
    <t>711</t>
  </si>
  <si>
    <t>Izolácie proti vode a vlhkosti</t>
  </si>
  <si>
    <t>59</t>
  </si>
  <si>
    <t>711112001</t>
  </si>
  <si>
    <t>Izolácia proti zemnej vlhkosti zvislá penetračným náterom za studena</t>
  </si>
  <si>
    <t>1558591115</t>
  </si>
  <si>
    <t>60</t>
  </si>
  <si>
    <t>1116315000</t>
  </si>
  <si>
    <t>Lak asfaltový ALP-PENETRAL v sudoch</t>
  </si>
  <si>
    <t>1476888911</t>
  </si>
  <si>
    <t>61</t>
  </si>
  <si>
    <t>711122131</t>
  </si>
  <si>
    <t xml:space="preserve">Zhotovenie  izolácie proti zemnej vlhkosti zvislá asfaltovým náterom za tepla</t>
  </si>
  <si>
    <t>633308445</t>
  </si>
  <si>
    <t>62</t>
  </si>
  <si>
    <t>1116134400</t>
  </si>
  <si>
    <t>Asfalt izolačný AOSI 85/40 v sudoch do 250kg</t>
  </si>
  <si>
    <t>1990127608</t>
  </si>
  <si>
    <t>Práce a dodávky M</t>
  </si>
  <si>
    <t>46-M</t>
  </si>
  <si>
    <t>Zemné práce vykonávané pri externých montážnych prácach</t>
  </si>
  <si>
    <t>63</t>
  </si>
  <si>
    <t>460200283</t>
  </si>
  <si>
    <t>Hĺbenie káblovej ryhy ručne 50 cm širokej a 100 cm hlbokej, v zemine triedy 3</t>
  </si>
  <si>
    <t>64</t>
  </si>
  <si>
    <t>1532834093</t>
  </si>
  <si>
    <t>460420022</t>
  </si>
  <si>
    <t>Zriadenie, rekonšt. káblového lôžka z piesku bez zakrytia, v ryhe šír. do 65 cm, hrúbky vrstvy 10 cm</t>
  </si>
  <si>
    <t>18258091</t>
  </si>
  <si>
    <t>65</t>
  </si>
  <si>
    <t>460490012</t>
  </si>
  <si>
    <t>Rozvinutie a uloženie výstražnej fólie z PVC do ryhy, šírka 33 cm</t>
  </si>
  <si>
    <t>-289306709</t>
  </si>
  <si>
    <t>66</t>
  </si>
  <si>
    <t>283230008401</t>
  </si>
  <si>
    <t xml:space="preserve">Výstražná fólia PE, š. 330 mm, pre výkopy, farba oranžová </t>
  </si>
  <si>
    <t>128</t>
  </si>
  <si>
    <t>-213100363</t>
  </si>
  <si>
    <t>67</t>
  </si>
  <si>
    <t>460510271</t>
  </si>
  <si>
    <t>Žľab káblový z plast., zriad. a osadenie, rovná časť (12x11 cm veko 11x10 cm)</t>
  </si>
  <si>
    <t>1111228712</t>
  </si>
  <si>
    <t>68</t>
  </si>
  <si>
    <t>345750002310</t>
  </si>
  <si>
    <t xml:space="preserve">Žľab káblový plastový typ KZ10,  s krytom</t>
  </si>
  <si>
    <t>-1729497718</t>
  </si>
  <si>
    <t>69</t>
  </si>
  <si>
    <t>460560283</t>
  </si>
  <si>
    <t>Ručný zásyp nezap. káblovej ryhy bez zhutn. zeminy, 50 cm širokej, 100 cm hlbokej v zemine tr. 3</t>
  </si>
  <si>
    <t>-422077402</t>
  </si>
  <si>
    <t>70</t>
  </si>
  <si>
    <t>583310000600</t>
  </si>
  <si>
    <t>Kamenivo ťažené drobné frakcia 0-4 mm</t>
  </si>
  <si>
    <t>-280351919</t>
  </si>
  <si>
    <t>71</t>
  </si>
  <si>
    <t>460600001</t>
  </si>
  <si>
    <t>Naloženie zeminy, odvoz do 1 km a zloženie na skládke a jazda späť</t>
  </si>
  <si>
    <t>547394838</t>
  </si>
  <si>
    <t>72</t>
  </si>
  <si>
    <t>460600002</t>
  </si>
  <si>
    <t>Príplatok za odvoz zeminy za každý ďalší km a jazda späť</t>
  </si>
  <si>
    <t>571896086</t>
  </si>
  <si>
    <t>02 - SO 01.2 Cyklokoridor - v k.ú. Červenica pri Sabinove</t>
  </si>
  <si>
    <t>-48799810</t>
  </si>
  <si>
    <t>-1357068301</t>
  </si>
  <si>
    <t>404410017200</t>
  </si>
  <si>
    <t>Výstražná značka A16 (Cyklisti), rozmer 700 mm, fólia RA2, pozinkovaná</t>
  </si>
  <si>
    <t>975690575</t>
  </si>
  <si>
    <t>404410123200</t>
  </si>
  <si>
    <t>Informatívna prevádzková značka IP7 (Priechod pre cyklistov), rozmer 500x500 mm, fólia RA2, pozinkovaná</t>
  </si>
  <si>
    <t>-860058006</t>
  </si>
  <si>
    <t>4044799192</t>
  </si>
  <si>
    <t>IS40d„ Smerová tabuľa pre cyklistov, značka II. tr.,HIP,10 rokov, plech so založeným Al okraj.profilom</t>
  </si>
  <si>
    <t>125974654</t>
  </si>
  <si>
    <t>24821805</t>
  </si>
  <si>
    <t>668365343</t>
  </si>
  <si>
    <t>-1120569387</t>
  </si>
  <si>
    <t>-1825889334</t>
  </si>
  <si>
    <t>835827612</t>
  </si>
  <si>
    <t>915711322</t>
  </si>
  <si>
    <t>Vodorovné dopravné značenie striekané farbou deliacich čiar prerušovaných šírky 125 mm zelená retroreflexná</t>
  </si>
  <si>
    <t>2030831692</t>
  </si>
  <si>
    <t>-1915266627</t>
  </si>
  <si>
    <t>-1524825892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</si>
</sst>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VH-220901-A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EUROVELO 11 V REGIÓNE ZOHT, ÚSEK ČERVENICA PRI SABINOVE - LIPANY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ČERVENICA, JAKUBOVA VOĽA, ROŽKOVANY, LIPANY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2. 9. 2022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ZDRUŽENIE OBCI HORNEJ TORYSY (ZOHT), LIPANY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KDS PROJEKT, S.R.O.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ROUND(SUM(AG96:AG97),2)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ROUND(SUM(AS96:AS97),2)</f>
        <v>0</v>
      </c>
      <c r="AT95" s="113">
        <f>ROUND(SUM(AV95:AW95),2)</f>
        <v>0</v>
      </c>
      <c r="AU95" s="114">
        <f>ROUND(SUM(AU96:AU97),5)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ROUND(SUM(AZ96:AZ97),2)</f>
        <v>0</v>
      </c>
      <c r="BA95" s="113">
        <f>ROUND(SUM(BA96:BA97),2)</f>
        <v>0</v>
      </c>
      <c r="BB95" s="113">
        <f>ROUND(SUM(BB96:BB97),2)</f>
        <v>0</v>
      </c>
      <c r="BC95" s="113">
        <f>ROUND(SUM(BC96:BC97),2)</f>
        <v>0</v>
      </c>
      <c r="BD95" s="115">
        <f>ROUND(SUM(BD96:BD97),2)</f>
        <v>0</v>
      </c>
      <c r="BE95" s="7"/>
      <c r="BS95" s="116" t="s">
        <v>74</v>
      </c>
      <c r="BT95" s="116" t="s">
        <v>79</v>
      </c>
      <c r="BU95" s="116" t="s">
        <v>76</v>
      </c>
      <c r="BV95" s="116" t="s">
        <v>77</v>
      </c>
      <c r="BW95" s="116" t="s">
        <v>82</v>
      </c>
      <c r="BX95" s="116" t="s">
        <v>4</v>
      </c>
      <c r="CL95" s="116" t="s">
        <v>1</v>
      </c>
      <c r="CM95" s="116" t="s">
        <v>75</v>
      </c>
    </row>
    <row r="96" s="4" customFormat="1" ht="23.25" customHeight="1">
      <c r="A96" s="117" t="s">
        <v>83</v>
      </c>
      <c r="B96" s="65"/>
      <c r="C96" s="10"/>
      <c r="D96" s="10"/>
      <c r="E96" s="118" t="s">
        <v>84</v>
      </c>
      <c r="F96" s="118"/>
      <c r="G96" s="118"/>
      <c r="H96" s="118"/>
      <c r="I96" s="118"/>
      <c r="J96" s="10"/>
      <c r="K96" s="118" t="s">
        <v>85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SO 01.1 Cyklotrasa -...'!J32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v>0</v>
      </c>
      <c r="AT96" s="122">
        <f>ROUND(SUM(AV96:AW96),2)</f>
        <v>0</v>
      </c>
      <c r="AU96" s="123">
        <f>'01 - SO 01.1 Cyklotrasa -...'!P132</f>
        <v>0</v>
      </c>
      <c r="AV96" s="122">
        <f>'01 - SO 01.1 Cyklotrasa -...'!J35</f>
        <v>0</v>
      </c>
      <c r="AW96" s="122">
        <f>'01 - SO 01.1 Cyklotrasa -...'!J36</f>
        <v>0</v>
      </c>
      <c r="AX96" s="122">
        <f>'01 - SO 01.1 Cyklotrasa -...'!J37</f>
        <v>0</v>
      </c>
      <c r="AY96" s="122">
        <f>'01 - SO 01.1 Cyklotrasa -...'!J38</f>
        <v>0</v>
      </c>
      <c r="AZ96" s="122">
        <f>'01 - SO 01.1 Cyklotrasa -...'!F35</f>
        <v>0</v>
      </c>
      <c r="BA96" s="122">
        <f>'01 - SO 01.1 Cyklotrasa -...'!F36</f>
        <v>0</v>
      </c>
      <c r="BB96" s="122">
        <f>'01 - SO 01.1 Cyklotrasa -...'!F37</f>
        <v>0</v>
      </c>
      <c r="BC96" s="122">
        <f>'01 - SO 01.1 Cyklotrasa -...'!F38</f>
        <v>0</v>
      </c>
      <c r="BD96" s="124">
        <f>'01 - SO 01.1 Cyklotrasa -...'!F39</f>
        <v>0</v>
      </c>
      <c r="BE96" s="4"/>
      <c r="BT96" s="23" t="s">
        <v>87</v>
      </c>
      <c r="BV96" s="23" t="s">
        <v>77</v>
      </c>
      <c r="BW96" s="23" t="s">
        <v>88</v>
      </c>
      <c r="BX96" s="23" t="s">
        <v>82</v>
      </c>
      <c r="CL96" s="23" t="s">
        <v>1</v>
      </c>
    </row>
    <row r="97" s="4" customFormat="1" ht="23.25" customHeight="1">
      <c r="A97" s="117" t="s">
        <v>83</v>
      </c>
      <c r="B97" s="65"/>
      <c r="C97" s="10"/>
      <c r="D97" s="10"/>
      <c r="E97" s="118" t="s">
        <v>89</v>
      </c>
      <c r="F97" s="118"/>
      <c r="G97" s="118"/>
      <c r="H97" s="118"/>
      <c r="I97" s="118"/>
      <c r="J97" s="10"/>
      <c r="K97" s="118" t="s">
        <v>90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'02 - SO 01.2 Cyklokoridor...'!J32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5">
        <v>0</v>
      </c>
      <c r="AT97" s="126">
        <f>ROUND(SUM(AV97:AW97),2)</f>
        <v>0</v>
      </c>
      <c r="AU97" s="127">
        <f>'02 - SO 01.2 Cyklokoridor...'!P123</f>
        <v>0</v>
      </c>
      <c r="AV97" s="126">
        <f>'02 - SO 01.2 Cyklokoridor...'!J35</f>
        <v>0</v>
      </c>
      <c r="AW97" s="126">
        <f>'02 - SO 01.2 Cyklokoridor...'!J36</f>
        <v>0</v>
      </c>
      <c r="AX97" s="126">
        <f>'02 - SO 01.2 Cyklokoridor...'!J37</f>
        <v>0</v>
      </c>
      <c r="AY97" s="126">
        <f>'02 - SO 01.2 Cyklokoridor...'!J38</f>
        <v>0</v>
      </c>
      <c r="AZ97" s="126">
        <f>'02 - SO 01.2 Cyklokoridor...'!F35</f>
        <v>0</v>
      </c>
      <c r="BA97" s="126">
        <f>'02 - SO 01.2 Cyklokoridor...'!F36</f>
        <v>0</v>
      </c>
      <c r="BB97" s="126">
        <f>'02 - SO 01.2 Cyklokoridor...'!F37</f>
        <v>0</v>
      </c>
      <c r="BC97" s="126">
        <f>'02 - SO 01.2 Cyklokoridor...'!F38</f>
        <v>0</v>
      </c>
      <c r="BD97" s="128">
        <f>'02 - SO 01.2 Cyklokoridor...'!F39</f>
        <v>0</v>
      </c>
      <c r="BE97" s="4"/>
      <c r="BT97" s="23" t="s">
        <v>87</v>
      </c>
      <c r="BV97" s="23" t="s">
        <v>77</v>
      </c>
      <c r="BW97" s="23" t="s">
        <v>91</v>
      </c>
      <c r="BX97" s="23" t="s">
        <v>82</v>
      </c>
      <c r="CL97" s="23" t="s">
        <v>1</v>
      </c>
    </row>
    <row r="98" s="2" customFormat="1" ht="30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5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="2" customFormat="1" ht="6.96" customHeight="1">
      <c r="A99" s="34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G94:AM94"/>
    <mergeCell ref="AN94:AP94"/>
    <mergeCell ref="AR2:BE2"/>
  </mergeCells>
  <hyperlinks>
    <hyperlink ref="A96" location="'01 - SO 01.1 Cyklotrasa -...'!C2" display="/"/>
    <hyperlink ref="A97" location="'02 - SO 01.2 Cyklokorido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92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</v>
      </c>
      <c r="F7" s="28"/>
      <c r="G7" s="28"/>
      <c r="H7" s="28"/>
      <c r="L7" s="18"/>
    </row>
    <row r="8" hidden="1" s="1" customFormat="1" ht="12" customHeight="1">
      <c r="B8" s="18"/>
      <c r="D8" s="28" t="s">
        <v>93</v>
      </c>
      <c r="L8" s="18"/>
    </row>
    <row r="9" hidden="1" s="2" customFormat="1" ht="16.5" customHeight="1">
      <c r="A9" s="34"/>
      <c r="B9" s="35"/>
      <c r="C9" s="34"/>
      <c r="D9" s="34"/>
      <c r="E9" s="130" t="s">
        <v>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95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30" customHeight="1">
      <c r="A11" s="34"/>
      <c r="B11" s="35"/>
      <c r="C11" s="34"/>
      <c r="D11" s="34"/>
      <c r="E11" s="68" t="s">
        <v>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97</v>
      </c>
      <c r="G14" s="34"/>
      <c r="H14" s="34"/>
      <c r="I14" s="28" t="s">
        <v>21</v>
      </c>
      <c r="J14" s="70" t="str">
        <f>'Rekapitulácia stavby'!AN8</f>
        <v>2. 9. 2022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ROUND(J132,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ROUND((SUM(BE132:BE216)),  2)</f>
        <v>0</v>
      </c>
      <c r="G35" s="137"/>
      <c r="H35" s="137"/>
      <c r="I35" s="138">
        <v>0.20000000000000001</v>
      </c>
      <c r="J35" s="136">
        <f>ROUND(((SUM(BE132:BE216))*I35),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6">
        <f>ROUND((SUM(BF132:BF216)),  2)</f>
        <v>0</v>
      </c>
      <c r="G36" s="137"/>
      <c r="H36" s="137"/>
      <c r="I36" s="138">
        <v>0.20000000000000001</v>
      </c>
      <c r="J36" s="136">
        <f>ROUND(((SUM(BF132:BF216))*I36),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ROUND((SUM(BG132:BG216)),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ROUND((SUM(BH132:BH216)),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ROUND((SUM(BI132:BI216)),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93</v>
      </c>
      <c r="L86" s="18"/>
    </row>
    <row r="87" hidden="1" s="2" customFormat="1" ht="16.5" customHeight="1">
      <c r="A87" s="34"/>
      <c r="B87" s="35"/>
      <c r="C87" s="34"/>
      <c r="D87" s="34"/>
      <c r="E87" s="130" t="s">
        <v>94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8" t="str">
        <f>E11</f>
        <v>01 - SO 01.1 Cyklotrasa - novostavba v k.ú. Červenica pri Sabinove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ČERVENICA PRI SABINOVE</v>
      </c>
      <c r="G91" s="34"/>
      <c r="H91" s="34"/>
      <c r="I91" s="28" t="s">
        <v>21</v>
      </c>
      <c r="J91" s="70" t="str">
        <f>IF(J14="","",J14)</f>
        <v>2. 9. 2022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ZDRUŽENIE OBCI HORNEJ TORYSY (ZOHT), LIPANY</v>
      </c>
      <c r="G93" s="34"/>
      <c r="H93" s="34"/>
      <c r="I93" s="28" t="s">
        <v>29</v>
      </c>
      <c r="J93" s="32" t="str">
        <f>E23</f>
        <v>KDS PROJEKT, S.R.O.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99</v>
      </c>
      <c r="D96" s="141"/>
      <c r="E96" s="141"/>
      <c r="F96" s="141"/>
      <c r="G96" s="141"/>
      <c r="H96" s="141"/>
      <c r="I96" s="141"/>
      <c r="J96" s="150" t="s">
        <v>100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101</v>
      </c>
      <c r="D98" s="34"/>
      <c r="E98" s="34"/>
      <c r="F98" s="34"/>
      <c r="G98" s="34"/>
      <c r="H98" s="34"/>
      <c r="I98" s="34"/>
      <c r="J98" s="97">
        <f>J132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102</v>
      </c>
    </row>
    <row r="99" hidden="1" s="9" customFormat="1" ht="24.96" customHeight="1">
      <c r="A99" s="9"/>
      <c r="B99" s="152"/>
      <c r="C99" s="9"/>
      <c r="D99" s="153" t="s">
        <v>103</v>
      </c>
      <c r="E99" s="154"/>
      <c r="F99" s="154"/>
      <c r="G99" s="154"/>
      <c r="H99" s="154"/>
      <c r="I99" s="154"/>
      <c r="J99" s="155">
        <f>J133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104</v>
      </c>
      <c r="E100" s="158"/>
      <c r="F100" s="158"/>
      <c r="G100" s="158"/>
      <c r="H100" s="158"/>
      <c r="I100" s="158"/>
      <c r="J100" s="159">
        <f>J134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105</v>
      </c>
      <c r="E101" s="158"/>
      <c r="F101" s="158"/>
      <c r="G101" s="158"/>
      <c r="H101" s="158"/>
      <c r="I101" s="158"/>
      <c r="J101" s="159">
        <f>J158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106</v>
      </c>
      <c r="E102" s="158"/>
      <c r="F102" s="158"/>
      <c r="G102" s="158"/>
      <c r="H102" s="158"/>
      <c r="I102" s="158"/>
      <c r="J102" s="159">
        <f>J161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6"/>
      <c r="C103" s="10"/>
      <c r="D103" s="157" t="s">
        <v>107</v>
      </c>
      <c r="E103" s="158"/>
      <c r="F103" s="158"/>
      <c r="G103" s="158"/>
      <c r="H103" s="158"/>
      <c r="I103" s="158"/>
      <c r="J103" s="159">
        <f>J164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108</v>
      </c>
      <c r="E104" s="158"/>
      <c r="F104" s="158"/>
      <c r="G104" s="158"/>
      <c r="H104" s="158"/>
      <c r="I104" s="158"/>
      <c r="J104" s="159">
        <f>J167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6"/>
      <c r="C105" s="10"/>
      <c r="D105" s="157" t="s">
        <v>109</v>
      </c>
      <c r="E105" s="158"/>
      <c r="F105" s="158"/>
      <c r="G105" s="158"/>
      <c r="H105" s="158"/>
      <c r="I105" s="158"/>
      <c r="J105" s="159">
        <f>J175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6"/>
      <c r="C106" s="10"/>
      <c r="D106" s="157" t="s">
        <v>110</v>
      </c>
      <c r="E106" s="158"/>
      <c r="F106" s="158"/>
      <c r="G106" s="158"/>
      <c r="H106" s="158"/>
      <c r="I106" s="158"/>
      <c r="J106" s="159">
        <f>J197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52"/>
      <c r="C107" s="9"/>
      <c r="D107" s="153" t="s">
        <v>111</v>
      </c>
      <c r="E107" s="154"/>
      <c r="F107" s="154"/>
      <c r="G107" s="154"/>
      <c r="H107" s="154"/>
      <c r="I107" s="154"/>
      <c r="J107" s="155">
        <f>J199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56"/>
      <c r="C108" s="10"/>
      <c r="D108" s="157" t="s">
        <v>112</v>
      </c>
      <c r="E108" s="158"/>
      <c r="F108" s="158"/>
      <c r="G108" s="158"/>
      <c r="H108" s="158"/>
      <c r="I108" s="158"/>
      <c r="J108" s="159">
        <f>J200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152"/>
      <c r="C109" s="9"/>
      <c r="D109" s="153" t="s">
        <v>113</v>
      </c>
      <c r="E109" s="154"/>
      <c r="F109" s="154"/>
      <c r="G109" s="154"/>
      <c r="H109" s="154"/>
      <c r="I109" s="154"/>
      <c r="J109" s="155">
        <f>J205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10" customFormat="1" ht="19.92" customHeight="1">
      <c r="A110" s="10"/>
      <c r="B110" s="156"/>
      <c r="C110" s="10"/>
      <c r="D110" s="157" t="s">
        <v>114</v>
      </c>
      <c r="E110" s="158"/>
      <c r="F110" s="158"/>
      <c r="G110" s="158"/>
      <c r="H110" s="158"/>
      <c r="I110" s="158"/>
      <c r="J110" s="159">
        <f>J206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/>
    <row r="114" hidden="1"/>
    <row r="115" hidden="1"/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6.25" customHeight="1">
      <c r="A120" s="34"/>
      <c r="B120" s="35"/>
      <c r="C120" s="34"/>
      <c r="D120" s="34"/>
      <c r="E120" s="130" t="str">
        <f>E7</f>
        <v>EUROVELO 11 V REGIÓNE ZOHT, ÚSEK ČERVENICA PRI SABINOVE - LIPANY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93</v>
      </c>
      <c r="L121" s="18"/>
    </row>
    <row r="122" s="2" customFormat="1" ht="16.5" customHeight="1">
      <c r="A122" s="34"/>
      <c r="B122" s="35"/>
      <c r="C122" s="34"/>
      <c r="D122" s="34"/>
      <c r="E122" s="130" t="s">
        <v>94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95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30" customHeight="1">
      <c r="A124" s="34"/>
      <c r="B124" s="35"/>
      <c r="C124" s="34"/>
      <c r="D124" s="34"/>
      <c r="E124" s="68" t="str">
        <f>E11</f>
        <v>01 - SO 01.1 Cyklotrasa - novostavba v k.ú. Červenica pri Sabinove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F14</f>
        <v>ČERVENICA PRI SABINOVE</v>
      </c>
      <c r="G126" s="34"/>
      <c r="H126" s="34"/>
      <c r="I126" s="28" t="s">
        <v>21</v>
      </c>
      <c r="J126" s="70" t="str">
        <f>IF(J14="","",J14)</f>
        <v>2. 9. 2022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25.65" customHeight="1">
      <c r="A128" s="34"/>
      <c r="B128" s="35"/>
      <c r="C128" s="28" t="s">
        <v>23</v>
      </c>
      <c r="D128" s="34"/>
      <c r="E128" s="34"/>
      <c r="F128" s="23" t="str">
        <f>E17</f>
        <v>ZDRUŽENIE OBCI HORNEJ TORYSY (ZOHT), LIPANY</v>
      </c>
      <c r="G128" s="34"/>
      <c r="H128" s="34"/>
      <c r="I128" s="28" t="s">
        <v>29</v>
      </c>
      <c r="J128" s="32" t="str">
        <f>E23</f>
        <v>KDS PROJEKT, S.R.O.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IF(E20="","",E20)</f>
        <v>Vyplň údaj</v>
      </c>
      <c r="G129" s="34"/>
      <c r="H129" s="34"/>
      <c r="I129" s="28" t="s">
        <v>32</v>
      </c>
      <c r="J129" s="32" t="str">
        <f>E26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0"/>
      <c r="B131" s="161"/>
      <c r="C131" s="162" t="s">
        <v>116</v>
      </c>
      <c r="D131" s="163" t="s">
        <v>60</v>
      </c>
      <c r="E131" s="163" t="s">
        <v>56</v>
      </c>
      <c r="F131" s="163" t="s">
        <v>57</v>
      </c>
      <c r="G131" s="163" t="s">
        <v>117</v>
      </c>
      <c r="H131" s="163" t="s">
        <v>118</v>
      </c>
      <c r="I131" s="163" t="s">
        <v>119</v>
      </c>
      <c r="J131" s="164" t="s">
        <v>100</v>
      </c>
      <c r="K131" s="165" t="s">
        <v>120</v>
      </c>
      <c r="L131" s="166"/>
      <c r="M131" s="87" t="s">
        <v>1</v>
      </c>
      <c r="N131" s="88" t="s">
        <v>39</v>
      </c>
      <c r="O131" s="88" t="s">
        <v>121</v>
      </c>
      <c r="P131" s="88" t="s">
        <v>122</v>
      </c>
      <c r="Q131" s="88" t="s">
        <v>123</v>
      </c>
      <c r="R131" s="88" t="s">
        <v>124</v>
      </c>
      <c r="S131" s="88" t="s">
        <v>125</v>
      </c>
      <c r="T131" s="89" t="s">
        <v>126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="2" customFormat="1" ht="22.8" customHeight="1">
      <c r="A132" s="34"/>
      <c r="B132" s="35"/>
      <c r="C132" s="94" t="s">
        <v>101</v>
      </c>
      <c r="D132" s="34"/>
      <c r="E132" s="34"/>
      <c r="F132" s="34"/>
      <c r="G132" s="34"/>
      <c r="H132" s="34"/>
      <c r="I132" s="34"/>
      <c r="J132" s="167">
        <f>BK132</f>
        <v>0</v>
      </c>
      <c r="K132" s="34"/>
      <c r="L132" s="35"/>
      <c r="M132" s="90"/>
      <c r="N132" s="74"/>
      <c r="O132" s="91"/>
      <c r="P132" s="168">
        <f>P133+P199+P205</f>
        <v>0</v>
      </c>
      <c r="Q132" s="91"/>
      <c r="R132" s="168">
        <f>R133+R199+R205</f>
        <v>3504.8916608660002</v>
      </c>
      <c r="S132" s="91"/>
      <c r="T132" s="169">
        <f>T133+T199+T205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102</v>
      </c>
      <c r="BK132" s="170">
        <f>BK133+BK199+BK205</f>
        <v>0</v>
      </c>
    </row>
    <row r="133" s="12" customFormat="1" ht="25.92" customHeight="1">
      <c r="A133" s="12"/>
      <c r="B133" s="171"/>
      <c r="C133" s="12"/>
      <c r="D133" s="172" t="s">
        <v>74</v>
      </c>
      <c r="E133" s="173" t="s">
        <v>127</v>
      </c>
      <c r="F133" s="173" t="s">
        <v>128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P134+P158+P161+P164+P167+P175+P197</f>
        <v>0</v>
      </c>
      <c r="Q133" s="177"/>
      <c r="R133" s="178">
        <f>R134+R158+R161+R164+R167+R175+R197</f>
        <v>3444.2640979859998</v>
      </c>
      <c r="S133" s="177"/>
      <c r="T133" s="179">
        <f>T134+T158+T161+T164+T167+T175+T197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79</v>
      </c>
      <c r="AT133" s="180" t="s">
        <v>74</v>
      </c>
      <c r="AU133" s="180" t="s">
        <v>75</v>
      </c>
      <c r="AY133" s="172" t="s">
        <v>129</v>
      </c>
      <c r="BK133" s="181">
        <f>BK134+BK158+BK161+BK164+BK167+BK175+BK197</f>
        <v>0</v>
      </c>
    </row>
    <row r="134" s="12" customFormat="1" ht="22.8" customHeight="1">
      <c r="A134" s="12"/>
      <c r="B134" s="171"/>
      <c r="C134" s="12"/>
      <c r="D134" s="172" t="s">
        <v>74</v>
      </c>
      <c r="E134" s="182" t="s">
        <v>79</v>
      </c>
      <c r="F134" s="182" t="s">
        <v>130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SUM(P135:P157)</f>
        <v>0</v>
      </c>
      <c r="Q134" s="177"/>
      <c r="R134" s="178">
        <f>SUM(R135:R157)</f>
        <v>627.66854000000001</v>
      </c>
      <c r="S134" s="177"/>
      <c r="T134" s="179">
        <f>SUM(T135:T157)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79</v>
      </c>
      <c r="AT134" s="180" t="s">
        <v>74</v>
      </c>
      <c r="AU134" s="180" t="s">
        <v>79</v>
      </c>
      <c r="AY134" s="172" t="s">
        <v>129</v>
      </c>
      <c r="BK134" s="181">
        <f>SUM(BK135:BK157)</f>
        <v>0</v>
      </c>
    </row>
    <row r="135" s="2" customFormat="1" ht="33" customHeight="1">
      <c r="A135" s="34"/>
      <c r="B135" s="184"/>
      <c r="C135" s="185" t="s">
        <v>79</v>
      </c>
      <c r="D135" s="185" t="s">
        <v>131</v>
      </c>
      <c r="E135" s="186" t="s">
        <v>132</v>
      </c>
      <c r="F135" s="187" t="s">
        <v>133</v>
      </c>
      <c r="G135" s="188" t="s">
        <v>134</v>
      </c>
      <c r="H135" s="189">
        <v>910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135</v>
      </c>
      <c r="AT135" s="197" t="s">
        <v>131</v>
      </c>
      <c r="AU135" s="197" t="s">
        <v>87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135</v>
      </c>
      <c r="BM135" s="197" t="s">
        <v>136</v>
      </c>
    </row>
    <row r="136" s="2" customFormat="1" ht="24.15" customHeight="1">
      <c r="A136" s="34"/>
      <c r="B136" s="184"/>
      <c r="C136" s="185" t="s">
        <v>87</v>
      </c>
      <c r="D136" s="185" t="s">
        <v>131</v>
      </c>
      <c r="E136" s="186" t="s">
        <v>137</v>
      </c>
      <c r="F136" s="187" t="s">
        <v>138</v>
      </c>
      <c r="G136" s="188" t="s">
        <v>134</v>
      </c>
      <c r="H136" s="189">
        <v>1029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135</v>
      </c>
      <c r="AT136" s="197" t="s">
        <v>131</v>
      </c>
      <c r="AU136" s="197" t="s">
        <v>87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135</v>
      </c>
      <c r="BM136" s="197" t="s">
        <v>139</v>
      </c>
    </row>
    <row r="137" s="2" customFormat="1" ht="24.15" customHeight="1">
      <c r="A137" s="34"/>
      <c r="B137" s="184"/>
      <c r="C137" s="185" t="s">
        <v>140</v>
      </c>
      <c r="D137" s="185" t="s">
        <v>131</v>
      </c>
      <c r="E137" s="186" t="s">
        <v>141</v>
      </c>
      <c r="F137" s="187" t="s">
        <v>142</v>
      </c>
      <c r="G137" s="188" t="s">
        <v>134</v>
      </c>
      <c r="H137" s="189">
        <v>308.69999999999999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135</v>
      </c>
      <c r="AT137" s="197" t="s">
        <v>131</v>
      </c>
      <c r="AU137" s="197" t="s">
        <v>87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135</v>
      </c>
      <c r="BM137" s="197" t="s">
        <v>143</v>
      </c>
    </row>
    <row r="138" s="2" customFormat="1" ht="24.15" customHeight="1">
      <c r="A138" s="34"/>
      <c r="B138" s="184"/>
      <c r="C138" s="185" t="s">
        <v>135</v>
      </c>
      <c r="D138" s="185" t="s">
        <v>131</v>
      </c>
      <c r="E138" s="186" t="s">
        <v>144</v>
      </c>
      <c r="F138" s="187" t="s">
        <v>145</v>
      </c>
      <c r="G138" s="188" t="s">
        <v>134</v>
      </c>
      <c r="H138" s="189">
        <v>360.71600000000001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135</v>
      </c>
      <c r="AT138" s="197" t="s">
        <v>131</v>
      </c>
      <c r="AU138" s="197" t="s">
        <v>87</v>
      </c>
      <c r="AY138" s="15" t="s">
        <v>129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135</v>
      </c>
      <c r="BM138" s="197" t="s">
        <v>146</v>
      </c>
    </row>
    <row r="139" s="2" customFormat="1" ht="24.15" customHeight="1">
      <c r="A139" s="34"/>
      <c r="B139" s="184"/>
      <c r="C139" s="185" t="s">
        <v>147</v>
      </c>
      <c r="D139" s="185" t="s">
        <v>131</v>
      </c>
      <c r="E139" s="186" t="s">
        <v>148</v>
      </c>
      <c r="F139" s="187" t="s">
        <v>149</v>
      </c>
      <c r="G139" s="188" t="s">
        <v>134</v>
      </c>
      <c r="H139" s="189">
        <v>108.215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135</v>
      </c>
      <c r="AT139" s="197" t="s">
        <v>131</v>
      </c>
      <c r="AU139" s="197" t="s">
        <v>87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135</v>
      </c>
      <c r="BM139" s="197" t="s">
        <v>150</v>
      </c>
    </row>
    <row r="140" s="2" customFormat="1" ht="16.5" customHeight="1">
      <c r="A140" s="34"/>
      <c r="B140" s="184"/>
      <c r="C140" s="199" t="s">
        <v>151</v>
      </c>
      <c r="D140" s="199" t="s">
        <v>152</v>
      </c>
      <c r="E140" s="200" t="s">
        <v>153</v>
      </c>
      <c r="F140" s="201" t="s">
        <v>154</v>
      </c>
      <c r="G140" s="202" t="s">
        <v>155</v>
      </c>
      <c r="H140" s="203">
        <v>613.21699999999998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1</v>
      </c>
      <c r="R140" s="195">
        <f>Q140*H140</f>
        <v>613.21699999999998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156</v>
      </c>
      <c r="AT140" s="197" t="s">
        <v>152</v>
      </c>
      <c r="AU140" s="197" t="s">
        <v>87</v>
      </c>
      <c r="AY140" s="15" t="s">
        <v>129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135</v>
      </c>
      <c r="BM140" s="197" t="s">
        <v>157</v>
      </c>
    </row>
    <row r="141" s="2" customFormat="1" ht="16.5" customHeight="1">
      <c r="A141" s="34"/>
      <c r="B141" s="184"/>
      <c r="C141" s="185" t="s">
        <v>158</v>
      </c>
      <c r="D141" s="185" t="s">
        <v>131</v>
      </c>
      <c r="E141" s="186" t="s">
        <v>159</v>
      </c>
      <c r="F141" s="187" t="s">
        <v>160</v>
      </c>
      <c r="G141" s="188" t="s">
        <v>134</v>
      </c>
      <c r="H141" s="189">
        <v>30.148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135</v>
      </c>
      <c r="AT141" s="197" t="s">
        <v>131</v>
      </c>
      <c r="AU141" s="197" t="s">
        <v>87</v>
      </c>
      <c r="AY141" s="15" t="s">
        <v>129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135</v>
      </c>
      <c r="BM141" s="197" t="s">
        <v>161</v>
      </c>
    </row>
    <row r="142" s="2" customFormat="1" ht="37.8" customHeight="1">
      <c r="A142" s="34"/>
      <c r="B142" s="184"/>
      <c r="C142" s="185" t="s">
        <v>156</v>
      </c>
      <c r="D142" s="185" t="s">
        <v>131</v>
      </c>
      <c r="E142" s="186" t="s">
        <v>162</v>
      </c>
      <c r="F142" s="187" t="s">
        <v>163</v>
      </c>
      <c r="G142" s="188" t="s">
        <v>134</v>
      </c>
      <c r="H142" s="189">
        <v>9.0440000000000005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135</v>
      </c>
      <c r="AT142" s="197" t="s">
        <v>131</v>
      </c>
      <c r="AU142" s="197" t="s">
        <v>87</v>
      </c>
      <c r="AY142" s="15" t="s">
        <v>129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135</v>
      </c>
      <c r="BM142" s="197" t="s">
        <v>164</v>
      </c>
    </row>
    <row r="143" s="2" customFormat="1" ht="37.8" customHeight="1">
      <c r="A143" s="34"/>
      <c r="B143" s="184"/>
      <c r="C143" s="185" t="s">
        <v>165</v>
      </c>
      <c r="D143" s="185" t="s">
        <v>131</v>
      </c>
      <c r="E143" s="186" t="s">
        <v>166</v>
      </c>
      <c r="F143" s="187" t="s">
        <v>167</v>
      </c>
      <c r="G143" s="188" t="s">
        <v>134</v>
      </c>
      <c r="H143" s="189">
        <v>790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135</v>
      </c>
      <c r="AT143" s="197" t="s">
        <v>131</v>
      </c>
      <c r="AU143" s="197" t="s">
        <v>87</v>
      </c>
      <c r="AY143" s="15" t="s">
        <v>129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135</v>
      </c>
      <c r="BM143" s="197" t="s">
        <v>168</v>
      </c>
    </row>
    <row r="144" s="2" customFormat="1" ht="37.8" customHeight="1">
      <c r="A144" s="34"/>
      <c r="B144" s="184"/>
      <c r="C144" s="185" t="s">
        <v>169</v>
      </c>
      <c r="D144" s="185" t="s">
        <v>131</v>
      </c>
      <c r="E144" s="186" t="s">
        <v>170</v>
      </c>
      <c r="F144" s="187" t="s">
        <v>171</v>
      </c>
      <c r="G144" s="188" t="s">
        <v>134</v>
      </c>
      <c r="H144" s="189">
        <v>360.71600000000001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135</v>
      </c>
      <c r="AT144" s="197" t="s">
        <v>131</v>
      </c>
      <c r="AU144" s="197" t="s">
        <v>87</v>
      </c>
      <c r="AY144" s="15" t="s">
        <v>129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135</v>
      </c>
      <c r="BM144" s="197" t="s">
        <v>172</v>
      </c>
    </row>
    <row r="145" s="2" customFormat="1" ht="44.25" customHeight="1">
      <c r="A145" s="34"/>
      <c r="B145" s="184"/>
      <c r="C145" s="185" t="s">
        <v>173</v>
      </c>
      <c r="D145" s="185" t="s">
        <v>131</v>
      </c>
      <c r="E145" s="186" t="s">
        <v>174</v>
      </c>
      <c r="F145" s="187" t="s">
        <v>175</v>
      </c>
      <c r="G145" s="188" t="s">
        <v>134</v>
      </c>
      <c r="H145" s="189">
        <v>2525.0120000000002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135</v>
      </c>
      <c r="AT145" s="197" t="s">
        <v>131</v>
      </c>
      <c r="AU145" s="197" t="s">
        <v>87</v>
      </c>
      <c r="AY145" s="15" t="s">
        <v>129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135</v>
      </c>
      <c r="BM145" s="197" t="s">
        <v>176</v>
      </c>
    </row>
    <row r="146" s="2" customFormat="1" ht="24.15" customHeight="1">
      <c r="A146" s="34"/>
      <c r="B146" s="184"/>
      <c r="C146" s="185" t="s">
        <v>177</v>
      </c>
      <c r="D146" s="185" t="s">
        <v>131</v>
      </c>
      <c r="E146" s="186" t="s">
        <v>178</v>
      </c>
      <c r="F146" s="187" t="s">
        <v>179</v>
      </c>
      <c r="G146" s="188" t="s">
        <v>134</v>
      </c>
      <c r="H146" s="189">
        <v>790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135</v>
      </c>
      <c r="AT146" s="197" t="s">
        <v>131</v>
      </c>
      <c r="AU146" s="197" t="s">
        <v>87</v>
      </c>
      <c r="AY146" s="15" t="s">
        <v>129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135</v>
      </c>
      <c r="BM146" s="197" t="s">
        <v>180</v>
      </c>
    </row>
    <row r="147" s="2" customFormat="1" ht="24.15" customHeight="1">
      <c r="A147" s="34"/>
      <c r="B147" s="184"/>
      <c r="C147" s="185" t="s">
        <v>181</v>
      </c>
      <c r="D147" s="185" t="s">
        <v>131</v>
      </c>
      <c r="E147" s="186" t="s">
        <v>182</v>
      </c>
      <c r="F147" s="187" t="s">
        <v>183</v>
      </c>
      <c r="G147" s="188" t="s">
        <v>134</v>
      </c>
      <c r="H147" s="189">
        <v>909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135</v>
      </c>
      <c r="AT147" s="197" t="s">
        <v>131</v>
      </c>
      <c r="AU147" s="197" t="s">
        <v>87</v>
      </c>
      <c r="AY147" s="15" t="s">
        <v>129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135</v>
      </c>
      <c r="BM147" s="197" t="s">
        <v>184</v>
      </c>
    </row>
    <row r="148" s="2" customFormat="1" ht="16.5" customHeight="1">
      <c r="A148" s="34"/>
      <c r="B148" s="184"/>
      <c r="C148" s="199" t="s">
        <v>185</v>
      </c>
      <c r="D148" s="199" t="s">
        <v>152</v>
      </c>
      <c r="E148" s="200" t="s">
        <v>186</v>
      </c>
      <c r="F148" s="201" t="s">
        <v>187</v>
      </c>
      <c r="G148" s="202" t="s">
        <v>155</v>
      </c>
      <c r="H148" s="203">
        <v>1545.3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156</v>
      </c>
      <c r="AT148" s="197" t="s">
        <v>152</v>
      </c>
      <c r="AU148" s="197" t="s">
        <v>87</v>
      </c>
      <c r="AY148" s="15" t="s">
        <v>129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135</v>
      </c>
      <c r="BM148" s="197" t="s">
        <v>188</v>
      </c>
    </row>
    <row r="149" s="2" customFormat="1" ht="24.15" customHeight="1">
      <c r="A149" s="34"/>
      <c r="B149" s="184"/>
      <c r="C149" s="185" t="s">
        <v>189</v>
      </c>
      <c r="D149" s="185" t="s">
        <v>131</v>
      </c>
      <c r="E149" s="186" t="s">
        <v>190</v>
      </c>
      <c r="F149" s="187" t="s">
        <v>191</v>
      </c>
      <c r="G149" s="188" t="s">
        <v>134</v>
      </c>
      <c r="H149" s="189">
        <v>1400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135</v>
      </c>
      <c r="AT149" s="197" t="s">
        <v>131</v>
      </c>
      <c r="AU149" s="197" t="s">
        <v>87</v>
      </c>
      <c r="AY149" s="15" t="s">
        <v>129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135</v>
      </c>
      <c r="BM149" s="197" t="s">
        <v>192</v>
      </c>
    </row>
    <row r="150" s="2" customFormat="1" ht="21.75" customHeight="1">
      <c r="A150" s="34"/>
      <c r="B150" s="184"/>
      <c r="C150" s="185" t="s">
        <v>193</v>
      </c>
      <c r="D150" s="185" t="s">
        <v>131</v>
      </c>
      <c r="E150" s="186" t="s">
        <v>194</v>
      </c>
      <c r="F150" s="187" t="s">
        <v>195</v>
      </c>
      <c r="G150" s="188" t="s">
        <v>134</v>
      </c>
      <c r="H150" s="189">
        <v>790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135</v>
      </c>
      <c r="AT150" s="197" t="s">
        <v>131</v>
      </c>
      <c r="AU150" s="197" t="s">
        <v>87</v>
      </c>
      <c r="AY150" s="15" t="s">
        <v>129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135</v>
      </c>
      <c r="BM150" s="197" t="s">
        <v>196</v>
      </c>
    </row>
    <row r="151" s="2" customFormat="1" ht="24.15" customHeight="1">
      <c r="A151" s="34"/>
      <c r="B151" s="184"/>
      <c r="C151" s="185" t="s">
        <v>197</v>
      </c>
      <c r="D151" s="185" t="s">
        <v>131</v>
      </c>
      <c r="E151" s="186" t="s">
        <v>198</v>
      </c>
      <c r="F151" s="187" t="s">
        <v>199</v>
      </c>
      <c r="G151" s="188" t="s">
        <v>134</v>
      </c>
      <c r="H151" s="189">
        <v>19.864000000000001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135</v>
      </c>
      <c r="AT151" s="197" t="s">
        <v>131</v>
      </c>
      <c r="AU151" s="197" t="s">
        <v>87</v>
      </c>
      <c r="AY151" s="15" t="s">
        <v>129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135</v>
      </c>
      <c r="BM151" s="197" t="s">
        <v>200</v>
      </c>
    </row>
    <row r="152" s="2" customFormat="1" ht="24.15" customHeight="1">
      <c r="A152" s="34"/>
      <c r="B152" s="184"/>
      <c r="C152" s="185" t="s">
        <v>201</v>
      </c>
      <c r="D152" s="185" t="s">
        <v>131</v>
      </c>
      <c r="E152" s="186" t="s">
        <v>202</v>
      </c>
      <c r="F152" s="187" t="s">
        <v>203</v>
      </c>
      <c r="G152" s="188" t="s">
        <v>134</v>
      </c>
      <c r="H152" s="189">
        <v>8.4900000000000002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135</v>
      </c>
      <c r="AT152" s="197" t="s">
        <v>131</v>
      </c>
      <c r="AU152" s="197" t="s">
        <v>87</v>
      </c>
      <c r="AY152" s="15" t="s">
        <v>129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135</v>
      </c>
      <c r="BM152" s="197" t="s">
        <v>204</v>
      </c>
    </row>
    <row r="153" s="2" customFormat="1" ht="16.5" customHeight="1">
      <c r="A153" s="34"/>
      <c r="B153" s="184"/>
      <c r="C153" s="199" t="s">
        <v>205</v>
      </c>
      <c r="D153" s="199" t="s">
        <v>152</v>
      </c>
      <c r="E153" s="200" t="s">
        <v>206</v>
      </c>
      <c r="F153" s="201" t="s">
        <v>207</v>
      </c>
      <c r="G153" s="202" t="s">
        <v>155</v>
      </c>
      <c r="H153" s="203">
        <v>14.433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41</v>
      </c>
      <c r="O153" s="78"/>
      <c r="P153" s="195">
        <f>O153*H153</f>
        <v>0</v>
      </c>
      <c r="Q153" s="195">
        <v>1</v>
      </c>
      <c r="R153" s="195">
        <f>Q153*H153</f>
        <v>14.433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156</v>
      </c>
      <c r="AT153" s="197" t="s">
        <v>152</v>
      </c>
      <c r="AU153" s="197" t="s">
        <v>87</v>
      </c>
      <c r="AY153" s="15" t="s">
        <v>129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135</v>
      </c>
      <c r="BM153" s="197" t="s">
        <v>208</v>
      </c>
    </row>
    <row r="154" s="2" customFormat="1" ht="24.15" customHeight="1">
      <c r="A154" s="34"/>
      <c r="B154" s="184"/>
      <c r="C154" s="185" t="s">
        <v>7</v>
      </c>
      <c r="D154" s="185" t="s">
        <v>131</v>
      </c>
      <c r="E154" s="186" t="s">
        <v>209</v>
      </c>
      <c r="F154" s="187" t="s">
        <v>210</v>
      </c>
      <c r="G154" s="188" t="s">
        <v>211</v>
      </c>
      <c r="H154" s="189">
        <v>600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135</v>
      </c>
      <c r="AT154" s="197" t="s">
        <v>131</v>
      </c>
      <c r="AU154" s="197" t="s">
        <v>87</v>
      </c>
      <c r="AY154" s="15" t="s">
        <v>129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135</v>
      </c>
      <c r="BM154" s="197" t="s">
        <v>212</v>
      </c>
    </row>
    <row r="155" s="2" customFormat="1" ht="16.5" customHeight="1">
      <c r="A155" s="34"/>
      <c r="B155" s="184"/>
      <c r="C155" s="199" t="s">
        <v>213</v>
      </c>
      <c r="D155" s="199" t="s">
        <v>152</v>
      </c>
      <c r="E155" s="200" t="s">
        <v>214</v>
      </c>
      <c r="F155" s="201" t="s">
        <v>215</v>
      </c>
      <c r="G155" s="202" t="s">
        <v>216</v>
      </c>
      <c r="H155" s="203">
        <v>18.539999999999999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41</v>
      </c>
      <c r="O155" s="78"/>
      <c r="P155" s="195">
        <f>O155*H155</f>
        <v>0</v>
      </c>
      <c r="Q155" s="195">
        <v>0.001</v>
      </c>
      <c r="R155" s="195">
        <f>Q155*H155</f>
        <v>0.018540000000000001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156</v>
      </c>
      <c r="AT155" s="197" t="s">
        <v>152</v>
      </c>
      <c r="AU155" s="197" t="s">
        <v>87</v>
      </c>
      <c r="AY155" s="15" t="s">
        <v>129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135</v>
      </c>
      <c r="BM155" s="197" t="s">
        <v>217</v>
      </c>
    </row>
    <row r="156" s="2" customFormat="1" ht="21.75" customHeight="1">
      <c r="A156" s="34"/>
      <c r="B156" s="184"/>
      <c r="C156" s="185" t="s">
        <v>218</v>
      </c>
      <c r="D156" s="185" t="s">
        <v>131</v>
      </c>
      <c r="E156" s="186" t="s">
        <v>219</v>
      </c>
      <c r="F156" s="187" t="s">
        <v>220</v>
      </c>
      <c r="G156" s="188" t="s">
        <v>211</v>
      </c>
      <c r="H156" s="189">
        <v>3333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135</v>
      </c>
      <c r="AT156" s="197" t="s">
        <v>131</v>
      </c>
      <c r="AU156" s="197" t="s">
        <v>87</v>
      </c>
      <c r="AY156" s="15" t="s">
        <v>129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135</v>
      </c>
      <c r="BM156" s="197" t="s">
        <v>221</v>
      </c>
    </row>
    <row r="157" s="2" customFormat="1" ht="16.5" customHeight="1">
      <c r="A157" s="34"/>
      <c r="B157" s="184"/>
      <c r="C157" s="185" t="s">
        <v>222</v>
      </c>
      <c r="D157" s="185" t="s">
        <v>131</v>
      </c>
      <c r="E157" s="186" t="s">
        <v>223</v>
      </c>
      <c r="F157" s="187" t="s">
        <v>224</v>
      </c>
      <c r="G157" s="188" t="s">
        <v>211</v>
      </c>
      <c r="H157" s="189">
        <v>600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135</v>
      </c>
      <c r="AT157" s="197" t="s">
        <v>131</v>
      </c>
      <c r="AU157" s="197" t="s">
        <v>87</v>
      </c>
      <c r="AY157" s="15" t="s">
        <v>129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135</v>
      </c>
      <c r="BM157" s="197" t="s">
        <v>225</v>
      </c>
    </row>
    <row r="158" s="12" customFormat="1" ht="22.8" customHeight="1">
      <c r="A158" s="12"/>
      <c r="B158" s="171"/>
      <c r="C158" s="12"/>
      <c r="D158" s="172" t="s">
        <v>74</v>
      </c>
      <c r="E158" s="182" t="s">
        <v>87</v>
      </c>
      <c r="F158" s="182" t="s">
        <v>226</v>
      </c>
      <c r="G158" s="12"/>
      <c r="H158" s="12"/>
      <c r="I158" s="174"/>
      <c r="J158" s="183">
        <f>BK158</f>
        <v>0</v>
      </c>
      <c r="K158" s="12"/>
      <c r="L158" s="171"/>
      <c r="M158" s="176"/>
      <c r="N158" s="177"/>
      <c r="O158" s="177"/>
      <c r="P158" s="178">
        <f>SUM(P159:P160)</f>
        <v>0</v>
      </c>
      <c r="Q158" s="177"/>
      <c r="R158" s="178">
        <f>SUM(R159:R160)</f>
        <v>1.0271699999999999</v>
      </c>
      <c r="S158" s="177"/>
      <c r="T158" s="179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2" t="s">
        <v>79</v>
      </c>
      <c r="AT158" s="180" t="s">
        <v>74</v>
      </c>
      <c r="AU158" s="180" t="s">
        <v>79</v>
      </c>
      <c r="AY158" s="172" t="s">
        <v>129</v>
      </c>
      <c r="BK158" s="181">
        <f>SUM(BK159:BK160)</f>
        <v>0</v>
      </c>
    </row>
    <row r="159" s="2" customFormat="1" ht="24.15" customHeight="1">
      <c r="A159" s="34"/>
      <c r="B159" s="184"/>
      <c r="C159" s="185" t="s">
        <v>227</v>
      </c>
      <c r="D159" s="185" t="s">
        <v>131</v>
      </c>
      <c r="E159" s="186" t="s">
        <v>228</v>
      </c>
      <c r="F159" s="187" t="s">
        <v>229</v>
      </c>
      <c r="G159" s="188" t="s">
        <v>211</v>
      </c>
      <c r="H159" s="189">
        <v>3030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3.3000000000000003E-05</v>
      </c>
      <c r="R159" s="195">
        <f>Q159*H159</f>
        <v>0.099990000000000009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135</v>
      </c>
      <c r="AT159" s="197" t="s">
        <v>131</v>
      </c>
      <c r="AU159" s="197" t="s">
        <v>87</v>
      </c>
      <c r="AY159" s="15" t="s">
        <v>129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135</v>
      </c>
      <c r="BM159" s="197" t="s">
        <v>230</v>
      </c>
    </row>
    <row r="160" s="2" customFormat="1" ht="16.5" customHeight="1">
      <c r="A160" s="34"/>
      <c r="B160" s="184"/>
      <c r="C160" s="199" t="s">
        <v>231</v>
      </c>
      <c r="D160" s="199" t="s">
        <v>152</v>
      </c>
      <c r="E160" s="200" t="s">
        <v>232</v>
      </c>
      <c r="F160" s="201" t="s">
        <v>233</v>
      </c>
      <c r="G160" s="202" t="s">
        <v>211</v>
      </c>
      <c r="H160" s="203">
        <v>3090.5999999999999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78"/>
      <c r="P160" s="195">
        <f>O160*H160</f>
        <v>0</v>
      </c>
      <c r="Q160" s="195">
        <v>0.00029999999999999997</v>
      </c>
      <c r="R160" s="195">
        <f>Q160*H160</f>
        <v>0.92717999999999989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156</v>
      </c>
      <c r="AT160" s="197" t="s">
        <v>152</v>
      </c>
      <c r="AU160" s="197" t="s">
        <v>87</v>
      </c>
      <c r="AY160" s="15" t="s">
        <v>129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135</v>
      </c>
      <c r="BM160" s="197" t="s">
        <v>234</v>
      </c>
    </row>
    <row r="161" s="12" customFormat="1" ht="22.8" customHeight="1">
      <c r="A161" s="12"/>
      <c r="B161" s="171"/>
      <c r="C161" s="12"/>
      <c r="D161" s="172" t="s">
        <v>74</v>
      </c>
      <c r="E161" s="182" t="s">
        <v>140</v>
      </c>
      <c r="F161" s="182" t="s">
        <v>235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SUM(P162:P163)</f>
        <v>0</v>
      </c>
      <c r="Q161" s="177"/>
      <c r="R161" s="178">
        <f>SUM(R162:R163)</f>
        <v>0.41592000000000001</v>
      </c>
      <c r="S161" s="177"/>
      <c r="T161" s="179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79</v>
      </c>
      <c r="AT161" s="180" t="s">
        <v>74</v>
      </c>
      <c r="AU161" s="180" t="s">
        <v>79</v>
      </c>
      <c r="AY161" s="172" t="s">
        <v>129</v>
      </c>
      <c r="BK161" s="181">
        <f>SUM(BK162:BK163)</f>
        <v>0</v>
      </c>
    </row>
    <row r="162" s="2" customFormat="1" ht="24.15" customHeight="1">
      <c r="A162" s="34"/>
      <c r="B162" s="184"/>
      <c r="C162" s="185" t="s">
        <v>236</v>
      </c>
      <c r="D162" s="185" t="s">
        <v>131</v>
      </c>
      <c r="E162" s="186" t="s">
        <v>237</v>
      </c>
      <c r="F162" s="187" t="s">
        <v>238</v>
      </c>
      <c r="G162" s="188" t="s">
        <v>239</v>
      </c>
      <c r="H162" s="189">
        <v>24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0.00033</v>
      </c>
      <c r="R162" s="195">
        <f>Q162*H162</f>
        <v>0.00792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135</v>
      </c>
      <c r="AT162" s="197" t="s">
        <v>131</v>
      </c>
      <c r="AU162" s="197" t="s">
        <v>87</v>
      </c>
      <c r="AY162" s="15" t="s">
        <v>129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135</v>
      </c>
      <c r="BM162" s="197" t="s">
        <v>240</v>
      </c>
    </row>
    <row r="163" s="2" customFormat="1" ht="16.5" customHeight="1">
      <c r="A163" s="34"/>
      <c r="B163" s="184"/>
      <c r="C163" s="199" t="s">
        <v>241</v>
      </c>
      <c r="D163" s="199" t="s">
        <v>152</v>
      </c>
      <c r="E163" s="200" t="s">
        <v>242</v>
      </c>
      <c r="F163" s="201" t="s">
        <v>243</v>
      </c>
      <c r="G163" s="202" t="s">
        <v>239</v>
      </c>
      <c r="H163" s="203">
        <v>24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41</v>
      </c>
      <c r="O163" s="78"/>
      <c r="P163" s="195">
        <f>O163*H163</f>
        <v>0</v>
      </c>
      <c r="Q163" s="195">
        <v>0.017000000000000001</v>
      </c>
      <c r="R163" s="195">
        <f>Q163*H163</f>
        <v>0.40800000000000003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156</v>
      </c>
      <c r="AT163" s="197" t="s">
        <v>152</v>
      </c>
      <c r="AU163" s="197" t="s">
        <v>87</v>
      </c>
      <c r="AY163" s="15" t="s">
        <v>129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135</v>
      </c>
      <c r="BM163" s="197" t="s">
        <v>244</v>
      </c>
    </row>
    <row r="164" s="12" customFormat="1" ht="22.8" customHeight="1">
      <c r="A164" s="12"/>
      <c r="B164" s="171"/>
      <c r="C164" s="12"/>
      <c r="D164" s="172" t="s">
        <v>74</v>
      </c>
      <c r="E164" s="182" t="s">
        <v>135</v>
      </c>
      <c r="F164" s="182" t="s">
        <v>245</v>
      </c>
      <c r="G164" s="12"/>
      <c r="H164" s="12"/>
      <c r="I164" s="174"/>
      <c r="J164" s="183">
        <f>BK164</f>
        <v>0</v>
      </c>
      <c r="K164" s="12"/>
      <c r="L164" s="171"/>
      <c r="M164" s="176"/>
      <c r="N164" s="177"/>
      <c r="O164" s="177"/>
      <c r="P164" s="178">
        <f>SUM(P165:P166)</f>
        <v>0</v>
      </c>
      <c r="Q164" s="177"/>
      <c r="R164" s="178">
        <f>SUM(R165:R166)</f>
        <v>4.1528299999999998</v>
      </c>
      <c r="S164" s="177"/>
      <c r="T164" s="179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79</v>
      </c>
      <c r="AT164" s="180" t="s">
        <v>74</v>
      </c>
      <c r="AU164" s="180" t="s">
        <v>79</v>
      </c>
      <c r="AY164" s="172" t="s">
        <v>129</v>
      </c>
      <c r="BK164" s="181">
        <f>SUM(BK165:BK166)</f>
        <v>0</v>
      </c>
    </row>
    <row r="165" s="2" customFormat="1" ht="24.15" customHeight="1">
      <c r="A165" s="34"/>
      <c r="B165" s="184"/>
      <c r="C165" s="185" t="s">
        <v>246</v>
      </c>
      <c r="D165" s="185" t="s">
        <v>131</v>
      </c>
      <c r="E165" s="186" t="s">
        <v>247</v>
      </c>
      <c r="F165" s="187" t="s">
        <v>248</v>
      </c>
      <c r="G165" s="188" t="s">
        <v>211</v>
      </c>
      <c r="H165" s="189">
        <v>4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0.33048749999999999</v>
      </c>
      <c r="R165" s="195">
        <f>Q165*H165</f>
        <v>1.32195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135</v>
      </c>
      <c r="AT165" s="197" t="s">
        <v>131</v>
      </c>
      <c r="AU165" s="197" t="s">
        <v>87</v>
      </c>
      <c r="AY165" s="15" t="s">
        <v>129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135</v>
      </c>
      <c r="BM165" s="197" t="s">
        <v>249</v>
      </c>
    </row>
    <row r="166" s="2" customFormat="1" ht="37.8" customHeight="1">
      <c r="A166" s="34"/>
      <c r="B166" s="184"/>
      <c r="C166" s="185" t="s">
        <v>250</v>
      </c>
      <c r="D166" s="185" t="s">
        <v>131</v>
      </c>
      <c r="E166" s="186" t="s">
        <v>251</v>
      </c>
      <c r="F166" s="187" t="s">
        <v>252</v>
      </c>
      <c r="G166" s="188" t="s">
        <v>211</v>
      </c>
      <c r="H166" s="189">
        <v>4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0.70772000000000002</v>
      </c>
      <c r="R166" s="195">
        <f>Q166*H166</f>
        <v>2.8308800000000001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135</v>
      </c>
      <c r="AT166" s="197" t="s">
        <v>131</v>
      </c>
      <c r="AU166" s="197" t="s">
        <v>87</v>
      </c>
      <c r="AY166" s="15" t="s">
        <v>129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135</v>
      </c>
      <c r="BM166" s="197" t="s">
        <v>253</v>
      </c>
    </row>
    <row r="167" s="12" customFormat="1" ht="22.8" customHeight="1">
      <c r="A167" s="12"/>
      <c r="B167" s="171"/>
      <c r="C167" s="12"/>
      <c r="D167" s="172" t="s">
        <v>74</v>
      </c>
      <c r="E167" s="182" t="s">
        <v>147</v>
      </c>
      <c r="F167" s="182" t="s">
        <v>254</v>
      </c>
      <c r="G167" s="12"/>
      <c r="H167" s="12"/>
      <c r="I167" s="174"/>
      <c r="J167" s="183">
        <f>BK167</f>
        <v>0</v>
      </c>
      <c r="K167" s="12"/>
      <c r="L167" s="171"/>
      <c r="M167" s="176"/>
      <c r="N167" s="177"/>
      <c r="O167" s="177"/>
      <c r="P167" s="178">
        <f>SUM(P168:P174)</f>
        <v>0</v>
      </c>
      <c r="Q167" s="177"/>
      <c r="R167" s="178">
        <f>SUM(R168:R174)</f>
        <v>2478.4683</v>
      </c>
      <c r="S167" s="177"/>
      <c r="T167" s="179">
        <f>SUM(T168:T174)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2" t="s">
        <v>79</v>
      </c>
      <c r="AT167" s="180" t="s">
        <v>74</v>
      </c>
      <c r="AU167" s="180" t="s">
        <v>79</v>
      </c>
      <c r="AY167" s="172" t="s">
        <v>129</v>
      </c>
      <c r="BK167" s="181">
        <f>SUM(BK168:BK174)</f>
        <v>0</v>
      </c>
    </row>
    <row r="168" s="2" customFormat="1" ht="24.15" customHeight="1">
      <c r="A168" s="34"/>
      <c r="B168" s="184"/>
      <c r="C168" s="185" t="s">
        <v>255</v>
      </c>
      <c r="D168" s="185" t="s">
        <v>131</v>
      </c>
      <c r="E168" s="186" t="s">
        <v>256</v>
      </c>
      <c r="F168" s="187" t="s">
        <v>257</v>
      </c>
      <c r="G168" s="188" t="s">
        <v>211</v>
      </c>
      <c r="H168" s="189">
        <v>3181.5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0.52000000000000002</v>
      </c>
      <c r="R168" s="195">
        <f>Q168*H168</f>
        <v>1654.3800000000001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135</v>
      </c>
      <c r="AT168" s="197" t="s">
        <v>131</v>
      </c>
      <c r="AU168" s="197" t="s">
        <v>87</v>
      </c>
      <c r="AY168" s="15" t="s">
        <v>129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135</v>
      </c>
      <c r="BM168" s="197" t="s">
        <v>258</v>
      </c>
    </row>
    <row r="169" s="2" customFormat="1" ht="33" customHeight="1">
      <c r="A169" s="34"/>
      <c r="B169" s="184"/>
      <c r="C169" s="185" t="s">
        <v>259</v>
      </c>
      <c r="D169" s="185" t="s">
        <v>131</v>
      </c>
      <c r="E169" s="186" t="s">
        <v>260</v>
      </c>
      <c r="F169" s="187" t="s">
        <v>261</v>
      </c>
      <c r="G169" s="188" t="s">
        <v>211</v>
      </c>
      <c r="H169" s="189">
        <v>2130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0.15826000000000001</v>
      </c>
      <c r="R169" s="195">
        <f>Q169*H169</f>
        <v>337.09380000000004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135</v>
      </c>
      <c r="AT169" s="197" t="s">
        <v>131</v>
      </c>
      <c r="AU169" s="197" t="s">
        <v>87</v>
      </c>
      <c r="AY169" s="15" t="s">
        <v>129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135</v>
      </c>
      <c r="BM169" s="197" t="s">
        <v>262</v>
      </c>
    </row>
    <row r="170" s="2" customFormat="1" ht="33" customHeight="1">
      <c r="A170" s="34"/>
      <c r="B170" s="184"/>
      <c r="C170" s="185" t="s">
        <v>263</v>
      </c>
      <c r="D170" s="185" t="s">
        <v>131</v>
      </c>
      <c r="E170" s="186" t="s">
        <v>264</v>
      </c>
      <c r="F170" s="187" t="s">
        <v>265</v>
      </c>
      <c r="G170" s="188" t="s">
        <v>211</v>
      </c>
      <c r="H170" s="189">
        <v>2130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0.0060099999999999997</v>
      </c>
      <c r="R170" s="195">
        <f>Q170*H170</f>
        <v>12.8013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135</v>
      </c>
      <c r="AT170" s="197" t="s">
        <v>131</v>
      </c>
      <c r="AU170" s="197" t="s">
        <v>87</v>
      </c>
      <c r="AY170" s="15" t="s">
        <v>129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135</v>
      </c>
      <c r="BM170" s="197" t="s">
        <v>266</v>
      </c>
    </row>
    <row r="171" s="2" customFormat="1" ht="33" customHeight="1">
      <c r="A171" s="34"/>
      <c r="B171" s="184"/>
      <c r="C171" s="185" t="s">
        <v>267</v>
      </c>
      <c r="D171" s="185" t="s">
        <v>131</v>
      </c>
      <c r="E171" s="186" t="s">
        <v>268</v>
      </c>
      <c r="F171" s="187" t="s">
        <v>269</v>
      </c>
      <c r="G171" s="188" t="s">
        <v>211</v>
      </c>
      <c r="H171" s="189">
        <v>2130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0.00051000000000000004</v>
      </c>
      <c r="R171" s="195">
        <f>Q171*H171</f>
        <v>1.0863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135</v>
      </c>
      <c r="AT171" s="197" t="s">
        <v>131</v>
      </c>
      <c r="AU171" s="197" t="s">
        <v>87</v>
      </c>
      <c r="AY171" s="15" t="s">
        <v>129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135</v>
      </c>
      <c r="BM171" s="197" t="s">
        <v>270</v>
      </c>
    </row>
    <row r="172" s="2" customFormat="1" ht="33" customHeight="1">
      <c r="A172" s="34"/>
      <c r="B172" s="184"/>
      <c r="C172" s="185" t="s">
        <v>271</v>
      </c>
      <c r="D172" s="185" t="s">
        <v>131</v>
      </c>
      <c r="E172" s="186" t="s">
        <v>272</v>
      </c>
      <c r="F172" s="187" t="s">
        <v>273</v>
      </c>
      <c r="G172" s="188" t="s">
        <v>211</v>
      </c>
      <c r="H172" s="189">
        <v>2130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0.10373</v>
      </c>
      <c r="R172" s="195">
        <f>Q172*H172</f>
        <v>220.94490000000002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135</v>
      </c>
      <c r="AT172" s="197" t="s">
        <v>131</v>
      </c>
      <c r="AU172" s="197" t="s">
        <v>87</v>
      </c>
      <c r="AY172" s="15" t="s">
        <v>129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135</v>
      </c>
      <c r="BM172" s="197" t="s">
        <v>274</v>
      </c>
    </row>
    <row r="173" s="2" customFormat="1" ht="37.8" customHeight="1">
      <c r="A173" s="34"/>
      <c r="B173" s="184"/>
      <c r="C173" s="185" t="s">
        <v>275</v>
      </c>
      <c r="D173" s="185" t="s">
        <v>131</v>
      </c>
      <c r="E173" s="186" t="s">
        <v>276</v>
      </c>
      <c r="F173" s="187" t="s">
        <v>277</v>
      </c>
      <c r="G173" s="188" t="s">
        <v>211</v>
      </c>
      <c r="H173" s="189">
        <v>900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0.092499999999999999</v>
      </c>
      <c r="R173" s="195">
        <f>Q173*H173</f>
        <v>83.25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135</v>
      </c>
      <c r="AT173" s="197" t="s">
        <v>131</v>
      </c>
      <c r="AU173" s="197" t="s">
        <v>87</v>
      </c>
      <c r="AY173" s="15" t="s">
        <v>129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135</v>
      </c>
      <c r="BM173" s="197" t="s">
        <v>278</v>
      </c>
    </row>
    <row r="174" s="2" customFormat="1" ht="24.15" customHeight="1">
      <c r="A174" s="34"/>
      <c r="B174" s="184"/>
      <c r="C174" s="199" t="s">
        <v>279</v>
      </c>
      <c r="D174" s="199" t="s">
        <v>152</v>
      </c>
      <c r="E174" s="200" t="s">
        <v>280</v>
      </c>
      <c r="F174" s="201" t="s">
        <v>281</v>
      </c>
      <c r="G174" s="202" t="s">
        <v>211</v>
      </c>
      <c r="H174" s="203">
        <v>918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41</v>
      </c>
      <c r="O174" s="78"/>
      <c r="P174" s="195">
        <f>O174*H174</f>
        <v>0</v>
      </c>
      <c r="Q174" s="195">
        <v>0.184</v>
      </c>
      <c r="R174" s="195">
        <f>Q174*H174</f>
        <v>168.91200000000001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156</v>
      </c>
      <c r="AT174" s="197" t="s">
        <v>152</v>
      </c>
      <c r="AU174" s="197" t="s">
        <v>87</v>
      </c>
      <c r="AY174" s="15" t="s">
        <v>129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135</v>
      </c>
      <c r="BM174" s="197" t="s">
        <v>282</v>
      </c>
    </row>
    <row r="175" s="12" customFormat="1" ht="22.8" customHeight="1">
      <c r="A175" s="12"/>
      <c r="B175" s="171"/>
      <c r="C175" s="12"/>
      <c r="D175" s="172" t="s">
        <v>74</v>
      </c>
      <c r="E175" s="182" t="s">
        <v>165</v>
      </c>
      <c r="F175" s="182" t="s">
        <v>283</v>
      </c>
      <c r="G175" s="12"/>
      <c r="H175" s="12"/>
      <c r="I175" s="174"/>
      <c r="J175" s="183">
        <f>BK175</f>
        <v>0</v>
      </c>
      <c r="K175" s="12"/>
      <c r="L175" s="171"/>
      <c r="M175" s="176"/>
      <c r="N175" s="177"/>
      <c r="O175" s="177"/>
      <c r="P175" s="178">
        <f>SUM(P176:P196)</f>
        <v>0</v>
      </c>
      <c r="Q175" s="177"/>
      <c r="R175" s="178">
        <f>SUM(R176:R196)</f>
        <v>332.53133798599998</v>
      </c>
      <c r="S175" s="177"/>
      <c r="T175" s="179">
        <f>SUM(T176:T196)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2" t="s">
        <v>79</v>
      </c>
      <c r="AT175" s="180" t="s">
        <v>74</v>
      </c>
      <c r="AU175" s="180" t="s">
        <v>79</v>
      </c>
      <c r="AY175" s="172" t="s">
        <v>129</v>
      </c>
      <c r="BK175" s="181">
        <f>SUM(BK176:BK196)</f>
        <v>0</v>
      </c>
    </row>
    <row r="176" s="2" customFormat="1" ht="24.15" customHeight="1">
      <c r="A176" s="34"/>
      <c r="B176" s="184"/>
      <c r="C176" s="185" t="s">
        <v>284</v>
      </c>
      <c r="D176" s="185" t="s">
        <v>131</v>
      </c>
      <c r="E176" s="186" t="s">
        <v>285</v>
      </c>
      <c r="F176" s="187" t="s">
        <v>286</v>
      </c>
      <c r="G176" s="188" t="s">
        <v>287</v>
      </c>
      <c r="H176" s="189">
        <v>1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0.22133</v>
      </c>
      <c r="R176" s="195">
        <f>Q176*H176</f>
        <v>0.22133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135</v>
      </c>
      <c r="AT176" s="197" t="s">
        <v>131</v>
      </c>
      <c r="AU176" s="197" t="s">
        <v>87</v>
      </c>
      <c r="AY176" s="15" t="s">
        <v>129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135</v>
      </c>
      <c r="BM176" s="197" t="s">
        <v>288</v>
      </c>
    </row>
    <row r="177" s="2" customFormat="1" ht="24.15" customHeight="1">
      <c r="A177" s="34"/>
      <c r="B177" s="184"/>
      <c r="C177" s="185" t="s">
        <v>289</v>
      </c>
      <c r="D177" s="185" t="s">
        <v>131</v>
      </c>
      <c r="E177" s="186" t="s">
        <v>290</v>
      </c>
      <c r="F177" s="187" t="s">
        <v>291</v>
      </c>
      <c r="G177" s="188" t="s">
        <v>292</v>
      </c>
      <c r="H177" s="189">
        <v>4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0.22133</v>
      </c>
      <c r="R177" s="195">
        <f>Q177*H177</f>
        <v>0.88532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135</v>
      </c>
      <c r="AT177" s="197" t="s">
        <v>131</v>
      </c>
      <c r="AU177" s="197" t="s">
        <v>87</v>
      </c>
      <c r="AY177" s="15" t="s">
        <v>129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135</v>
      </c>
      <c r="BM177" s="197" t="s">
        <v>293</v>
      </c>
    </row>
    <row r="178" s="2" customFormat="1" ht="24.15" customHeight="1">
      <c r="A178" s="34"/>
      <c r="B178" s="184"/>
      <c r="C178" s="199" t="s">
        <v>294</v>
      </c>
      <c r="D178" s="199" t="s">
        <v>152</v>
      </c>
      <c r="E178" s="200" t="s">
        <v>295</v>
      </c>
      <c r="F178" s="201" t="s">
        <v>296</v>
      </c>
      <c r="G178" s="202" t="s">
        <v>292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78"/>
      <c r="P178" s="195">
        <f>O178*H178</f>
        <v>0</v>
      </c>
      <c r="Q178" s="195">
        <v>0.00093000000000000005</v>
      </c>
      <c r="R178" s="195">
        <f>Q178*H178</f>
        <v>0.00093000000000000005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156</v>
      </c>
      <c r="AT178" s="197" t="s">
        <v>152</v>
      </c>
      <c r="AU178" s="197" t="s">
        <v>87</v>
      </c>
      <c r="AY178" s="15" t="s">
        <v>129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135</v>
      </c>
      <c r="BM178" s="197" t="s">
        <v>297</v>
      </c>
    </row>
    <row r="179" s="2" customFormat="1" ht="24.15" customHeight="1">
      <c r="A179" s="34"/>
      <c r="B179" s="184"/>
      <c r="C179" s="199" t="s">
        <v>298</v>
      </c>
      <c r="D179" s="199" t="s">
        <v>152</v>
      </c>
      <c r="E179" s="200" t="s">
        <v>299</v>
      </c>
      <c r="F179" s="201" t="s">
        <v>300</v>
      </c>
      <c r="G179" s="202" t="s">
        <v>292</v>
      </c>
      <c r="H179" s="203">
        <v>2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41</v>
      </c>
      <c r="O179" s="78"/>
      <c r="P179" s="195">
        <f>O179*H179</f>
        <v>0</v>
      </c>
      <c r="Q179" s="195">
        <v>0.00093000000000000005</v>
      </c>
      <c r="R179" s="195">
        <f>Q179*H179</f>
        <v>0.0018600000000000001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156</v>
      </c>
      <c r="AT179" s="197" t="s">
        <v>152</v>
      </c>
      <c r="AU179" s="197" t="s">
        <v>87</v>
      </c>
      <c r="AY179" s="15" t="s">
        <v>129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135</v>
      </c>
      <c r="BM179" s="197" t="s">
        <v>301</v>
      </c>
    </row>
    <row r="180" s="2" customFormat="1" ht="33" customHeight="1">
      <c r="A180" s="34"/>
      <c r="B180" s="184"/>
      <c r="C180" s="199" t="s">
        <v>302</v>
      </c>
      <c r="D180" s="199" t="s">
        <v>152</v>
      </c>
      <c r="E180" s="200" t="s">
        <v>303</v>
      </c>
      <c r="F180" s="201" t="s">
        <v>304</v>
      </c>
      <c r="G180" s="202" t="s">
        <v>292</v>
      </c>
      <c r="H180" s="203">
        <v>1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156</v>
      </c>
      <c r="AT180" s="197" t="s">
        <v>152</v>
      </c>
      <c r="AU180" s="197" t="s">
        <v>87</v>
      </c>
      <c r="AY180" s="15" t="s">
        <v>129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135</v>
      </c>
      <c r="BM180" s="197" t="s">
        <v>305</v>
      </c>
    </row>
    <row r="181" s="2" customFormat="1" ht="21.75" customHeight="1">
      <c r="A181" s="34"/>
      <c r="B181" s="184"/>
      <c r="C181" s="199" t="s">
        <v>306</v>
      </c>
      <c r="D181" s="199" t="s">
        <v>152</v>
      </c>
      <c r="E181" s="200" t="s">
        <v>307</v>
      </c>
      <c r="F181" s="201" t="s">
        <v>308</v>
      </c>
      <c r="G181" s="202" t="s">
        <v>292</v>
      </c>
      <c r="H181" s="203">
        <v>4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41</v>
      </c>
      <c r="O181" s="78"/>
      <c r="P181" s="195">
        <f>O181*H181</f>
        <v>0</v>
      </c>
      <c r="Q181" s="195">
        <v>0.0044000000000000003</v>
      </c>
      <c r="R181" s="195">
        <f>Q181*H181</f>
        <v>0.017600000000000001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156</v>
      </c>
      <c r="AT181" s="197" t="s">
        <v>152</v>
      </c>
      <c r="AU181" s="197" t="s">
        <v>87</v>
      </c>
      <c r="AY181" s="15" t="s">
        <v>129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135</v>
      </c>
      <c r="BM181" s="197" t="s">
        <v>309</v>
      </c>
    </row>
    <row r="182" s="2" customFormat="1" ht="16.5" customHeight="1">
      <c r="A182" s="34"/>
      <c r="B182" s="184"/>
      <c r="C182" s="199" t="s">
        <v>310</v>
      </c>
      <c r="D182" s="199" t="s">
        <v>152</v>
      </c>
      <c r="E182" s="200" t="s">
        <v>311</v>
      </c>
      <c r="F182" s="201" t="s">
        <v>312</v>
      </c>
      <c r="G182" s="202" t="s">
        <v>292</v>
      </c>
      <c r="H182" s="203">
        <v>8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41</v>
      </c>
      <c r="O182" s="78"/>
      <c r="P182" s="195">
        <f>O182*H182</f>
        <v>0</v>
      </c>
      <c r="Q182" s="195">
        <v>1.0000000000000001E-05</v>
      </c>
      <c r="R182" s="195">
        <f>Q182*H182</f>
        <v>8.0000000000000007E-05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156</v>
      </c>
      <c r="AT182" s="197" t="s">
        <v>152</v>
      </c>
      <c r="AU182" s="197" t="s">
        <v>87</v>
      </c>
      <c r="AY182" s="15" t="s">
        <v>129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135</v>
      </c>
      <c r="BM182" s="197" t="s">
        <v>313</v>
      </c>
    </row>
    <row r="183" s="2" customFormat="1" ht="16.5" customHeight="1">
      <c r="A183" s="34"/>
      <c r="B183" s="184"/>
      <c r="C183" s="199" t="s">
        <v>314</v>
      </c>
      <c r="D183" s="199" t="s">
        <v>152</v>
      </c>
      <c r="E183" s="200" t="s">
        <v>315</v>
      </c>
      <c r="F183" s="201" t="s">
        <v>316</v>
      </c>
      <c r="G183" s="202" t="s">
        <v>292</v>
      </c>
      <c r="H183" s="203">
        <v>4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156</v>
      </c>
      <c r="AT183" s="197" t="s">
        <v>152</v>
      </c>
      <c r="AU183" s="197" t="s">
        <v>87</v>
      </c>
      <c r="AY183" s="15" t="s">
        <v>129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135</v>
      </c>
      <c r="BM183" s="197" t="s">
        <v>317</v>
      </c>
    </row>
    <row r="184" s="2" customFormat="1" ht="37.8" customHeight="1">
      <c r="A184" s="34"/>
      <c r="B184" s="184"/>
      <c r="C184" s="185" t="s">
        <v>318</v>
      </c>
      <c r="D184" s="185" t="s">
        <v>131</v>
      </c>
      <c r="E184" s="186" t="s">
        <v>319</v>
      </c>
      <c r="F184" s="187" t="s">
        <v>320</v>
      </c>
      <c r="G184" s="188" t="s">
        <v>239</v>
      </c>
      <c r="H184" s="189">
        <v>958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0.0001125</v>
      </c>
      <c r="R184" s="195">
        <f>Q184*H184</f>
        <v>0.107775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135</v>
      </c>
      <c r="AT184" s="197" t="s">
        <v>131</v>
      </c>
      <c r="AU184" s="197" t="s">
        <v>87</v>
      </c>
      <c r="AY184" s="15" t="s">
        <v>129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135</v>
      </c>
      <c r="BM184" s="197" t="s">
        <v>321</v>
      </c>
    </row>
    <row r="185" s="2" customFormat="1" ht="37.8" customHeight="1">
      <c r="A185" s="34"/>
      <c r="B185" s="184"/>
      <c r="C185" s="185" t="s">
        <v>322</v>
      </c>
      <c r="D185" s="185" t="s">
        <v>131</v>
      </c>
      <c r="E185" s="186" t="s">
        <v>323</v>
      </c>
      <c r="F185" s="187" t="s">
        <v>324</v>
      </c>
      <c r="G185" s="188" t="s">
        <v>211</v>
      </c>
      <c r="H185" s="189">
        <v>30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0.00089999999999999998</v>
      </c>
      <c r="R185" s="195">
        <f>Q185*H185</f>
        <v>0.027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135</v>
      </c>
      <c r="AT185" s="197" t="s">
        <v>131</v>
      </c>
      <c r="AU185" s="197" t="s">
        <v>87</v>
      </c>
      <c r="AY185" s="15" t="s">
        <v>129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135</v>
      </c>
      <c r="BM185" s="197" t="s">
        <v>325</v>
      </c>
    </row>
    <row r="186" s="2" customFormat="1" ht="24.15" customHeight="1">
      <c r="A186" s="34"/>
      <c r="B186" s="184"/>
      <c r="C186" s="185" t="s">
        <v>326</v>
      </c>
      <c r="D186" s="185" t="s">
        <v>131</v>
      </c>
      <c r="E186" s="186" t="s">
        <v>327</v>
      </c>
      <c r="F186" s="187" t="s">
        <v>328</v>
      </c>
      <c r="G186" s="188" t="s">
        <v>239</v>
      </c>
      <c r="H186" s="189">
        <v>958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3.7500000000000001E-06</v>
      </c>
      <c r="R186" s="195">
        <f>Q186*H186</f>
        <v>0.0035925000000000002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135</v>
      </c>
      <c r="AT186" s="197" t="s">
        <v>131</v>
      </c>
      <c r="AU186" s="197" t="s">
        <v>87</v>
      </c>
      <c r="AY186" s="15" t="s">
        <v>129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135</v>
      </c>
      <c r="BM186" s="197" t="s">
        <v>329</v>
      </c>
    </row>
    <row r="187" s="2" customFormat="1" ht="24.15" customHeight="1">
      <c r="A187" s="34"/>
      <c r="B187" s="184"/>
      <c r="C187" s="185" t="s">
        <v>330</v>
      </c>
      <c r="D187" s="185" t="s">
        <v>131</v>
      </c>
      <c r="E187" s="186" t="s">
        <v>331</v>
      </c>
      <c r="F187" s="187" t="s">
        <v>332</v>
      </c>
      <c r="G187" s="188" t="s">
        <v>211</v>
      </c>
      <c r="H187" s="189">
        <v>30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9.3999999999999998E-06</v>
      </c>
      <c r="R187" s="195">
        <f>Q187*H187</f>
        <v>0.00028199999999999997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135</v>
      </c>
      <c r="AT187" s="197" t="s">
        <v>131</v>
      </c>
      <c r="AU187" s="197" t="s">
        <v>87</v>
      </c>
      <c r="AY187" s="15" t="s">
        <v>129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135</v>
      </c>
      <c r="BM187" s="197" t="s">
        <v>333</v>
      </c>
    </row>
    <row r="188" s="2" customFormat="1" ht="16.5" customHeight="1">
      <c r="A188" s="34"/>
      <c r="B188" s="184"/>
      <c r="C188" s="185" t="s">
        <v>334</v>
      </c>
      <c r="D188" s="185" t="s">
        <v>131</v>
      </c>
      <c r="E188" s="186" t="s">
        <v>335</v>
      </c>
      <c r="F188" s="187" t="s">
        <v>336</v>
      </c>
      <c r="G188" s="188" t="s">
        <v>211</v>
      </c>
      <c r="H188" s="189">
        <v>70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0.011429999999999999</v>
      </c>
      <c r="R188" s="195">
        <f>Q188*H188</f>
        <v>0.80009999999999992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135</v>
      </c>
      <c r="AT188" s="197" t="s">
        <v>131</v>
      </c>
      <c r="AU188" s="197" t="s">
        <v>87</v>
      </c>
      <c r="AY188" s="15" t="s">
        <v>129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135</v>
      </c>
      <c r="BM188" s="197" t="s">
        <v>337</v>
      </c>
    </row>
    <row r="189" s="2" customFormat="1" ht="37.8" customHeight="1">
      <c r="A189" s="34"/>
      <c r="B189" s="184"/>
      <c r="C189" s="185" t="s">
        <v>338</v>
      </c>
      <c r="D189" s="185" t="s">
        <v>131</v>
      </c>
      <c r="E189" s="186" t="s">
        <v>339</v>
      </c>
      <c r="F189" s="187" t="s">
        <v>340</v>
      </c>
      <c r="G189" s="188" t="s">
        <v>239</v>
      </c>
      <c r="H189" s="189">
        <v>1970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0.097931900000000002</v>
      </c>
      <c r="R189" s="195">
        <f>Q189*H189</f>
        <v>192.92584300000002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135</v>
      </c>
      <c r="AT189" s="197" t="s">
        <v>131</v>
      </c>
      <c r="AU189" s="197" t="s">
        <v>87</v>
      </c>
      <c r="AY189" s="15" t="s">
        <v>129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135</v>
      </c>
      <c r="BM189" s="197" t="s">
        <v>341</v>
      </c>
    </row>
    <row r="190" s="2" customFormat="1" ht="16.5" customHeight="1">
      <c r="A190" s="34"/>
      <c r="B190" s="184"/>
      <c r="C190" s="199" t="s">
        <v>342</v>
      </c>
      <c r="D190" s="199" t="s">
        <v>152</v>
      </c>
      <c r="E190" s="200" t="s">
        <v>343</v>
      </c>
      <c r="F190" s="201" t="s">
        <v>344</v>
      </c>
      <c r="G190" s="202" t="s">
        <v>292</v>
      </c>
      <c r="H190" s="203">
        <v>1989.7000000000001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41</v>
      </c>
      <c r="O190" s="78"/>
      <c r="P190" s="195">
        <f>O190*H190</f>
        <v>0</v>
      </c>
      <c r="Q190" s="195">
        <v>0.045999999999999999</v>
      </c>
      <c r="R190" s="195">
        <f>Q190*H190</f>
        <v>91.526200000000003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156</v>
      </c>
      <c r="AT190" s="197" t="s">
        <v>152</v>
      </c>
      <c r="AU190" s="197" t="s">
        <v>87</v>
      </c>
      <c r="AY190" s="15" t="s">
        <v>129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135</v>
      </c>
      <c r="BM190" s="197" t="s">
        <v>345</v>
      </c>
    </row>
    <row r="191" s="2" customFormat="1" ht="33" customHeight="1">
      <c r="A191" s="34"/>
      <c r="B191" s="184"/>
      <c r="C191" s="185" t="s">
        <v>346</v>
      </c>
      <c r="D191" s="185" t="s">
        <v>131</v>
      </c>
      <c r="E191" s="186" t="s">
        <v>347</v>
      </c>
      <c r="F191" s="187" t="s">
        <v>348</v>
      </c>
      <c r="G191" s="188" t="s">
        <v>239</v>
      </c>
      <c r="H191" s="189">
        <v>10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0.12661900000000001</v>
      </c>
      <c r="R191" s="195">
        <f>Q191*H191</f>
        <v>1.2661900000000002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135</v>
      </c>
      <c r="AT191" s="197" t="s">
        <v>131</v>
      </c>
      <c r="AU191" s="197" t="s">
        <v>87</v>
      </c>
      <c r="AY191" s="15" t="s">
        <v>129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135</v>
      </c>
      <c r="BM191" s="197" t="s">
        <v>349</v>
      </c>
    </row>
    <row r="192" s="2" customFormat="1" ht="16.5" customHeight="1">
      <c r="A192" s="34"/>
      <c r="B192" s="184"/>
      <c r="C192" s="199" t="s">
        <v>350</v>
      </c>
      <c r="D192" s="199" t="s">
        <v>152</v>
      </c>
      <c r="E192" s="200" t="s">
        <v>351</v>
      </c>
      <c r="F192" s="201" t="s">
        <v>352</v>
      </c>
      <c r="G192" s="202" t="s">
        <v>292</v>
      </c>
      <c r="H192" s="203">
        <v>10.1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41</v>
      </c>
      <c r="O192" s="78"/>
      <c r="P192" s="195">
        <f>O192*H192</f>
        <v>0</v>
      </c>
      <c r="Q192" s="195">
        <v>0.085000000000000006</v>
      </c>
      <c r="R192" s="195">
        <f>Q192*H192</f>
        <v>0.85850000000000004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156</v>
      </c>
      <c r="AT192" s="197" t="s">
        <v>152</v>
      </c>
      <c r="AU192" s="197" t="s">
        <v>87</v>
      </c>
      <c r="AY192" s="15" t="s">
        <v>129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135</v>
      </c>
      <c r="BM192" s="197" t="s">
        <v>353</v>
      </c>
    </row>
    <row r="193" s="2" customFormat="1" ht="24.15" customHeight="1">
      <c r="A193" s="34"/>
      <c r="B193" s="184"/>
      <c r="C193" s="185" t="s">
        <v>354</v>
      </c>
      <c r="D193" s="185" t="s">
        <v>131</v>
      </c>
      <c r="E193" s="186" t="s">
        <v>355</v>
      </c>
      <c r="F193" s="187" t="s">
        <v>356</v>
      </c>
      <c r="G193" s="188" t="s">
        <v>292</v>
      </c>
      <c r="H193" s="189">
        <v>2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14.553544943</v>
      </c>
      <c r="R193" s="195">
        <f>Q193*H193</f>
        <v>29.107089886000001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135</v>
      </c>
      <c r="AT193" s="197" t="s">
        <v>131</v>
      </c>
      <c r="AU193" s="197" t="s">
        <v>87</v>
      </c>
      <c r="AY193" s="15" t="s">
        <v>129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135</v>
      </c>
      <c r="BM193" s="197" t="s">
        <v>357</v>
      </c>
    </row>
    <row r="194" s="2" customFormat="1" ht="24.15" customHeight="1">
      <c r="A194" s="34"/>
      <c r="B194" s="184"/>
      <c r="C194" s="185" t="s">
        <v>358</v>
      </c>
      <c r="D194" s="185" t="s">
        <v>131</v>
      </c>
      <c r="E194" s="186" t="s">
        <v>359</v>
      </c>
      <c r="F194" s="187" t="s">
        <v>360</v>
      </c>
      <c r="G194" s="188" t="s">
        <v>239</v>
      </c>
      <c r="H194" s="189">
        <v>6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1.9256070999999999</v>
      </c>
      <c r="R194" s="195">
        <f>Q194*H194</f>
        <v>11.5536426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135</v>
      </c>
      <c r="AT194" s="197" t="s">
        <v>131</v>
      </c>
      <c r="AU194" s="197" t="s">
        <v>87</v>
      </c>
      <c r="AY194" s="15" t="s">
        <v>129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135</v>
      </c>
      <c r="BM194" s="197" t="s">
        <v>361</v>
      </c>
    </row>
    <row r="195" s="2" customFormat="1" ht="24.15" customHeight="1">
      <c r="A195" s="34"/>
      <c r="B195" s="184"/>
      <c r="C195" s="199" t="s">
        <v>362</v>
      </c>
      <c r="D195" s="199" t="s">
        <v>152</v>
      </c>
      <c r="E195" s="200" t="s">
        <v>363</v>
      </c>
      <c r="F195" s="201" t="s">
        <v>364</v>
      </c>
      <c r="G195" s="202" t="s">
        <v>292</v>
      </c>
      <c r="H195" s="203">
        <v>6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41</v>
      </c>
      <c r="O195" s="78"/>
      <c r="P195" s="195">
        <f>O195*H195</f>
        <v>0</v>
      </c>
      <c r="Q195" s="195">
        <v>0.53800000000000003</v>
      </c>
      <c r="R195" s="195">
        <f>Q195*H195</f>
        <v>3.2280000000000002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156</v>
      </c>
      <c r="AT195" s="197" t="s">
        <v>152</v>
      </c>
      <c r="AU195" s="197" t="s">
        <v>87</v>
      </c>
      <c r="AY195" s="15" t="s">
        <v>129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135</v>
      </c>
      <c r="BM195" s="197" t="s">
        <v>365</v>
      </c>
    </row>
    <row r="196" s="2" customFormat="1" ht="24.15" customHeight="1">
      <c r="A196" s="34"/>
      <c r="B196" s="184"/>
      <c r="C196" s="185" t="s">
        <v>366</v>
      </c>
      <c r="D196" s="185" t="s">
        <v>131</v>
      </c>
      <c r="E196" s="186" t="s">
        <v>367</v>
      </c>
      <c r="F196" s="187" t="s">
        <v>368</v>
      </c>
      <c r="G196" s="188" t="s">
        <v>239</v>
      </c>
      <c r="H196" s="189">
        <v>10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2.9999999999999999E-07</v>
      </c>
      <c r="R196" s="195">
        <f>Q196*H196</f>
        <v>3.0000000000000001E-06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135</v>
      </c>
      <c r="AT196" s="197" t="s">
        <v>131</v>
      </c>
      <c r="AU196" s="197" t="s">
        <v>87</v>
      </c>
      <c r="AY196" s="15" t="s">
        <v>129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135</v>
      </c>
      <c r="BM196" s="197" t="s">
        <v>369</v>
      </c>
    </row>
    <row r="197" s="12" customFormat="1" ht="22.8" customHeight="1">
      <c r="A197" s="12"/>
      <c r="B197" s="171"/>
      <c r="C197" s="12"/>
      <c r="D197" s="172" t="s">
        <v>74</v>
      </c>
      <c r="E197" s="182" t="s">
        <v>370</v>
      </c>
      <c r="F197" s="182" t="s">
        <v>371</v>
      </c>
      <c r="G197" s="12"/>
      <c r="H197" s="12"/>
      <c r="I197" s="174"/>
      <c r="J197" s="183">
        <f>BK197</f>
        <v>0</v>
      </c>
      <c r="K197" s="12"/>
      <c r="L197" s="171"/>
      <c r="M197" s="176"/>
      <c r="N197" s="177"/>
      <c r="O197" s="177"/>
      <c r="P197" s="178">
        <f>P198</f>
        <v>0</v>
      </c>
      <c r="Q197" s="177"/>
      <c r="R197" s="178">
        <f>R198</f>
        <v>0</v>
      </c>
      <c r="S197" s="177"/>
      <c r="T197" s="179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2" t="s">
        <v>79</v>
      </c>
      <c r="AT197" s="180" t="s">
        <v>74</v>
      </c>
      <c r="AU197" s="180" t="s">
        <v>79</v>
      </c>
      <c r="AY197" s="172" t="s">
        <v>129</v>
      </c>
      <c r="BK197" s="181">
        <f>BK198</f>
        <v>0</v>
      </c>
    </row>
    <row r="198" s="2" customFormat="1" ht="33" customHeight="1">
      <c r="A198" s="34"/>
      <c r="B198" s="184"/>
      <c r="C198" s="185" t="s">
        <v>372</v>
      </c>
      <c r="D198" s="185" t="s">
        <v>131</v>
      </c>
      <c r="E198" s="186" t="s">
        <v>373</v>
      </c>
      <c r="F198" s="187" t="s">
        <v>374</v>
      </c>
      <c r="G198" s="188" t="s">
        <v>155</v>
      </c>
      <c r="H198" s="189">
        <v>3604.567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135</v>
      </c>
      <c r="AT198" s="197" t="s">
        <v>131</v>
      </c>
      <c r="AU198" s="197" t="s">
        <v>87</v>
      </c>
      <c r="AY198" s="15" t="s">
        <v>129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135</v>
      </c>
      <c r="BM198" s="197" t="s">
        <v>375</v>
      </c>
    </row>
    <row r="199" s="12" customFormat="1" ht="25.92" customHeight="1">
      <c r="A199" s="12"/>
      <c r="B199" s="171"/>
      <c r="C199" s="12"/>
      <c r="D199" s="172" t="s">
        <v>74</v>
      </c>
      <c r="E199" s="173" t="s">
        <v>376</v>
      </c>
      <c r="F199" s="173" t="s">
        <v>377</v>
      </c>
      <c r="G199" s="12"/>
      <c r="H199" s="12"/>
      <c r="I199" s="174"/>
      <c r="J199" s="175">
        <f>BK199</f>
        <v>0</v>
      </c>
      <c r="K199" s="12"/>
      <c r="L199" s="171"/>
      <c r="M199" s="176"/>
      <c r="N199" s="177"/>
      <c r="O199" s="177"/>
      <c r="P199" s="178">
        <f>P200</f>
        <v>0</v>
      </c>
      <c r="Q199" s="177"/>
      <c r="R199" s="178">
        <f>R200</f>
        <v>0.059562879999999999</v>
      </c>
      <c r="S199" s="177"/>
      <c r="T199" s="179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2" t="s">
        <v>87</v>
      </c>
      <c r="AT199" s="180" t="s">
        <v>74</v>
      </c>
      <c r="AU199" s="180" t="s">
        <v>75</v>
      </c>
      <c r="AY199" s="172" t="s">
        <v>129</v>
      </c>
      <c r="BK199" s="181">
        <f>BK200</f>
        <v>0</v>
      </c>
    </row>
    <row r="200" s="12" customFormat="1" ht="22.8" customHeight="1">
      <c r="A200" s="12"/>
      <c r="B200" s="171"/>
      <c r="C200" s="12"/>
      <c r="D200" s="172" t="s">
        <v>74</v>
      </c>
      <c r="E200" s="182" t="s">
        <v>378</v>
      </c>
      <c r="F200" s="182" t="s">
        <v>379</v>
      </c>
      <c r="G200" s="12"/>
      <c r="H200" s="12"/>
      <c r="I200" s="174"/>
      <c r="J200" s="183">
        <f>BK200</f>
        <v>0</v>
      </c>
      <c r="K200" s="12"/>
      <c r="L200" s="171"/>
      <c r="M200" s="176"/>
      <c r="N200" s="177"/>
      <c r="O200" s="177"/>
      <c r="P200" s="178">
        <f>SUM(P201:P204)</f>
        <v>0</v>
      </c>
      <c r="Q200" s="177"/>
      <c r="R200" s="178">
        <f>SUM(R201:R204)</f>
        <v>0.059562879999999999</v>
      </c>
      <c r="S200" s="177"/>
      <c r="T200" s="179">
        <f>SUM(T201:T204)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2" t="s">
        <v>87</v>
      </c>
      <c r="AT200" s="180" t="s">
        <v>74</v>
      </c>
      <c r="AU200" s="180" t="s">
        <v>79</v>
      </c>
      <c r="AY200" s="172" t="s">
        <v>129</v>
      </c>
      <c r="BK200" s="181">
        <f>SUM(BK201:BK204)</f>
        <v>0</v>
      </c>
    </row>
    <row r="201" s="2" customFormat="1" ht="24.15" customHeight="1">
      <c r="A201" s="34"/>
      <c r="B201" s="184"/>
      <c r="C201" s="185" t="s">
        <v>380</v>
      </c>
      <c r="D201" s="185" t="s">
        <v>131</v>
      </c>
      <c r="E201" s="186" t="s">
        <v>381</v>
      </c>
      <c r="F201" s="187" t="s">
        <v>382</v>
      </c>
      <c r="G201" s="188" t="s">
        <v>211</v>
      </c>
      <c r="H201" s="189">
        <v>14.4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193</v>
      </c>
      <c r="AT201" s="197" t="s">
        <v>131</v>
      </c>
      <c r="AU201" s="197" t="s">
        <v>87</v>
      </c>
      <c r="AY201" s="15" t="s">
        <v>129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193</v>
      </c>
      <c r="BM201" s="197" t="s">
        <v>383</v>
      </c>
    </row>
    <row r="202" s="2" customFormat="1" ht="16.5" customHeight="1">
      <c r="A202" s="34"/>
      <c r="B202" s="184"/>
      <c r="C202" s="199" t="s">
        <v>384</v>
      </c>
      <c r="D202" s="199" t="s">
        <v>152</v>
      </c>
      <c r="E202" s="200" t="s">
        <v>385</v>
      </c>
      <c r="F202" s="201" t="s">
        <v>386</v>
      </c>
      <c r="G202" s="202" t="s">
        <v>155</v>
      </c>
      <c r="H202" s="203">
        <v>0.0030000000000000001</v>
      </c>
      <c r="I202" s="204"/>
      <c r="J202" s="205">
        <f>ROUND(I202*H202,2)</f>
        <v>0</v>
      </c>
      <c r="K202" s="206"/>
      <c r="L202" s="207"/>
      <c r="M202" s="208" t="s">
        <v>1</v>
      </c>
      <c r="N202" s="209" t="s">
        <v>41</v>
      </c>
      <c r="O202" s="78"/>
      <c r="P202" s="195">
        <f>O202*H202</f>
        <v>0</v>
      </c>
      <c r="Q202" s="195">
        <v>1</v>
      </c>
      <c r="R202" s="195">
        <f>Q202*H202</f>
        <v>0.0030000000000000001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263</v>
      </c>
      <c r="AT202" s="197" t="s">
        <v>152</v>
      </c>
      <c r="AU202" s="197" t="s">
        <v>87</v>
      </c>
      <c r="AY202" s="15" t="s">
        <v>129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193</v>
      </c>
      <c r="BM202" s="197" t="s">
        <v>387</v>
      </c>
    </row>
    <row r="203" s="2" customFormat="1" ht="24.15" customHeight="1">
      <c r="A203" s="34"/>
      <c r="B203" s="184"/>
      <c r="C203" s="185" t="s">
        <v>388</v>
      </c>
      <c r="D203" s="185" t="s">
        <v>131</v>
      </c>
      <c r="E203" s="186" t="s">
        <v>389</v>
      </c>
      <c r="F203" s="187" t="s">
        <v>390</v>
      </c>
      <c r="G203" s="188" t="s">
        <v>211</v>
      </c>
      <c r="H203" s="189">
        <v>28.800000000000001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0.00026259999999999999</v>
      </c>
      <c r="R203" s="195">
        <f>Q203*H203</f>
        <v>0.0075628800000000001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193</v>
      </c>
      <c r="AT203" s="197" t="s">
        <v>131</v>
      </c>
      <c r="AU203" s="197" t="s">
        <v>87</v>
      </c>
      <c r="AY203" s="15" t="s">
        <v>129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193</v>
      </c>
      <c r="BM203" s="197" t="s">
        <v>391</v>
      </c>
    </row>
    <row r="204" s="2" customFormat="1" ht="16.5" customHeight="1">
      <c r="A204" s="34"/>
      <c r="B204" s="184"/>
      <c r="C204" s="199" t="s">
        <v>392</v>
      </c>
      <c r="D204" s="199" t="s">
        <v>152</v>
      </c>
      <c r="E204" s="200" t="s">
        <v>393</v>
      </c>
      <c r="F204" s="201" t="s">
        <v>394</v>
      </c>
      <c r="G204" s="202" t="s">
        <v>155</v>
      </c>
      <c r="H204" s="203">
        <v>0.049000000000000002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41</v>
      </c>
      <c r="O204" s="78"/>
      <c r="P204" s="195">
        <f>O204*H204</f>
        <v>0</v>
      </c>
      <c r="Q204" s="195">
        <v>1</v>
      </c>
      <c r="R204" s="195">
        <f>Q204*H204</f>
        <v>0.049000000000000002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263</v>
      </c>
      <c r="AT204" s="197" t="s">
        <v>152</v>
      </c>
      <c r="AU204" s="197" t="s">
        <v>87</v>
      </c>
      <c r="AY204" s="15" t="s">
        <v>129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193</v>
      </c>
      <c r="BM204" s="197" t="s">
        <v>395</v>
      </c>
    </row>
    <row r="205" s="12" customFormat="1" ht="25.92" customHeight="1">
      <c r="A205" s="12"/>
      <c r="B205" s="171"/>
      <c r="C205" s="12"/>
      <c r="D205" s="172" t="s">
        <v>74</v>
      </c>
      <c r="E205" s="173" t="s">
        <v>152</v>
      </c>
      <c r="F205" s="173" t="s">
        <v>396</v>
      </c>
      <c r="G205" s="12"/>
      <c r="H205" s="12"/>
      <c r="I205" s="174"/>
      <c r="J205" s="175">
        <f>BK205</f>
        <v>0</v>
      </c>
      <c r="K205" s="12"/>
      <c r="L205" s="171"/>
      <c r="M205" s="176"/>
      <c r="N205" s="177"/>
      <c r="O205" s="177"/>
      <c r="P205" s="178">
        <f>P206</f>
        <v>0</v>
      </c>
      <c r="Q205" s="177"/>
      <c r="R205" s="178">
        <f>R206</f>
        <v>60.567999999999998</v>
      </c>
      <c r="S205" s="177"/>
      <c r="T205" s="179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2" t="s">
        <v>140</v>
      </c>
      <c r="AT205" s="180" t="s">
        <v>74</v>
      </c>
      <c r="AU205" s="180" t="s">
        <v>75</v>
      </c>
      <c r="AY205" s="172" t="s">
        <v>129</v>
      </c>
      <c r="BK205" s="181">
        <f>BK206</f>
        <v>0</v>
      </c>
    </row>
    <row r="206" s="12" customFormat="1" ht="22.8" customHeight="1">
      <c r="A206" s="12"/>
      <c r="B206" s="171"/>
      <c r="C206" s="12"/>
      <c r="D206" s="172" t="s">
        <v>74</v>
      </c>
      <c r="E206" s="182" t="s">
        <v>397</v>
      </c>
      <c r="F206" s="182" t="s">
        <v>398</v>
      </c>
      <c r="G206" s="12"/>
      <c r="H206" s="12"/>
      <c r="I206" s="174"/>
      <c r="J206" s="183">
        <f>BK206</f>
        <v>0</v>
      </c>
      <c r="K206" s="12"/>
      <c r="L206" s="171"/>
      <c r="M206" s="176"/>
      <c r="N206" s="177"/>
      <c r="O206" s="177"/>
      <c r="P206" s="178">
        <f>SUM(P207:P216)</f>
        <v>0</v>
      </c>
      <c r="Q206" s="177"/>
      <c r="R206" s="178">
        <f>SUM(R207:R216)</f>
        <v>60.567999999999998</v>
      </c>
      <c r="S206" s="177"/>
      <c r="T206" s="179">
        <f>SUM(T207:T216)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2" t="s">
        <v>140</v>
      </c>
      <c r="AT206" s="180" t="s">
        <v>74</v>
      </c>
      <c r="AU206" s="180" t="s">
        <v>79</v>
      </c>
      <c r="AY206" s="172" t="s">
        <v>129</v>
      </c>
      <c r="BK206" s="181">
        <f>SUM(BK207:BK216)</f>
        <v>0</v>
      </c>
    </row>
    <row r="207" s="2" customFormat="1" ht="24.15" customHeight="1">
      <c r="A207" s="34"/>
      <c r="B207" s="184"/>
      <c r="C207" s="185" t="s">
        <v>399</v>
      </c>
      <c r="D207" s="185" t="s">
        <v>131</v>
      </c>
      <c r="E207" s="186" t="s">
        <v>400</v>
      </c>
      <c r="F207" s="187" t="s">
        <v>401</v>
      </c>
      <c r="G207" s="188" t="s">
        <v>239</v>
      </c>
      <c r="H207" s="189">
        <v>300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402</v>
      </c>
      <c r="AT207" s="197" t="s">
        <v>131</v>
      </c>
      <c r="AU207" s="197" t="s">
        <v>87</v>
      </c>
      <c r="AY207" s="15" t="s">
        <v>129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402</v>
      </c>
      <c r="BM207" s="197" t="s">
        <v>403</v>
      </c>
    </row>
    <row r="208" s="2" customFormat="1" ht="33" customHeight="1">
      <c r="A208" s="34"/>
      <c r="B208" s="184"/>
      <c r="C208" s="185" t="s">
        <v>402</v>
      </c>
      <c r="D208" s="185" t="s">
        <v>131</v>
      </c>
      <c r="E208" s="186" t="s">
        <v>404</v>
      </c>
      <c r="F208" s="187" t="s">
        <v>405</v>
      </c>
      <c r="G208" s="188" t="s">
        <v>239</v>
      </c>
      <c r="H208" s="189">
        <v>300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402</v>
      </c>
      <c r="AT208" s="197" t="s">
        <v>131</v>
      </c>
      <c r="AU208" s="197" t="s">
        <v>87</v>
      </c>
      <c r="AY208" s="15" t="s">
        <v>129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402</v>
      </c>
      <c r="BM208" s="197" t="s">
        <v>406</v>
      </c>
    </row>
    <row r="209" s="2" customFormat="1" ht="24.15" customHeight="1">
      <c r="A209" s="34"/>
      <c r="B209" s="184"/>
      <c r="C209" s="185" t="s">
        <v>407</v>
      </c>
      <c r="D209" s="185" t="s">
        <v>131</v>
      </c>
      <c r="E209" s="186" t="s">
        <v>408</v>
      </c>
      <c r="F209" s="187" t="s">
        <v>409</v>
      </c>
      <c r="G209" s="188" t="s">
        <v>239</v>
      </c>
      <c r="H209" s="189">
        <v>300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402</v>
      </c>
      <c r="AT209" s="197" t="s">
        <v>131</v>
      </c>
      <c r="AU209" s="197" t="s">
        <v>87</v>
      </c>
      <c r="AY209" s="15" t="s">
        <v>129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402</v>
      </c>
      <c r="BM209" s="197" t="s">
        <v>410</v>
      </c>
    </row>
    <row r="210" s="2" customFormat="1" ht="24.15" customHeight="1">
      <c r="A210" s="34"/>
      <c r="B210" s="184"/>
      <c r="C210" s="199" t="s">
        <v>411</v>
      </c>
      <c r="D210" s="199" t="s">
        <v>152</v>
      </c>
      <c r="E210" s="200" t="s">
        <v>412</v>
      </c>
      <c r="F210" s="201" t="s">
        <v>413</v>
      </c>
      <c r="G210" s="202" t="s">
        <v>239</v>
      </c>
      <c r="H210" s="203">
        <v>330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41</v>
      </c>
      <c r="O210" s="78"/>
      <c r="P210" s="195">
        <f>O210*H210</f>
        <v>0</v>
      </c>
      <c r="Q210" s="195">
        <v>0.00010000000000000001</v>
      </c>
      <c r="R210" s="195">
        <f>Q210*H210</f>
        <v>0.033000000000000002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414</v>
      </c>
      <c r="AT210" s="197" t="s">
        <v>152</v>
      </c>
      <c r="AU210" s="197" t="s">
        <v>87</v>
      </c>
      <c r="AY210" s="15" t="s">
        <v>129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414</v>
      </c>
      <c r="BM210" s="197" t="s">
        <v>415</v>
      </c>
    </row>
    <row r="211" s="2" customFormat="1" ht="24.15" customHeight="1">
      <c r="A211" s="34"/>
      <c r="B211" s="184"/>
      <c r="C211" s="185" t="s">
        <v>416</v>
      </c>
      <c r="D211" s="185" t="s">
        <v>131</v>
      </c>
      <c r="E211" s="186" t="s">
        <v>417</v>
      </c>
      <c r="F211" s="187" t="s">
        <v>418</v>
      </c>
      <c r="G211" s="188" t="s">
        <v>239</v>
      </c>
      <c r="H211" s="189">
        <v>300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402</v>
      </c>
      <c r="AT211" s="197" t="s">
        <v>131</v>
      </c>
      <c r="AU211" s="197" t="s">
        <v>87</v>
      </c>
      <c r="AY211" s="15" t="s">
        <v>129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402</v>
      </c>
      <c r="BM211" s="197" t="s">
        <v>419</v>
      </c>
    </row>
    <row r="212" s="2" customFormat="1" ht="16.5" customHeight="1">
      <c r="A212" s="34"/>
      <c r="B212" s="184"/>
      <c r="C212" s="199" t="s">
        <v>420</v>
      </c>
      <c r="D212" s="199" t="s">
        <v>152</v>
      </c>
      <c r="E212" s="200" t="s">
        <v>421</v>
      </c>
      <c r="F212" s="201" t="s">
        <v>422</v>
      </c>
      <c r="G212" s="202" t="s">
        <v>239</v>
      </c>
      <c r="H212" s="203">
        <v>300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41</v>
      </c>
      <c r="O212" s="78"/>
      <c r="P212" s="195">
        <f>O212*H212</f>
        <v>0</v>
      </c>
      <c r="Q212" s="195">
        <v>0.0054999999999999997</v>
      </c>
      <c r="R212" s="195">
        <f>Q212*H212</f>
        <v>1.6499999999999999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414</v>
      </c>
      <c r="AT212" s="197" t="s">
        <v>152</v>
      </c>
      <c r="AU212" s="197" t="s">
        <v>87</v>
      </c>
      <c r="AY212" s="15" t="s">
        <v>129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414</v>
      </c>
      <c r="BM212" s="197" t="s">
        <v>423</v>
      </c>
    </row>
    <row r="213" s="2" customFormat="1" ht="33" customHeight="1">
      <c r="A213" s="34"/>
      <c r="B213" s="184"/>
      <c r="C213" s="185" t="s">
        <v>424</v>
      </c>
      <c r="D213" s="185" t="s">
        <v>131</v>
      </c>
      <c r="E213" s="186" t="s">
        <v>425</v>
      </c>
      <c r="F213" s="187" t="s">
        <v>426</v>
      </c>
      <c r="G213" s="188" t="s">
        <v>239</v>
      </c>
      <c r="H213" s="189">
        <v>300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402</v>
      </c>
      <c r="AT213" s="197" t="s">
        <v>131</v>
      </c>
      <c r="AU213" s="197" t="s">
        <v>87</v>
      </c>
      <c r="AY213" s="15" t="s">
        <v>129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402</v>
      </c>
      <c r="BM213" s="197" t="s">
        <v>427</v>
      </c>
    </row>
    <row r="214" s="2" customFormat="1" ht="16.5" customHeight="1">
      <c r="A214" s="34"/>
      <c r="B214" s="184"/>
      <c r="C214" s="199" t="s">
        <v>428</v>
      </c>
      <c r="D214" s="199" t="s">
        <v>152</v>
      </c>
      <c r="E214" s="200" t="s">
        <v>429</v>
      </c>
      <c r="F214" s="201" t="s">
        <v>430</v>
      </c>
      <c r="G214" s="202" t="s">
        <v>155</v>
      </c>
      <c r="H214" s="203">
        <v>58.884999999999998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41</v>
      </c>
      <c r="O214" s="78"/>
      <c r="P214" s="195">
        <f>O214*H214</f>
        <v>0</v>
      </c>
      <c r="Q214" s="195">
        <v>1</v>
      </c>
      <c r="R214" s="195">
        <f>Q214*H214</f>
        <v>58.884999999999998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414</v>
      </c>
      <c r="AT214" s="197" t="s">
        <v>152</v>
      </c>
      <c r="AU214" s="197" t="s">
        <v>87</v>
      </c>
      <c r="AY214" s="15" t="s">
        <v>129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414</v>
      </c>
      <c r="BM214" s="197" t="s">
        <v>431</v>
      </c>
    </row>
    <row r="215" s="2" customFormat="1" ht="24.15" customHeight="1">
      <c r="A215" s="34"/>
      <c r="B215" s="184"/>
      <c r="C215" s="185" t="s">
        <v>432</v>
      </c>
      <c r="D215" s="185" t="s">
        <v>131</v>
      </c>
      <c r="E215" s="186" t="s">
        <v>433</v>
      </c>
      <c r="F215" s="187" t="s">
        <v>434</v>
      </c>
      <c r="G215" s="188" t="s">
        <v>134</v>
      </c>
      <c r="H215" s="189">
        <v>105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402</v>
      </c>
      <c r="AT215" s="197" t="s">
        <v>131</v>
      </c>
      <c r="AU215" s="197" t="s">
        <v>87</v>
      </c>
      <c r="AY215" s="15" t="s">
        <v>129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402</v>
      </c>
      <c r="BM215" s="197" t="s">
        <v>435</v>
      </c>
    </row>
    <row r="216" s="2" customFormat="1" ht="24.15" customHeight="1">
      <c r="A216" s="34"/>
      <c r="B216" s="184"/>
      <c r="C216" s="185" t="s">
        <v>436</v>
      </c>
      <c r="D216" s="185" t="s">
        <v>131</v>
      </c>
      <c r="E216" s="186" t="s">
        <v>437</v>
      </c>
      <c r="F216" s="187" t="s">
        <v>438</v>
      </c>
      <c r="G216" s="188" t="s">
        <v>134</v>
      </c>
      <c r="H216" s="189">
        <v>420</v>
      </c>
      <c r="I216" s="190"/>
      <c r="J216" s="191">
        <f>ROUND(I216*H216,2)</f>
        <v>0</v>
      </c>
      <c r="K216" s="192"/>
      <c r="L216" s="35"/>
      <c r="M216" s="210" t="s">
        <v>1</v>
      </c>
      <c r="N216" s="211" t="s">
        <v>41</v>
      </c>
      <c r="O216" s="212"/>
      <c r="P216" s="213">
        <f>O216*H216</f>
        <v>0</v>
      </c>
      <c r="Q216" s="213">
        <v>0</v>
      </c>
      <c r="R216" s="213">
        <f>Q216*H216</f>
        <v>0</v>
      </c>
      <c r="S216" s="213">
        <v>0</v>
      </c>
      <c r="T216" s="214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402</v>
      </c>
      <c r="AT216" s="197" t="s">
        <v>131</v>
      </c>
      <c r="AU216" s="197" t="s">
        <v>87</v>
      </c>
      <c r="AY216" s="15" t="s">
        <v>129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402</v>
      </c>
      <c r="BM216" s="197" t="s">
        <v>439</v>
      </c>
    </row>
    <row r="217" s="2" customFormat="1" ht="6.96" customHeight="1">
      <c r="A217" s="34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35"/>
      <c r="M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</row>
  </sheetData>
  <autoFilter ref="C131:K21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92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26.25" customHeight="1">
      <c r="B7" s="18"/>
      <c r="E7" s="130" t="str">
        <f>'Rekapitulácia stavby'!K6</f>
        <v>EUROVELO 11 V REGIÓNE ZOHT, ÚSEK ČERVENICA PRI SABINOVE - LIPANY</v>
      </c>
      <c r="F7" s="28"/>
      <c r="G7" s="28"/>
      <c r="H7" s="28"/>
      <c r="L7" s="18"/>
    </row>
    <row r="8" hidden="1" s="1" customFormat="1" ht="12" customHeight="1">
      <c r="B8" s="18"/>
      <c r="D8" s="28" t="s">
        <v>93</v>
      </c>
      <c r="L8" s="18"/>
    </row>
    <row r="9" hidden="1" s="2" customFormat="1" ht="16.5" customHeight="1">
      <c r="A9" s="34"/>
      <c r="B9" s="35"/>
      <c r="C9" s="34"/>
      <c r="D9" s="34"/>
      <c r="E9" s="130" t="s">
        <v>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95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440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97</v>
      </c>
      <c r="G14" s="34"/>
      <c r="H14" s="34"/>
      <c r="I14" s="28" t="s">
        <v>21</v>
      </c>
      <c r="J14" s="70" t="str">
        <f>'Rekapitulácia stavby'!AN8</f>
        <v>2. 9. 2022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ROUND((SUM(BE123:BE139)),  2)</f>
        <v>0</v>
      </c>
      <c r="G35" s="137"/>
      <c r="H35" s="137"/>
      <c r="I35" s="138">
        <v>0.20000000000000001</v>
      </c>
      <c r="J35" s="136">
        <f>ROUND(((SUM(BE123:BE139))*I35),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41</v>
      </c>
      <c r="F36" s="136">
        <f>ROUND((SUM(BF123:BF139)),  2)</f>
        <v>0</v>
      </c>
      <c r="G36" s="137"/>
      <c r="H36" s="137"/>
      <c r="I36" s="138">
        <v>0.20000000000000001</v>
      </c>
      <c r="J36" s="136">
        <f>ROUND(((SUM(BF123:BF139))*I36),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ROUND((SUM(BG123:BG139)),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ROUND((SUM(BH123:BH139)),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ROUND((SUM(BI123:BI139)),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26.25" customHeight="1">
      <c r="A85" s="34"/>
      <c r="B85" s="35"/>
      <c r="C85" s="34"/>
      <c r="D85" s="34"/>
      <c r="E85" s="130" t="str">
        <f>E7</f>
        <v>EUROVELO 11 V REGIÓNE ZOHT, ÚSEK ČERVENICA PRI SABINOVE - LIPANY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93</v>
      </c>
      <c r="L86" s="18"/>
    </row>
    <row r="87" hidden="1" s="2" customFormat="1" ht="16.5" customHeight="1">
      <c r="A87" s="34"/>
      <c r="B87" s="35"/>
      <c r="C87" s="34"/>
      <c r="D87" s="34"/>
      <c r="E87" s="130" t="s">
        <v>94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02 - SO 01.2 Cyklokoridor - v k.ú. Červenica pri Sabinove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ČERVENICA PRI SABINOVE</v>
      </c>
      <c r="G91" s="34"/>
      <c r="H91" s="34"/>
      <c r="I91" s="28" t="s">
        <v>21</v>
      </c>
      <c r="J91" s="70" t="str">
        <f>IF(J14="","",J14)</f>
        <v>2. 9. 2022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ZDRUŽENIE OBCI HORNEJ TORYSY (ZOHT), LIPANY</v>
      </c>
      <c r="G93" s="34"/>
      <c r="H93" s="34"/>
      <c r="I93" s="28" t="s">
        <v>29</v>
      </c>
      <c r="J93" s="32" t="str">
        <f>E23</f>
        <v>KDS PROJEKT, S.R.O.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99</v>
      </c>
      <c r="D96" s="141"/>
      <c r="E96" s="141"/>
      <c r="F96" s="141"/>
      <c r="G96" s="141"/>
      <c r="H96" s="141"/>
      <c r="I96" s="141"/>
      <c r="J96" s="150" t="s">
        <v>100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101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102</v>
      </c>
    </row>
    <row r="99" hidden="1" s="9" customFormat="1" ht="24.96" customHeight="1">
      <c r="A99" s="9"/>
      <c r="B99" s="152"/>
      <c r="C99" s="9"/>
      <c r="D99" s="153" t="s">
        <v>103</v>
      </c>
      <c r="E99" s="154"/>
      <c r="F99" s="154"/>
      <c r="G99" s="154"/>
      <c r="H99" s="154"/>
      <c r="I99" s="154"/>
      <c r="J99" s="155">
        <f>J124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109</v>
      </c>
      <c r="E100" s="158"/>
      <c r="F100" s="158"/>
      <c r="G100" s="158"/>
      <c r="H100" s="158"/>
      <c r="I100" s="158"/>
      <c r="J100" s="159">
        <f>J125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110</v>
      </c>
      <c r="E101" s="158"/>
      <c r="F101" s="158"/>
      <c r="G101" s="158"/>
      <c r="H101" s="158"/>
      <c r="I101" s="158"/>
      <c r="J101" s="159">
        <f>J138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/>
    <row r="105" hidden="1"/>
    <row r="106" hidden="1"/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0" t="str">
        <f>E7</f>
        <v>EUROVELO 11 V REGIÓNE ZOHT, ÚSEK ČERVENICA PRI SABINOVE - LIPANY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93</v>
      </c>
      <c r="L112" s="18"/>
    </row>
    <row r="113" s="2" customFormat="1" ht="16.5" customHeight="1">
      <c r="A113" s="34"/>
      <c r="B113" s="35"/>
      <c r="C113" s="34"/>
      <c r="D113" s="34"/>
      <c r="E113" s="130" t="s">
        <v>94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95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02 - SO 01.2 Cyklokoridor - v k.ú. Červenica pri Sabinove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ČERVENICA PRI SABINOVE</v>
      </c>
      <c r="G117" s="34"/>
      <c r="H117" s="34"/>
      <c r="I117" s="28" t="s">
        <v>21</v>
      </c>
      <c r="J117" s="70" t="str">
        <f>IF(J14="","",J14)</f>
        <v>2. 9. 2022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5.65" customHeight="1">
      <c r="A119" s="34"/>
      <c r="B119" s="35"/>
      <c r="C119" s="28" t="s">
        <v>23</v>
      </c>
      <c r="D119" s="34"/>
      <c r="E119" s="34"/>
      <c r="F119" s="23" t="str">
        <f>E17</f>
        <v>ZDRUŽENIE OBCI HORNEJ TORYSY (ZOHT), LIPANY</v>
      </c>
      <c r="G119" s="34"/>
      <c r="H119" s="34"/>
      <c r="I119" s="28" t="s">
        <v>29</v>
      </c>
      <c r="J119" s="32" t="str">
        <f>E23</f>
        <v>KDS PROJEKT, S.R.O.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0"/>
      <c r="B122" s="161"/>
      <c r="C122" s="162" t="s">
        <v>116</v>
      </c>
      <c r="D122" s="163" t="s">
        <v>60</v>
      </c>
      <c r="E122" s="163" t="s">
        <v>56</v>
      </c>
      <c r="F122" s="163" t="s">
        <v>57</v>
      </c>
      <c r="G122" s="163" t="s">
        <v>117</v>
      </c>
      <c r="H122" s="163" t="s">
        <v>118</v>
      </c>
      <c r="I122" s="163" t="s">
        <v>119</v>
      </c>
      <c r="J122" s="164" t="s">
        <v>100</v>
      </c>
      <c r="K122" s="165" t="s">
        <v>120</v>
      </c>
      <c r="L122" s="166"/>
      <c r="M122" s="87" t="s">
        <v>1</v>
      </c>
      <c r="N122" s="88" t="s">
        <v>39</v>
      </c>
      <c r="O122" s="88" t="s">
        <v>121</v>
      </c>
      <c r="P122" s="88" t="s">
        <v>122</v>
      </c>
      <c r="Q122" s="88" t="s">
        <v>123</v>
      </c>
      <c r="R122" s="88" t="s">
        <v>124</v>
      </c>
      <c r="S122" s="88" t="s">
        <v>125</v>
      </c>
      <c r="T122" s="89" t="s">
        <v>126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="2" customFormat="1" ht="22.8" customHeight="1">
      <c r="A123" s="34"/>
      <c r="B123" s="35"/>
      <c r="C123" s="94" t="s">
        <v>101</v>
      </c>
      <c r="D123" s="34"/>
      <c r="E123" s="34"/>
      <c r="F123" s="34"/>
      <c r="G123" s="34"/>
      <c r="H123" s="34"/>
      <c r="I123" s="34"/>
      <c r="J123" s="167">
        <f>BK123</f>
        <v>0</v>
      </c>
      <c r="K123" s="34"/>
      <c r="L123" s="35"/>
      <c r="M123" s="90"/>
      <c r="N123" s="74"/>
      <c r="O123" s="91"/>
      <c r="P123" s="168">
        <f>P124</f>
        <v>0</v>
      </c>
      <c r="Q123" s="91"/>
      <c r="R123" s="168">
        <f>R124</f>
        <v>1.5763604</v>
      </c>
      <c r="S123" s="91"/>
      <c r="T123" s="169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102</v>
      </c>
      <c r="BK123" s="170">
        <f>BK124</f>
        <v>0</v>
      </c>
    </row>
    <row r="124" s="12" customFormat="1" ht="25.92" customHeight="1">
      <c r="A124" s="12"/>
      <c r="B124" s="171"/>
      <c r="C124" s="12"/>
      <c r="D124" s="172" t="s">
        <v>74</v>
      </c>
      <c r="E124" s="173" t="s">
        <v>127</v>
      </c>
      <c r="F124" s="173" t="s">
        <v>128</v>
      </c>
      <c r="G124" s="12"/>
      <c r="H124" s="12"/>
      <c r="I124" s="174"/>
      <c r="J124" s="175">
        <f>BK124</f>
        <v>0</v>
      </c>
      <c r="K124" s="12"/>
      <c r="L124" s="171"/>
      <c r="M124" s="176"/>
      <c r="N124" s="177"/>
      <c r="O124" s="177"/>
      <c r="P124" s="178">
        <f>P125+P138</f>
        <v>0</v>
      </c>
      <c r="Q124" s="177"/>
      <c r="R124" s="178">
        <f>R125+R138</f>
        <v>1.5763604</v>
      </c>
      <c r="S124" s="177"/>
      <c r="T124" s="179">
        <f>T125+T138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2" t="s">
        <v>79</v>
      </c>
      <c r="AT124" s="180" t="s">
        <v>74</v>
      </c>
      <c r="AU124" s="180" t="s">
        <v>75</v>
      </c>
      <c r="AY124" s="172" t="s">
        <v>129</v>
      </c>
      <c r="BK124" s="181">
        <f>BK125+BK138</f>
        <v>0</v>
      </c>
    </row>
    <row r="125" s="12" customFormat="1" ht="22.8" customHeight="1">
      <c r="A125" s="12"/>
      <c r="B125" s="171"/>
      <c r="C125" s="12"/>
      <c r="D125" s="172" t="s">
        <v>74</v>
      </c>
      <c r="E125" s="182" t="s">
        <v>165</v>
      </c>
      <c r="F125" s="182" t="s">
        <v>283</v>
      </c>
      <c r="G125" s="12"/>
      <c r="H125" s="12"/>
      <c r="I125" s="174"/>
      <c r="J125" s="183">
        <f>BK125</f>
        <v>0</v>
      </c>
      <c r="K125" s="12"/>
      <c r="L125" s="171"/>
      <c r="M125" s="176"/>
      <c r="N125" s="177"/>
      <c r="O125" s="177"/>
      <c r="P125" s="178">
        <f>SUM(P126:P137)</f>
        <v>0</v>
      </c>
      <c r="Q125" s="177"/>
      <c r="R125" s="178">
        <f>SUM(R126:R137)</f>
        <v>1.5763604</v>
      </c>
      <c r="S125" s="177"/>
      <c r="T125" s="179">
        <f>SUM(T126:T137)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79</v>
      </c>
      <c r="AT125" s="180" t="s">
        <v>74</v>
      </c>
      <c r="AU125" s="180" t="s">
        <v>79</v>
      </c>
      <c r="AY125" s="172" t="s">
        <v>129</v>
      </c>
      <c r="BK125" s="181">
        <f>SUM(BK126:BK137)</f>
        <v>0</v>
      </c>
    </row>
    <row r="126" s="2" customFormat="1" ht="24.15" customHeight="1">
      <c r="A126" s="34"/>
      <c r="B126" s="184"/>
      <c r="C126" s="185" t="s">
        <v>79</v>
      </c>
      <c r="D126" s="185" t="s">
        <v>131</v>
      </c>
      <c r="E126" s="186" t="s">
        <v>285</v>
      </c>
      <c r="F126" s="187" t="s">
        <v>286</v>
      </c>
      <c r="G126" s="188" t="s">
        <v>287</v>
      </c>
      <c r="H126" s="189">
        <v>1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0.22133</v>
      </c>
      <c r="R126" s="195">
        <f>Q126*H126</f>
        <v>0.22133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135</v>
      </c>
      <c r="AT126" s="197" t="s">
        <v>131</v>
      </c>
      <c r="AU126" s="197" t="s">
        <v>87</v>
      </c>
      <c r="AY126" s="15" t="s">
        <v>129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135</v>
      </c>
      <c r="BM126" s="197" t="s">
        <v>441</v>
      </c>
    </row>
    <row r="127" s="2" customFormat="1" ht="24.15" customHeight="1">
      <c r="A127" s="34"/>
      <c r="B127" s="184"/>
      <c r="C127" s="185" t="s">
        <v>87</v>
      </c>
      <c r="D127" s="185" t="s">
        <v>131</v>
      </c>
      <c r="E127" s="186" t="s">
        <v>290</v>
      </c>
      <c r="F127" s="187" t="s">
        <v>291</v>
      </c>
      <c r="G127" s="188" t="s">
        <v>292</v>
      </c>
      <c r="H127" s="189">
        <v>6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0.22133</v>
      </c>
      <c r="R127" s="195">
        <f>Q127*H127</f>
        <v>1.3279799999999999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135</v>
      </c>
      <c r="AT127" s="197" t="s">
        <v>131</v>
      </c>
      <c r="AU127" s="197" t="s">
        <v>87</v>
      </c>
      <c r="AY127" s="15" t="s">
        <v>129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135</v>
      </c>
      <c r="BM127" s="197" t="s">
        <v>442</v>
      </c>
    </row>
    <row r="128" s="2" customFormat="1" ht="24.15" customHeight="1">
      <c r="A128" s="34"/>
      <c r="B128" s="184"/>
      <c r="C128" s="199" t="s">
        <v>140</v>
      </c>
      <c r="D128" s="199" t="s">
        <v>152</v>
      </c>
      <c r="E128" s="200" t="s">
        <v>443</v>
      </c>
      <c r="F128" s="201" t="s">
        <v>444</v>
      </c>
      <c r="G128" s="202" t="s">
        <v>292</v>
      </c>
      <c r="H128" s="203">
        <v>2</v>
      </c>
      <c r="I128" s="204"/>
      <c r="J128" s="205">
        <f>ROUND(I128*H128,2)</f>
        <v>0</v>
      </c>
      <c r="K128" s="206"/>
      <c r="L128" s="207"/>
      <c r="M128" s="208" t="s">
        <v>1</v>
      </c>
      <c r="N128" s="209" t="s">
        <v>41</v>
      </c>
      <c r="O128" s="78"/>
      <c r="P128" s="195">
        <f>O128*H128</f>
        <v>0</v>
      </c>
      <c r="Q128" s="195">
        <v>0.00093000000000000005</v>
      </c>
      <c r="R128" s="195">
        <f>Q128*H128</f>
        <v>0.0018600000000000001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156</v>
      </c>
      <c r="AT128" s="197" t="s">
        <v>152</v>
      </c>
      <c r="AU128" s="197" t="s">
        <v>87</v>
      </c>
      <c r="AY128" s="15" t="s">
        <v>129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135</v>
      </c>
      <c r="BM128" s="197" t="s">
        <v>445</v>
      </c>
    </row>
    <row r="129" s="2" customFormat="1" ht="33" customHeight="1">
      <c r="A129" s="34"/>
      <c r="B129" s="184"/>
      <c r="C129" s="199" t="s">
        <v>135</v>
      </c>
      <c r="D129" s="199" t="s">
        <v>152</v>
      </c>
      <c r="E129" s="200" t="s">
        <v>446</v>
      </c>
      <c r="F129" s="201" t="s">
        <v>447</v>
      </c>
      <c r="G129" s="202" t="s">
        <v>292</v>
      </c>
      <c r="H129" s="203">
        <v>2</v>
      </c>
      <c r="I129" s="204"/>
      <c r="J129" s="205">
        <f>ROUND(I129*H129,2)</f>
        <v>0</v>
      </c>
      <c r="K129" s="206"/>
      <c r="L129" s="207"/>
      <c r="M129" s="208" t="s">
        <v>1</v>
      </c>
      <c r="N129" s="209" t="s">
        <v>41</v>
      </c>
      <c r="O129" s="78"/>
      <c r="P129" s="195">
        <f>O129*H129</f>
        <v>0</v>
      </c>
      <c r="Q129" s="195">
        <v>0.0016999999999999999</v>
      </c>
      <c r="R129" s="195">
        <f>Q129*H129</f>
        <v>0.0033999999999999998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156</v>
      </c>
      <c r="AT129" s="197" t="s">
        <v>152</v>
      </c>
      <c r="AU129" s="197" t="s">
        <v>87</v>
      </c>
      <c r="AY129" s="15" t="s">
        <v>129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135</v>
      </c>
      <c r="BM129" s="197" t="s">
        <v>448</v>
      </c>
    </row>
    <row r="130" s="2" customFormat="1" ht="33" customHeight="1">
      <c r="A130" s="34"/>
      <c r="B130" s="184"/>
      <c r="C130" s="199" t="s">
        <v>147</v>
      </c>
      <c r="D130" s="199" t="s">
        <v>152</v>
      </c>
      <c r="E130" s="200" t="s">
        <v>449</v>
      </c>
      <c r="F130" s="201" t="s">
        <v>450</v>
      </c>
      <c r="G130" s="202" t="s">
        <v>292</v>
      </c>
      <c r="H130" s="203">
        <v>1</v>
      </c>
      <c r="I130" s="204"/>
      <c r="J130" s="205">
        <f>ROUND(I130*H130,2)</f>
        <v>0</v>
      </c>
      <c r="K130" s="206"/>
      <c r="L130" s="207"/>
      <c r="M130" s="208" t="s">
        <v>1</v>
      </c>
      <c r="N130" s="209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156</v>
      </c>
      <c r="AT130" s="197" t="s">
        <v>152</v>
      </c>
      <c r="AU130" s="197" t="s">
        <v>87</v>
      </c>
      <c r="AY130" s="15" t="s">
        <v>129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135</v>
      </c>
      <c r="BM130" s="197" t="s">
        <v>451</v>
      </c>
    </row>
    <row r="131" s="2" customFormat="1" ht="33" customHeight="1">
      <c r="A131" s="34"/>
      <c r="B131" s="184"/>
      <c r="C131" s="199" t="s">
        <v>151</v>
      </c>
      <c r="D131" s="199" t="s">
        <v>152</v>
      </c>
      <c r="E131" s="200" t="s">
        <v>303</v>
      </c>
      <c r="F131" s="201" t="s">
        <v>304</v>
      </c>
      <c r="G131" s="202" t="s">
        <v>292</v>
      </c>
      <c r="H131" s="203">
        <v>1</v>
      </c>
      <c r="I131" s="204"/>
      <c r="J131" s="205">
        <f>ROUND(I131*H131,2)</f>
        <v>0</v>
      </c>
      <c r="K131" s="206"/>
      <c r="L131" s="207"/>
      <c r="M131" s="208" t="s">
        <v>1</v>
      </c>
      <c r="N131" s="209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156</v>
      </c>
      <c r="AT131" s="197" t="s">
        <v>152</v>
      </c>
      <c r="AU131" s="197" t="s">
        <v>87</v>
      </c>
      <c r="AY131" s="15" t="s">
        <v>129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135</v>
      </c>
      <c r="BM131" s="197" t="s">
        <v>452</v>
      </c>
    </row>
    <row r="132" s="2" customFormat="1" ht="21.75" customHeight="1">
      <c r="A132" s="34"/>
      <c r="B132" s="184"/>
      <c r="C132" s="199" t="s">
        <v>158</v>
      </c>
      <c r="D132" s="199" t="s">
        <v>152</v>
      </c>
      <c r="E132" s="200" t="s">
        <v>307</v>
      </c>
      <c r="F132" s="201" t="s">
        <v>308</v>
      </c>
      <c r="G132" s="202" t="s">
        <v>292</v>
      </c>
      <c r="H132" s="203">
        <v>4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41</v>
      </c>
      <c r="O132" s="78"/>
      <c r="P132" s="195">
        <f>O132*H132</f>
        <v>0</v>
      </c>
      <c r="Q132" s="195">
        <v>0.0044000000000000003</v>
      </c>
      <c r="R132" s="195">
        <f>Q132*H132</f>
        <v>0.017600000000000001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156</v>
      </c>
      <c r="AT132" s="197" t="s">
        <v>152</v>
      </c>
      <c r="AU132" s="197" t="s">
        <v>87</v>
      </c>
      <c r="AY132" s="15" t="s">
        <v>129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135</v>
      </c>
      <c r="BM132" s="197" t="s">
        <v>453</v>
      </c>
    </row>
    <row r="133" s="2" customFormat="1" ht="16.5" customHeight="1">
      <c r="A133" s="34"/>
      <c r="B133" s="184"/>
      <c r="C133" s="199" t="s">
        <v>156</v>
      </c>
      <c r="D133" s="199" t="s">
        <v>152</v>
      </c>
      <c r="E133" s="200" t="s">
        <v>311</v>
      </c>
      <c r="F133" s="201" t="s">
        <v>312</v>
      </c>
      <c r="G133" s="202" t="s">
        <v>292</v>
      </c>
      <c r="H133" s="203">
        <v>8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41</v>
      </c>
      <c r="O133" s="78"/>
      <c r="P133" s="195">
        <f>O133*H133</f>
        <v>0</v>
      </c>
      <c r="Q133" s="195">
        <v>1.0000000000000001E-05</v>
      </c>
      <c r="R133" s="195">
        <f>Q133*H133</f>
        <v>8.0000000000000007E-05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156</v>
      </c>
      <c r="AT133" s="197" t="s">
        <v>152</v>
      </c>
      <c r="AU133" s="197" t="s">
        <v>87</v>
      </c>
      <c r="AY133" s="15" t="s">
        <v>129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135</v>
      </c>
      <c r="BM133" s="197" t="s">
        <v>454</v>
      </c>
    </row>
    <row r="134" s="2" customFormat="1" ht="16.5" customHeight="1">
      <c r="A134" s="34"/>
      <c r="B134" s="184"/>
      <c r="C134" s="199" t="s">
        <v>165</v>
      </c>
      <c r="D134" s="199" t="s">
        <v>152</v>
      </c>
      <c r="E134" s="200" t="s">
        <v>315</v>
      </c>
      <c r="F134" s="201" t="s">
        <v>316</v>
      </c>
      <c r="G134" s="202" t="s">
        <v>292</v>
      </c>
      <c r="H134" s="203">
        <v>4</v>
      </c>
      <c r="I134" s="204"/>
      <c r="J134" s="205">
        <f>ROUND(I134*H134,2)</f>
        <v>0</v>
      </c>
      <c r="K134" s="206"/>
      <c r="L134" s="207"/>
      <c r="M134" s="208" t="s">
        <v>1</v>
      </c>
      <c r="N134" s="209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156</v>
      </c>
      <c r="AT134" s="197" t="s">
        <v>152</v>
      </c>
      <c r="AU134" s="197" t="s">
        <v>87</v>
      </c>
      <c r="AY134" s="15" t="s">
        <v>129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135</v>
      </c>
      <c r="BM134" s="197" t="s">
        <v>455</v>
      </c>
    </row>
    <row r="135" s="2" customFormat="1" ht="37.8" customHeight="1">
      <c r="A135" s="34"/>
      <c r="B135" s="184"/>
      <c r="C135" s="185" t="s">
        <v>169</v>
      </c>
      <c r="D135" s="185" t="s">
        <v>131</v>
      </c>
      <c r="E135" s="186" t="s">
        <v>319</v>
      </c>
      <c r="F135" s="187" t="s">
        <v>320</v>
      </c>
      <c r="G135" s="188" t="s">
        <v>239</v>
      </c>
      <c r="H135" s="189">
        <v>35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0.0001125</v>
      </c>
      <c r="R135" s="195">
        <f>Q135*H135</f>
        <v>0.0039375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135</v>
      </c>
      <c r="AT135" s="197" t="s">
        <v>131</v>
      </c>
      <c r="AU135" s="197" t="s">
        <v>87</v>
      </c>
      <c r="AY135" s="15" t="s">
        <v>129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135</v>
      </c>
      <c r="BM135" s="197" t="s">
        <v>456</v>
      </c>
    </row>
    <row r="136" s="2" customFormat="1" ht="37.8" customHeight="1">
      <c r="A136" s="34"/>
      <c r="B136" s="184"/>
      <c r="C136" s="185" t="s">
        <v>173</v>
      </c>
      <c r="D136" s="185" t="s">
        <v>131</v>
      </c>
      <c r="E136" s="186" t="s">
        <v>457</v>
      </c>
      <c r="F136" s="187" t="s">
        <v>458</v>
      </c>
      <c r="G136" s="188" t="s">
        <v>239</v>
      </c>
      <c r="H136" s="189">
        <v>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3.79E-05</v>
      </c>
      <c r="R136" s="195">
        <f>Q136*H136</f>
        <v>3.79E-05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135</v>
      </c>
      <c r="AT136" s="197" t="s">
        <v>131</v>
      </c>
      <c r="AU136" s="197" t="s">
        <v>87</v>
      </c>
      <c r="AY136" s="15" t="s">
        <v>129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135</v>
      </c>
      <c r="BM136" s="197" t="s">
        <v>459</v>
      </c>
    </row>
    <row r="137" s="2" customFormat="1" ht="24.15" customHeight="1">
      <c r="A137" s="34"/>
      <c r="B137" s="184"/>
      <c r="C137" s="185" t="s">
        <v>177</v>
      </c>
      <c r="D137" s="185" t="s">
        <v>131</v>
      </c>
      <c r="E137" s="186" t="s">
        <v>327</v>
      </c>
      <c r="F137" s="187" t="s">
        <v>328</v>
      </c>
      <c r="G137" s="188" t="s">
        <v>239</v>
      </c>
      <c r="H137" s="189">
        <v>36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3.7500000000000001E-06</v>
      </c>
      <c r="R137" s="195">
        <f>Q137*H137</f>
        <v>0.000135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135</v>
      </c>
      <c r="AT137" s="197" t="s">
        <v>131</v>
      </c>
      <c r="AU137" s="197" t="s">
        <v>87</v>
      </c>
      <c r="AY137" s="15" t="s">
        <v>129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135</v>
      </c>
      <c r="BM137" s="197" t="s">
        <v>460</v>
      </c>
    </row>
    <row r="138" s="12" customFormat="1" ht="22.8" customHeight="1">
      <c r="A138" s="12"/>
      <c r="B138" s="171"/>
      <c r="C138" s="12"/>
      <c r="D138" s="172" t="s">
        <v>74</v>
      </c>
      <c r="E138" s="182" t="s">
        <v>370</v>
      </c>
      <c r="F138" s="182" t="s">
        <v>371</v>
      </c>
      <c r="G138" s="12"/>
      <c r="H138" s="12"/>
      <c r="I138" s="174"/>
      <c r="J138" s="183">
        <f>BK138</f>
        <v>0</v>
      </c>
      <c r="K138" s="12"/>
      <c r="L138" s="171"/>
      <c r="M138" s="176"/>
      <c r="N138" s="177"/>
      <c r="O138" s="177"/>
      <c r="P138" s="178">
        <f>P139</f>
        <v>0</v>
      </c>
      <c r="Q138" s="177"/>
      <c r="R138" s="178">
        <f>R139</f>
        <v>0</v>
      </c>
      <c r="S138" s="177"/>
      <c r="T138" s="17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79</v>
      </c>
      <c r="AT138" s="180" t="s">
        <v>74</v>
      </c>
      <c r="AU138" s="180" t="s">
        <v>79</v>
      </c>
      <c r="AY138" s="172" t="s">
        <v>129</v>
      </c>
      <c r="BK138" s="181">
        <f>BK139</f>
        <v>0</v>
      </c>
    </row>
    <row r="139" s="2" customFormat="1" ht="33" customHeight="1">
      <c r="A139" s="34"/>
      <c r="B139" s="184"/>
      <c r="C139" s="185" t="s">
        <v>181</v>
      </c>
      <c r="D139" s="185" t="s">
        <v>131</v>
      </c>
      <c r="E139" s="186" t="s">
        <v>373</v>
      </c>
      <c r="F139" s="187" t="s">
        <v>374</v>
      </c>
      <c r="G139" s="188" t="s">
        <v>155</v>
      </c>
      <c r="H139" s="189">
        <v>1.722</v>
      </c>
      <c r="I139" s="190"/>
      <c r="J139" s="191">
        <f>ROUND(I139*H139,2)</f>
        <v>0</v>
      </c>
      <c r="K139" s="192"/>
      <c r="L139" s="35"/>
      <c r="M139" s="210" t="s">
        <v>1</v>
      </c>
      <c r="N139" s="211" t="s">
        <v>41</v>
      </c>
      <c r="O139" s="212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135</v>
      </c>
      <c r="AT139" s="197" t="s">
        <v>131</v>
      </c>
      <c r="AU139" s="197" t="s">
        <v>87</v>
      </c>
      <c r="AY139" s="15" t="s">
        <v>129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135</v>
      </c>
      <c r="BM139" s="197" t="s">
        <v>461</v>
      </c>
    </row>
    <row r="140" s="2" customFormat="1" ht="6.96" customHeight="1">
      <c r="A140" s="34"/>
      <c r="B140" s="61"/>
      <c r="C140" s="62"/>
      <c r="D140" s="62"/>
      <c r="E140" s="62"/>
      <c r="F140" s="62"/>
      <c r="G140" s="62"/>
      <c r="H140" s="62"/>
      <c r="I140" s="62"/>
      <c r="J140" s="62"/>
      <c r="K140" s="62"/>
      <c r="L140" s="35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autoFilter ref="C122:K13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2022-09-02T20:17:20Z</dcterms:created>
  <dcterms:modified xsi:type="dcterms:W3CDTF">2022-09-02T20:17:22Z</dcterms:modified>
</cp:coreProperties>
</file>