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Ťažba\DNS 2022\1 4 2021 DNS-022\"/>
    </mc:Choice>
  </mc:AlternateContent>
  <bookViews>
    <workbookView xWindow="0" yWindow="0" windowWidth="28800" windowHeight="121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ponuka'!$A$1:$O$38</definedName>
  </definedNames>
  <calcPr calcId="162913"/>
</workbook>
</file>

<file path=xl/calcChain.xml><?xml version="1.0" encoding="utf-8"?>
<calcChain xmlns="http://schemas.openxmlformats.org/spreadsheetml/2006/main">
  <c r="F14" i="1" l="1"/>
  <c r="O14" i="1" s="1"/>
  <c r="F13" i="1"/>
  <c r="O13" i="1" s="1"/>
  <c r="F12" i="1"/>
  <c r="O12" i="1" s="1"/>
  <c r="O15" i="1"/>
  <c r="O16" i="1"/>
  <c r="O17" i="1"/>
  <c r="O18" i="1"/>
  <c r="O19" i="1"/>
  <c r="O20" i="1"/>
  <c r="L23" i="1"/>
  <c r="O23" i="1" l="1"/>
  <c r="O25" i="1" s="1"/>
  <c r="O24" i="1" s="1"/>
  <c r="F22" i="1"/>
  <c r="P15" i="1"/>
  <c r="P12" i="1" l="1"/>
  <c r="P21" i="1" l="1"/>
  <c r="P20" i="1"/>
  <c r="P19" i="1"/>
  <c r="P13" i="1"/>
  <c r="P23" i="1" l="1"/>
</calcChain>
</file>

<file path=xl/sharedStrings.xml><?xml version="1.0" encoding="utf-8"?>
<sst xmlns="http://schemas.openxmlformats.org/spreadsheetml/2006/main" count="100" uniqueCount="88">
  <si>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</si>
  <si>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</si>
  <si>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</si>
  <si>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</si>
  <si>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</si>
  <si>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</si>
  <si>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</si>
  <si>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</si>
  <si>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</si>
  <si>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</si>
  <si>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</si>
  <si>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</si>
  <si>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</si>
  <si>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</si>
  <si>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</si>
  <si>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</si>
  <si>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</si>
  <si>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</si>
  <si>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</si>
  <si>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</si>
  <si>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</si>
  <si>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</si>
  <si>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</si>
  <si>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</si>
  <si>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</si>
  <si>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</si>
  <si>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</si>
  <si>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</si>
  <si>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</si>
  <si>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</si>
  <si>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</si>
  <si>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</si>
  <si>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</si>
  <si>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</si>
  <si>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</si>
  <si>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</si>
  <si>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</si>
  <si>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</si>
  <si>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</si>
  <si>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</si>
  <si>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</si>
  <si>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</si>
  <si>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</si>
  <si>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</si>
  <si>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</si>
  <si>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</si>
  <si>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</si>
  <si>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</si>
  <si>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</si>
  <si>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</si>
  <si>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</si>
  <si>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</si>
  <si>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</si>
  <si>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</si>
  <si>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</si>
  <si>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</si>
  <si>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</si>
  <si>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</si>
  <si>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</si>
  <si>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</si>
  <si>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</si>
  <si>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</si>
  <si>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</si>
  <si>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</si>
  <si>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</si>
  <si>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</si>
  <si>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</si>
  <si>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</si>
  <si>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</si>
  <si>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</si>
  <si>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š.p., Organizačná zložka  OZ Podunajsko</t>
  </si>
  <si>
    <t>VU-50</t>
  </si>
  <si>
    <t>10</t>
  </si>
  <si>
    <t>ihličnaté (m3)</t>
  </si>
  <si>
    <t>listnaté (m3)</t>
  </si>
  <si>
    <t>Približovacia vzdialenosť P-VM | VM-OM | P-OM (m)</t>
  </si>
  <si>
    <t>1,2,4c,6,7</t>
  </si>
  <si>
    <t xml:space="preserve">Názov čiastkovej zákazky: </t>
  </si>
  <si>
    <t>Lesnícke služby v ťažbovom procese na OZ Levice na roky 2021-2024</t>
  </si>
  <si>
    <t>Lesnícke služby v ťažbovom procese na OZ Podunajsko, VC Čifare  výzva č. 21/2022</t>
  </si>
  <si>
    <t>Tehla</t>
  </si>
  <si>
    <t>GS082-..10.0</t>
  </si>
  <si>
    <t>5</t>
  </si>
  <si>
    <t>- | - | 250</t>
  </si>
  <si>
    <t>GS082-..12.0</t>
  </si>
  <si>
    <t>- | - | 350</t>
  </si>
  <si>
    <t>GS082-..21A0</t>
  </si>
  <si>
    <t>- | - |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</si>
</sst>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7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9" fillId="3" borderId="13" xfId="0" applyFont="1" applyFill="1" applyBorder="1" applyAlignment="1" applyProtection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4" fontId="5" fillId="3" borderId="18" xfId="0" applyNumberFormat="1" applyFont="1" applyFill="1" applyBorder="1" applyAlignment="1" applyProtection="1">
      <alignment horizontal="center" vertical="center"/>
    </xf>
    <xf numFmtId="0" fontId="9" fillId="3" borderId="19" xfId="0" applyFont="1" applyFill="1" applyBorder="1" applyAlignment="1" applyProtection="1">
      <alignment horizontal="center" vertical="center"/>
    </xf>
    <xf numFmtId="3" fontId="9" fillId="3" borderId="20" xfId="0" applyNumberFormat="1" applyFont="1" applyFill="1" applyBorder="1" applyAlignment="1" applyProtection="1">
      <alignment horizontal="right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</xf>
    <xf numFmtId="3" fontId="9" fillId="3" borderId="24" xfId="0" applyNumberFormat="1" applyFont="1" applyFill="1" applyBorder="1" applyAlignment="1" applyProtection="1">
      <alignment horizontal="right" vertical="center"/>
    </xf>
    <xf numFmtId="0" fontId="9" fillId="3" borderId="24" xfId="0" applyFont="1" applyFill="1" applyBorder="1" applyAlignment="1" applyProtection="1">
      <alignment horizontal="center" vertical="center"/>
    </xf>
    <xf numFmtId="4" fontId="5" fillId="3" borderId="26" xfId="0" applyNumberFormat="1" applyFont="1" applyFill="1" applyBorder="1" applyAlignment="1" applyProtection="1">
      <alignment horizontal="center" vertical="center"/>
    </xf>
    <xf numFmtId="4" fontId="5" fillId="3" borderId="25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4" fontId="5" fillId="3" borderId="8" xfId="0" applyNumberFormat="1" applyFont="1" applyFill="1" applyBorder="1" applyAlignment="1" applyProtection="1">
      <alignment horizontal="center" vertical="center"/>
    </xf>
    <xf numFmtId="4" fontId="5" fillId="3" borderId="22" xfId="0" applyNumberFormat="1" applyFont="1" applyFill="1" applyBorder="1" applyAlignment="1" applyProtection="1">
      <alignment horizontal="center" vertical="center"/>
    </xf>
    <xf numFmtId="4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5" fillId="3" borderId="12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3" borderId="34" xfId="0" applyNumberFormat="1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Protection="1"/>
    <xf numFmtId="0" fontId="0" fillId="3" borderId="23" xfId="0" applyFill="1" applyBorder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</xf>
    <xf numFmtId="2" fontId="5" fillId="3" borderId="20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</xf>
    <xf numFmtId="0" fontId="4" fillId="3" borderId="32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3" fontId="5" fillId="3" borderId="24" xfId="0" applyNumberFormat="1" applyFont="1" applyFill="1" applyBorder="1" applyAlignment="1" applyProtection="1">
      <alignment horizontal="right" vertical="center"/>
    </xf>
    <xf numFmtId="4" fontId="5" fillId="3" borderId="35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9" fillId="3" borderId="16" xfId="0" applyFont="1" applyFill="1" applyBorder="1" applyAlignment="1" applyProtection="1">
      <alignment horizontal="left" vertical="center"/>
    </xf>
    <xf numFmtId="0" fontId="5" fillId="3" borderId="21" xfId="0" applyFont="1" applyFill="1" applyBorder="1" applyAlignment="1" applyProtection="1">
      <alignment horizontal="center" vertical="center" wrapText="1"/>
    </xf>
    <xf numFmtId="2" fontId="5" fillId="3" borderId="17" xfId="0" applyNumberFormat="1" applyFont="1" applyFill="1" applyBorder="1" applyAlignment="1" applyProtection="1">
      <alignment vertical="center"/>
    </xf>
    <xf numFmtId="2" fontId="5" fillId="3" borderId="1" xfId="0" applyNumberFormat="1" applyFont="1" applyFill="1" applyBorder="1" applyAlignment="1" applyProtection="1">
      <alignment vertical="center"/>
    </xf>
    <xf numFmtId="2" fontId="5" fillId="3" borderId="32" xfId="0" applyNumberFormat="1" applyFont="1" applyFill="1" applyBorder="1" applyAlignment="1" applyProtection="1">
      <alignment horizontal="center" vertical="center" wrapText="1"/>
    </xf>
    <xf numFmtId="2" fontId="5" fillId="3" borderId="14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/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</xf>
    <xf numFmtId="0" fontId="15" fillId="0" borderId="36" xfId="0" applyNumberFormat="1" applyFont="1" applyBorder="1" applyAlignment="1">
      <alignment horizontal="center" vertical="center" wrapText="1"/>
    </xf>
    <xf numFmtId="0" fontId="16" fillId="0" borderId="37" xfId="0" applyNumberFormat="1" applyFont="1" applyBorder="1" applyAlignment="1">
      <alignment horizontal="center" vertical="center"/>
    </xf>
    <xf numFmtId="2" fontId="15" fillId="0" borderId="36" xfId="0" applyNumberFormat="1" applyFont="1" applyBorder="1" applyAlignment="1">
      <alignment horizontal="right" vertical="center"/>
    </xf>
    <xf numFmtId="0" fontId="15" fillId="0" borderId="36" xfId="0" applyNumberFormat="1" applyFont="1" applyBorder="1" applyAlignment="1">
      <alignment horizontal="center" vertical="center"/>
    </xf>
    <xf numFmtId="0" fontId="15" fillId="0" borderId="36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0" fontId="17" fillId="0" borderId="37" xfId="0" applyNumberFormat="1" applyFont="1" applyBorder="1" applyAlignment="1">
      <alignment horizontal="center" vertical="center"/>
    </xf>
    <xf numFmtId="4" fontId="18" fillId="0" borderId="38" xfId="0" applyNumberFormat="1" applyFont="1" applyBorder="1" applyAlignment="1">
      <alignment horizontal="right" vertical="center" indent="1"/>
    </xf>
    <xf numFmtId="4" fontId="15" fillId="0" borderId="38" xfId="0" applyNumberFormat="1" applyFont="1" applyBorder="1" applyAlignment="1">
      <alignment horizontal="center" vertical="center"/>
    </xf>
    <xf numFmtId="0" fontId="15" fillId="0" borderId="39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14" fillId="2" borderId="0" xfId="0" applyFont="1" applyFill="1" applyAlignment="1"/>
    <xf numFmtId="0" fontId="0" fillId="2" borderId="0" xfId="0" applyFont="1" applyFill="1" applyAlignment="1"/>
    <xf numFmtId="0" fontId="1" fillId="3" borderId="0" xfId="0" applyFont="1" applyFill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3" borderId="29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horizontal="right" vertical="center"/>
    </xf>
    <xf numFmtId="0" fontId="5" fillId="3" borderId="4" xfId="0" applyFont="1" applyFill="1" applyBorder="1" applyAlignment="1" applyProtection="1">
      <alignment horizontal="right" vertical="center" indent="2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14" xfId="0" applyFont="1" applyFill="1" applyBorder="1" applyAlignment="1" applyProtection="1"/>
    <xf numFmtId="0" fontId="0" fillId="0" borderId="9" xfId="0" applyBorder="1" applyAlignment="1"/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  <xf numFmtId="0" fontId="0" fillId="3" borderId="11" xfId="0" applyFill="1" applyBorder="1" applyAlignment="1" applyProtection="1">
      <alignment horizontal="left"/>
    </xf>
    <xf numFmtId="0" fontId="5" fillId="3" borderId="41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zoomScaleNormal="100" zoomScaleSheetLayoutView="100" workbookViewId="0">
      <selection activeCell="B19" sqref="B19"/>
    </sheetView>
  </sheetViews>
  <sheetFormatPr defaultRowHeight="14.4" x14ac:dyDescent="0.3"/>
  <cols>
    <col min="1" max="1" width="13.6640625" customWidth="1"/>
    <col min="2" max="2" width="15.88671875" customWidth="1"/>
    <col min="3" max="3" width="31.33203125" customWidth="1"/>
    <col min="6" max="6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0" t="s">
        <v>63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70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77" t="s">
        <v>78</v>
      </c>
      <c r="D3" s="77"/>
      <c r="E3" s="77"/>
      <c r="F3" s="77"/>
      <c r="G3" s="77"/>
      <c r="H3" s="77"/>
      <c r="I3" s="77"/>
      <c r="J3" s="77"/>
      <c r="K3" s="77"/>
      <c r="L3" s="13"/>
      <c r="N3" s="14"/>
      <c r="O3" s="15"/>
    </row>
    <row r="4" spans="1:16" ht="18" customHeight="1" x14ac:dyDescent="0.3">
      <c r="A4" s="17" t="s">
        <v>77</v>
      </c>
      <c r="B4" s="13"/>
      <c r="C4" s="98" t="s">
        <v>79</v>
      </c>
      <c r="D4" s="99"/>
      <c r="E4" s="99"/>
      <c r="F4" s="99"/>
      <c r="G4" s="99"/>
      <c r="H4" s="99"/>
      <c r="I4" s="99"/>
      <c r="J4" s="99"/>
      <c r="K4" s="99"/>
      <c r="L4" s="13"/>
      <c r="M4" s="13"/>
      <c r="N4" s="14"/>
      <c r="O4" s="15"/>
    </row>
    <row r="5" spans="1:16" x14ac:dyDescent="0.3">
      <c r="A5" s="18"/>
      <c r="B5" s="18"/>
      <c r="C5" s="18"/>
      <c r="D5" s="103"/>
      <c r="E5" s="103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04" t="s">
        <v>70</v>
      </c>
      <c r="C6" s="104"/>
      <c r="D6" s="104"/>
      <c r="E6" s="104"/>
      <c r="F6" s="19"/>
      <c r="G6" s="18"/>
      <c r="H6" s="18"/>
      <c r="I6" s="21"/>
      <c r="J6" s="21"/>
      <c r="K6" s="18"/>
      <c r="L6" s="18"/>
      <c r="M6" s="18"/>
      <c r="N6" s="18"/>
      <c r="O6" s="18"/>
    </row>
    <row r="7" spans="1:16" ht="6" customHeight="1" thickBot="1" x14ac:dyDescent="0.35">
      <c r="A7" s="80"/>
      <c r="B7" s="138"/>
      <c r="C7" s="138"/>
      <c r="D7" s="138"/>
      <c r="E7" s="138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1" t="s">
        <v>65</v>
      </c>
      <c r="B8" s="102"/>
      <c r="C8" s="22"/>
      <c r="D8" s="23"/>
      <c r="E8" s="23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1" t="s">
        <v>7</v>
      </c>
      <c r="B9" s="92" t="s">
        <v>2</v>
      </c>
      <c r="C9" s="69" t="s">
        <v>52</v>
      </c>
      <c r="D9" s="106" t="s">
        <v>3</v>
      </c>
      <c r="E9" s="107"/>
      <c r="F9" s="108"/>
      <c r="G9" s="95" t="s">
        <v>4</v>
      </c>
      <c r="H9" s="95" t="s">
        <v>5</v>
      </c>
      <c r="I9" s="106" t="s">
        <v>6</v>
      </c>
      <c r="J9" s="108"/>
      <c r="K9" s="95" t="s">
        <v>75</v>
      </c>
      <c r="L9" s="95" t="s">
        <v>53</v>
      </c>
      <c r="M9" s="95" t="s">
        <v>59</v>
      </c>
      <c r="N9" s="105" t="s">
        <v>57</v>
      </c>
      <c r="O9" s="140" t="s">
        <v>58</v>
      </c>
    </row>
    <row r="10" spans="1:16" ht="21.75" customHeight="1" x14ac:dyDescent="0.3">
      <c r="A10" s="24"/>
      <c r="B10" s="93"/>
      <c r="C10" s="139" t="s">
        <v>67</v>
      </c>
      <c r="D10" s="95" t="s">
        <v>8</v>
      </c>
      <c r="E10" s="95" t="s">
        <v>9</v>
      </c>
      <c r="F10" s="95" t="s">
        <v>10</v>
      </c>
      <c r="G10" s="96"/>
      <c r="H10" s="96"/>
      <c r="I10" s="95" t="s">
        <v>73</v>
      </c>
      <c r="J10" s="95" t="s">
        <v>74</v>
      </c>
      <c r="K10" s="96"/>
      <c r="L10" s="96"/>
      <c r="M10" s="96"/>
      <c r="N10" s="143"/>
      <c r="O10" s="141"/>
    </row>
    <row r="11" spans="1:16" ht="50.25" customHeight="1" thickBot="1" x14ac:dyDescent="0.35">
      <c r="A11" s="25"/>
      <c r="B11" s="94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144"/>
      <c r="O11" s="142"/>
    </row>
    <row r="12" spans="1:16" ht="15" customHeight="1" x14ac:dyDescent="0.3">
      <c r="A12" s="90" t="s">
        <v>80</v>
      </c>
      <c r="B12" s="81" t="s">
        <v>81</v>
      </c>
      <c r="C12" s="82" t="s">
        <v>76</v>
      </c>
      <c r="D12" s="83">
        <v>10</v>
      </c>
      <c r="E12" s="83">
        <v>148</v>
      </c>
      <c r="F12" s="83">
        <f>SUM(D12,E12)</f>
        <v>158</v>
      </c>
      <c r="G12" s="84" t="s">
        <v>71</v>
      </c>
      <c r="H12" s="85" t="s">
        <v>82</v>
      </c>
      <c r="I12" s="86">
        <v>0.39</v>
      </c>
      <c r="J12" s="86">
        <v>0.3346058163822121</v>
      </c>
      <c r="K12" s="87" t="s">
        <v>83</v>
      </c>
      <c r="L12" s="88">
        <v>3284.5565999999999</v>
      </c>
      <c r="M12" s="89" t="s">
        <v>60</v>
      </c>
      <c r="N12" s="66"/>
      <c r="O12" s="65">
        <f>F12*N12</f>
        <v>0</v>
      </c>
      <c r="P12" s="12" t="str">
        <f>IF( O12=0," ", IF(100-((L12/O12)*100)&gt;20,"viac ako 20%",0))</f>
        <v xml:space="preserve"> </v>
      </c>
    </row>
    <row r="13" spans="1:16" ht="15" customHeight="1" x14ac:dyDescent="0.3">
      <c r="A13" s="91" t="s">
        <v>80</v>
      </c>
      <c r="B13" s="81" t="s">
        <v>84</v>
      </c>
      <c r="C13" s="82" t="s">
        <v>76</v>
      </c>
      <c r="D13" s="83">
        <v>2</v>
      </c>
      <c r="E13" s="83">
        <v>103</v>
      </c>
      <c r="F13" s="83">
        <f>SUM(D13,E13)</f>
        <v>105</v>
      </c>
      <c r="G13" s="84" t="s">
        <v>71</v>
      </c>
      <c r="H13" s="85" t="s">
        <v>72</v>
      </c>
      <c r="I13" s="86">
        <v>0.31</v>
      </c>
      <c r="J13" s="86">
        <v>0.26727242834438542</v>
      </c>
      <c r="K13" s="87" t="s">
        <v>85</v>
      </c>
      <c r="L13" s="88">
        <v>2465.8838999999998</v>
      </c>
      <c r="M13" s="89" t="s">
        <v>60</v>
      </c>
      <c r="N13" s="66"/>
      <c r="O13" s="65">
        <f>F13*N13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3">
      <c r="A14" s="91" t="s">
        <v>80</v>
      </c>
      <c r="B14" s="81" t="s">
        <v>86</v>
      </c>
      <c r="C14" s="82" t="s">
        <v>76</v>
      </c>
      <c r="D14" s="83">
        <v>0</v>
      </c>
      <c r="E14" s="83">
        <v>250</v>
      </c>
      <c r="F14" s="83">
        <f>SUM(D14,E14)</f>
        <v>250</v>
      </c>
      <c r="G14" s="84" t="s">
        <v>71</v>
      </c>
      <c r="H14" s="85" t="s">
        <v>82</v>
      </c>
      <c r="I14" s="86">
        <v>0</v>
      </c>
      <c r="J14" s="86">
        <v>0.19691336914913568</v>
      </c>
      <c r="K14" s="87" t="s">
        <v>87</v>
      </c>
      <c r="L14" s="88">
        <v>6661.1850000000004</v>
      </c>
      <c r="M14" s="89" t="s">
        <v>60</v>
      </c>
      <c r="N14" s="66"/>
      <c r="O14" s="65">
        <f>F14*N14</f>
        <v>0</v>
      </c>
      <c r="P14" s="12"/>
    </row>
    <row r="15" spans="1:16" ht="15" customHeight="1" x14ac:dyDescent="0.3">
      <c r="A15" s="71"/>
      <c r="B15" s="53"/>
      <c r="C15" s="67"/>
      <c r="D15" s="74"/>
      <c r="E15" s="56"/>
      <c r="F15" s="56"/>
      <c r="G15" s="59"/>
      <c r="H15" s="53"/>
      <c r="I15" s="53"/>
      <c r="J15" s="76"/>
      <c r="K15" s="60"/>
      <c r="L15" s="27"/>
      <c r="M15" s="28"/>
      <c r="N15" s="66"/>
      <c r="O15" s="65">
        <f t="shared" ref="O15:O20" si="1">+F15*N15</f>
        <v>0</v>
      </c>
      <c r="P15" s="12" t="str">
        <f>IF( O15=0," ", IF(100-((L15/O15)*100)&gt;20,"viac ako 20%",0))</f>
        <v xml:space="preserve"> </v>
      </c>
    </row>
    <row r="16" spans="1:16" ht="15" customHeight="1" x14ac:dyDescent="0.3">
      <c r="A16" s="71"/>
      <c r="B16" s="53"/>
      <c r="C16" s="67"/>
      <c r="D16" s="74"/>
      <c r="E16" s="56"/>
      <c r="F16" s="56"/>
      <c r="G16" s="59"/>
      <c r="H16" s="53"/>
      <c r="I16" s="53"/>
      <c r="J16" s="76"/>
      <c r="K16" s="60"/>
      <c r="L16" s="27"/>
      <c r="M16" s="28"/>
      <c r="N16" s="66"/>
      <c r="O16" s="65">
        <f t="shared" si="1"/>
        <v>0</v>
      </c>
      <c r="P16" s="12"/>
    </row>
    <row r="17" spans="1:16" ht="15" customHeight="1" x14ac:dyDescent="0.3">
      <c r="A17" s="71"/>
      <c r="B17" s="53"/>
      <c r="C17" s="67"/>
      <c r="D17" s="74"/>
      <c r="E17" s="56"/>
      <c r="F17" s="56"/>
      <c r="G17" s="59"/>
      <c r="H17" s="53"/>
      <c r="I17" s="53"/>
      <c r="J17" s="76"/>
      <c r="K17" s="60"/>
      <c r="L17" s="27"/>
      <c r="M17" s="28"/>
      <c r="N17" s="66"/>
      <c r="O17" s="65">
        <f t="shared" si="1"/>
        <v>0</v>
      </c>
      <c r="P17" s="12"/>
    </row>
    <row r="18" spans="1:16" ht="15" customHeight="1" x14ac:dyDescent="0.3">
      <c r="A18" s="71"/>
      <c r="B18" s="54"/>
      <c r="C18" s="67"/>
      <c r="D18" s="73"/>
      <c r="E18" s="57"/>
      <c r="F18" s="57"/>
      <c r="G18" s="59"/>
      <c r="H18" s="54"/>
      <c r="I18" s="54"/>
      <c r="J18" s="75"/>
      <c r="K18" s="61"/>
      <c r="L18" s="65"/>
      <c r="M18" s="28"/>
      <c r="N18" s="66"/>
      <c r="O18" s="65">
        <f t="shared" si="1"/>
        <v>0</v>
      </c>
      <c r="P18" s="12"/>
    </row>
    <row r="19" spans="1:16" ht="15" customHeight="1" x14ac:dyDescent="0.3">
      <c r="A19" s="26"/>
      <c r="B19" s="53"/>
      <c r="C19" s="67"/>
      <c r="D19" s="74"/>
      <c r="E19" s="56"/>
      <c r="F19" s="56"/>
      <c r="G19" s="59"/>
      <c r="H19" s="53"/>
      <c r="I19" s="53"/>
      <c r="J19" s="76"/>
      <c r="K19" s="60"/>
      <c r="L19" s="27"/>
      <c r="M19" s="28"/>
      <c r="N19" s="66"/>
      <c r="O19" s="65">
        <f t="shared" si="1"/>
        <v>0</v>
      </c>
      <c r="P19" s="12" t="str">
        <f t="shared" ref="P19:P21" si="2">IF( O19=0," ", IF(100-((L19/O19)*100)&gt;20,"viac ako 20%",0))</f>
        <v xml:space="preserve"> </v>
      </c>
    </row>
    <row r="20" spans="1:16" ht="15" customHeight="1" x14ac:dyDescent="0.3">
      <c r="A20" s="26"/>
      <c r="B20" s="53"/>
      <c r="C20" s="67"/>
      <c r="D20" s="74"/>
      <c r="E20" s="56"/>
      <c r="F20" s="56"/>
      <c r="G20" s="59"/>
      <c r="H20" s="53"/>
      <c r="I20" s="53"/>
      <c r="J20" s="76"/>
      <c r="K20" s="60"/>
      <c r="L20" s="27"/>
      <c r="M20" s="28"/>
      <c r="N20" s="66"/>
      <c r="O20" s="65">
        <f t="shared" si="1"/>
        <v>0</v>
      </c>
      <c r="P20" s="12" t="str">
        <f t="shared" si="2"/>
        <v xml:space="preserve"> </v>
      </c>
    </row>
    <row r="21" spans="1:16" ht="15" thickBot="1" x14ac:dyDescent="0.35">
      <c r="A21" s="29"/>
      <c r="B21" s="55"/>
      <c r="C21" s="68"/>
      <c r="D21" s="30"/>
      <c r="E21" s="58"/>
      <c r="F21" s="58"/>
      <c r="G21" s="62"/>
      <c r="H21" s="55"/>
      <c r="I21" s="55"/>
      <c r="J21" s="72"/>
      <c r="K21" s="63"/>
      <c r="L21" s="40"/>
      <c r="M21" s="40"/>
      <c r="N21" s="50"/>
      <c r="O21" s="40"/>
      <c r="P21" s="12" t="str">
        <f t="shared" si="2"/>
        <v xml:space="preserve"> </v>
      </c>
    </row>
    <row r="22" spans="1:16" ht="15" thickBot="1" x14ac:dyDescent="0.35">
      <c r="A22" s="31"/>
      <c r="B22" s="32"/>
      <c r="C22" s="33"/>
      <c r="D22" s="34"/>
      <c r="E22" s="34"/>
      <c r="F22" s="64">
        <f>SUM(F12:F21)</f>
        <v>513</v>
      </c>
      <c r="G22" s="35"/>
      <c r="H22" s="32"/>
      <c r="I22" s="32"/>
      <c r="J22" s="32"/>
      <c r="K22" s="33"/>
      <c r="L22" s="36"/>
      <c r="M22" s="37"/>
      <c r="N22" s="41"/>
      <c r="O22" s="42"/>
      <c r="P22" s="12"/>
    </row>
    <row r="23" spans="1:16" ht="15" thickBot="1" x14ac:dyDescent="0.35">
      <c r="A23" s="52"/>
      <c r="B23" s="38"/>
      <c r="C23" s="38"/>
      <c r="D23" s="38"/>
      <c r="E23" s="38"/>
      <c r="F23" s="38"/>
      <c r="G23" s="38"/>
      <c r="H23" s="38"/>
      <c r="I23" s="126" t="s">
        <v>12</v>
      </c>
      <c r="J23" s="126"/>
      <c r="K23" s="145"/>
      <c r="L23" s="42">
        <f>SUM(L12:L21)</f>
        <v>12411.6255</v>
      </c>
      <c r="M23" s="39"/>
      <c r="N23" s="43" t="s">
        <v>13</v>
      </c>
      <c r="O23" s="36">
        <f>SUM(O12:O21)</f>
        <v>0</v>
      </c>
      <c r="P23" s="12" t="str">
        <f>IF(O23&gt;L23,"prekročená cena","nižšia ako stanovená")</f>
        <v>nižšia ako stanovená</v>
      </c>
    </row>
    <row r="24" spans="1:16" ht="15" thickBot="1" x14ac:dyDescent="0.35">
      <c r="A24" s="127" t="s">
        <v>14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9"/>
      <c r="O24" s="36">
        <f>O25-O23</f>
        <v>0</v>
      </c>
    </row>
    <row r="25" spans="1:16" ht="15" thickBot="1" x14ac:dyDescent="0.35">
      <c r="A25" s="127" t="s">
        <v>15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9"/>
      <c r="O25" s="36">
        <f>IF("nie"=MID(H33,1,3),O23,(O23*1.2))</f>
        <v>0</v>
      </c>
    </row>
    <row r="26" spans="1:16" x14ac:dyDescent="0.3">
      <c r="A26" s="112" t="s">
        <v>16</v>
      </c>
      <c r="B26" s="112"/>
      <c r="C26" s="112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6" x14ac:dyDescent="0.3">
      <c r="A27" s="130" t="s">
        <v>64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6" ht="25.5" customHeight="1" x14ac:dyDescent="0.3">
      <c r="A28" s="45" t="s">
        <v>56</v>
      </c>
      <c r="B28" s="45"/>
      <c r="C28" s="45"/>
      <c r="D28" s="45"/>
      <c r="E28" s="45"/>
      <c r="F28" s="46" t="s">
        <v>54</v>
      </c>
      <c r="G28" s="45"/>
      <c r="H28" s="45"/>
      <c r="I28" s="47"/>
      <c r="J28" s="47"/>
      <c r="K28" s="47"/>
      <c r="L28" s="47"/>
      <c r="M28" s="47"/>
      <c r="N28" s="47"/>
      <c r="O28" s="47"/>
    </row>
    <row r="29" spans="1:16" ht="15" customHeight="1" x14ac:dyDescent="0.3">
      <c r="A29" s="117" t="s">
        <v>66</v>
      </c>
      <c r="B29" s="118"/>
      <c r="C29" s="118"/>
      <c r="D29" s="119"/>
      <c r="E29" s="113" t="s">
        <v>55</v>
      </c>
      <c r="F29" s="48" t="s">
        <v>17</v>
      </c>
      <c r="G29" s="114"/>
      <c r="H29" s="115"/>
      <c r="I29" s="115"/>
      <c r="J29" s="115"/>
      <c r="K29" s="115"/>
      <c r="L29" s="115"/>
      <c r="M29" s="115"/>
      <c r="N29" s="115"/>
      <c r="O29" s="116"/>
    </row>
    <row r="30" spans="1:16" x14ac:dyDescent="0.3">
      <c r="A30" s="120"/>
      <c r="B30" s="121"/>
      <c r="C30" s="121"/>
      <c r="D30" s="122"/>
      <c r="E30" s="113"/>
      <c r="F30" s="48" t="s">
        <v>18</v>
      </c>
      <c r="G30" s="114"/>
      <c r="H30" s="115"/>
      <c r="I30" s="115"/>
      <c r="J30" s="115"/>
      <c r="K30" s="115"/>
      <c r="L30" s="115"/>
      <c r="M30" s="115"/>
      <c r="N30" s="115"/>
      <c r="O30" s="116"/>
    </row>
    <row r="31" spans="1:16" ht="18" customHeight="1" x14ac:dyDescent="0.3">
      <c r="A31" s="120"/>
      <c r="B31" s="121"/>
      <c r="C31" s="121"/>
      <c r="D31" s="122"/>
      <c r="E31" s="113"/>
      <c r="F31" s="48" t="s">
        <v>19</v>
      </c>
      <c r="G31" s="114"/>
      <c r="H31" s="115"/>
      <c r="I31" s="115"/>
      <c r="J31" s="115"/>
      <c r="K31" s="115"/>
      <c r="L31" s="115"/>
      <c r="M31" s="115"/>
      <c r="N31" s="115"/>
      <c r="O31" s="116"/>
    </row>
    <row r="32" spans="1:16" x14ac:dyDescent="0.3">
      <c r="A32" s="120"/>
      <c r="B32" s="121"/>
      <c r="C32" s="121"/>
      <c r="D32" s="122"/>
      <c r="E32" s="113"/>
      <c r="F32" s="48" t="s">
        <v>20</v>
      </c>
      <c r="G32" s="114"/>
      <c r="H32" s="115"/>
      <c r="I32" s="115"/>
      <c r="J32" s="115"/>
      <c r="K32" s="115"/>
      <c r="L32" s="115"/>
      <c r="M32" s="115"/>
      <c r="N32" s="115"/>
      <c r="O32" s="116"/>
    </row>
    <row r="33" spans="1:15" x14ac:dyDescent="0.3">
      <c r="A33" s="120"/>
      <c r="B33" s="121"/>
      <c r="C33" s="121"/>
      <c r="D33" s="122"/>
      <c r="E33" s="113"/>
      <c r="F33" s="131" t="s">
        <v>21</v>
      </c>
      <c r="G33" s="132"/>
      <c r="H33" s="78"/>
      <c r="I33" s="78"/>
      <c r="J33" s="78"/>
      <c r="K33" s="78"/>
      <c r="L33" s="78"/>
      <c r="M33" s="78"/>
      <c r="N33" s="78"/>
      <c r="O33" s="79"/>
    </row>
    <row r="34" spans="1:15" x14ac:dyDescent="0.3">
      <c r="A34" s="120"/>
      <c r="B34" s="121"/>
      <c r="C34" s="121"/>
      <c r="D34" s="122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3">
      <c r="A35" s="120"/>
      <c r="B35" s="121"/>
      <c r="C35" s="121"/>
      <c r="D35" s="1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3">
      <c r="A36" s="123"/>
      <c r="B36" s="124"/>
      <c r="C36" s="124"/>
      <c r="D36" s="125"/>
      <c r="E36" s="47"/>
      <c r="F36" s="23"/>
      <c r="G36" s="18"/>
      <c r="H36" s="23"/>
      <c r="I36" s="23" t="s">
        <v>22</v>
      </c>
      <c r="J36" s="23"/>
      <c r="K36" s="23"/>
      <c r="L36" s="109"/>
      <c r="M36" s="110"/>
      <c r="N36" s="111"/>
      <c r="O36" s="23"/>
    </row>
    <row r="37" spans="1:15" x14ac:dyDescent="0.3">
      <c r="A37" s="47"/>
      <c r="B37" s="47"/>
      <c r="C37" s="47"/>
      <c r="D37" s="47"/>
      <c r="E37" s="47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3">
      <c r="A38" s="21"/>
      <c r="B38" s="21"/>
      <c r="C38" s="21"/>
      <c r="D38" s="21"/>
      <c r="E38" s="21"/>
      <c r="F38" s="23"/>
      <c r="G38" s="23"/>
      <c r="H38" s="23"/>
      <c r="I38" s="23"/>
      <c r="J38" s="23"/>
      <c r="K38" s="23"/>
      <c r="L38" s="23"/>
      <c r="M38" s="23"/>
      <c r="N38" s="23"/>
      <c r="O38" s="23"/>
    </row>
  </sheetData>
  <mergeCells count="35">
    <mergeCell ref="I23:K23"/>
    <mergeCell ref="A24:N24"/>
    <mergeCell ref="A25:N25"/>
    <mergeCell ref="A27:O27"/>
    <mergeCell ref="F33:G33"/>
    <mergeCell ref="L36:N36"/>
    <mergeCell ref="A26:C26"/>
    <mergeCell ref="E29:E33"/>
    <mergeCell ref="G29:O29"/>
    <mergeCell ref="G30:O30"/>
    <mergeCell ref="G31:O31"/>
    <mergeCell ref="G32:O32"/>
    <mergeCell ref="A29:D36"/>
    <mergeCell ref="N9:N11"/>
    <mergeCell ref="O9:O11"/>
    <mergeCell ref="C10:C11"/>
    <mergeCell ref="D10:D11"/>
    <mergeCell ref="E10:E11"/>
    <mergeCell ref="F10:F11"/>
    <mergeCell ref="M9:M11"/>
    <mergeCell ref="G9:G11"/>
    <mergeCell ref="H9:H11"/>
    <mergeCell ref="K9:K11"/>
    <mergeCell ref="D9:F9"/>
    <mergeCell ref="I9:J9"/>
    <mergeCell ref="I10:I11"/>
    <mergeCell ref="J10:J11"/>
    <mergeCell ref="B9:B11"/>
    <mergeCell ref="L9:L11"/>
    <mergeCell ref="C4:K4"/>
    <mergeCell ref="A1:L1"/>
    <mergeCell ref="A8:B8"/>
    <mergeCell ref="D5:E5"/>
    <mergeCell ref="B6:E6"/>
    <mergeCell ref="B7:E7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37" t="s">
        <v>50</v>
      </c>
      <c r="M2" s="137"/>
    </row>
    <row r="3" spans="1:14" x14ac:dyDescent="0.3">
      <c r="A3" s="5" t="s">
        <v>24</v>
      </c>
      <c r="B3" s="134" t="s">
        <v>25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x14ac:dyDescent="0.3">
      <c r="A4" s="5" t="s">
        <v>26</v>
      </c>
      <c r="B4" s="134" t="s">
        <v>27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4" x14ac:dyDescent="0.3">
      <c r="A5" s="5" t="s">
        <v>7</v>
      </c>
      <c r="B5" s="134" t="s">
        <v>28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4" x14ac:dyDescent="0.3">
      <c r="A6" s="5" t="s">
        <v>2</v>
      </c>
      <c r="B6" s="134" t="s">
        <v>29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</row>
    <row r="7" spans="1:14" x14ac:dyDescent="0.3">
      <c r="A7" s="6" t="s">
        <v>30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x14ac:dyDescent="0.3">
      <c r="A8" s="5" t="s">
        <v>11</v>
      </c>
      <c r="B8" s="134" t="s">
        <v>31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3">
      <c r="A9" s="7" t="s">
        <v>32</v>
      </c>
      <c r="B9" s="134" t="s">
        <v>33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</row>
    <row r="10" spans="1:14" x14ac:dyDescent="0.3">
      <c r="A10" s="7" t="s">
        <v>34</v>
      </c>
      <c r="B10" s="134" t="s">
        <v>35</v>
      </c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</row>
    <row r="11" spans="1:14" x14ac:dyDescent="0.3">
      <c r="A11" s="8" t="s">
        <v>36</v>
      </c>
      <c r="B11" s="134" t="s">
        <v>37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1:14" x14ac:dyDescent="0.3">
      <c r="A12" s="9" t="s">
        <v>38</v>
      </c>
      <c r="B12" s="134" t="s">
        <v>39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</row>
    <row r="13" spans="1:14" ht="24" customHeight="1" x14ac:dyDescent="0.3">
      <c r="A13" s="8" t="s">
        <v>40</v>
      </c>
      <c r="B13" s="134" t="s">
        <v>41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</row>
    <row r="14" spans="1:14" ht="16.5" customHeight="1" x14ac:dyDescent="0.3">
      <c r="A14" s="8" t="s">
        <v>5</v>
      </c>
      <c r="B14" s="134" t="s">
        <v>51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4" x14ac:dyDescent="0.3">
      <c r="A15" s="8" t="s">
        <v>42</v>
      </c>
      <c r="B15" s="134" t="s">
        <v>43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</row>
    <row r="16" spans="1:14" ht="39.6" x14ac:dyDescent="0.3">
      <c r="A16" s="10" t="s">
        <v>44</v>
      </c>
      <c r="B16" s="134" t="s">
        <v>45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ht="28.5" customHeight="1" x14ac:dyDescent="0.3">
      <c r="A17" s="10" t="s">
        <v>46</v>
      </c>
      <c r="B17" s="134" t="s">
        <v>47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4" ht="27" customHeight="1" x14ac:dyDescent="0.3">
      <c r="A18" s="11" t="s">
        <v>48</v>
      </c>
      <c r="B18" s="134" t="s">
        <v>49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14" ht="75" customHeight="1" x14ac:dyDescent="0.3">
      <c r="A19" s="49" t="s">
        <v>61</v>
      </c>
      <c r="B19" s="133" t="s">
        <v>62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2022-11-24T18:51:27Z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