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1 - Oprava části městský..." sheetId="2" r:id="rId2"/>
    <sheet name="ON.1 - Ostatní náklady" sheetId="3" r:id="rId3"/>
    <sheet name="VRN.1 - Vedlejší rozpočto..." sheetId="4" r:id="rId4"/>
    <sheet name="Pokyny pro vyplnění" sheetId="5" r:id="rId5"/>
  </sheets>
  <definedNames>
    <definedName name="_xlnm.Print_Area" localSheetId="0">'Rekapitulace stavby'!$D$4:$AO$36,'Rekapitulace stavby'!$C$42:$AQ$60</definedName>
    <definedName name="_xlnm.Print_Titles" localSheetId="0">'Rekapitulace stavby'!$52:$52</definedName>
    <definedName name="_xlnm._FilterDatabase" localSheetId="1" hidden="1">'01 - Oprava části městský...'!$C$98:$K$544</definedName>
    <definedName name="_xlnm.Print_Area" localSheetId="1">'01 - Oprava části městský...'!$C$4:$J$41,'01 - Oprava části městský...'!$C$47:$J$78,'01 - Oprava části městský...'!$C$84:$K$544</definedName>
    <definedName name="_xlnm.Print_Titles" localSheetId="1">'01 - Oprava části městský...'!$98:$98</definedName>
    <definedName name="_xlnm._FilterDatabase" localSheetId="2" hidden="1">'ON.1 - Ostatní náklady'!$C$85:$K$114</definedName>
    <definedName name="_xlnm.Print_Area" localSheetId="2">'ON.1 - Ostatní náklady'!$C$4:$J$41,'ON.1 - Ostatní náklady'!$C$47:$J$65,'ON.1 - Ostatní náklady'!$C$71:$K$114</definedName>
    <definedName name="_xlnm.Print_Titles" localSheetId="2">'ON.1 - Ostatní náklady'!$85:$85</definedName>
    <definedName name="_xlnm._FilterDatabase" localSheetId="3" hidden="1">'VRN.1 - Vedlejší rozpočto...'!$C$85:$K$114</definedName>
    <definedName name="_xlnm.Print_Area" localSheetId="3">'VRN.1 - Vedlejší rozpočto...'!$C$4:$J$41,'VRN.1 - Vedlejší rozpočto...'!$C$47:$J$65,'VRN.1 - Vedlejší rozpočto...'!$C$71:$K$114</definedName>
    <definedName name="_xlnm.Print_Titles" localSheetId="3">'VRN.1 - Vedlejší rozpočto...'!$85:$85</definedName>
    <definedName name="_xlnm.Print_Area" localSheetId="4">'Pokyny pro vyplnění'!$B$2:$K$71,'Pokyny pro vyplnění'!$B$74:$K$118,'Pokyny pro vyplnění'!$B$121:$K$190,'Pokyny pro vyplnění'!$B$198:$K$218</definedName>
  </definedNames>
  <calcPr/>
</workbook>
</file>

<file path=xl/calcChain.xml><?xml version="1.0" encoding="utf-8"?>
<calcChain xmlns="http://schemas.openxmlformats.org/spreadsheetml/2006/main">
  <c i="4" r="J39"/>
  <c r="J38"/>
  <c i="1" r="AY59"/>
  <c i="4" r="J37"/>
  <c i="1" r="AX59"/>
  <c i="4" r="BI112"/>
  <c r="BH112"/>
  <c r="BG112"/>
  <c r="BF112"/>
  <c r="T112"/>
  <c r="R112"/>
  <c r="P112"/>
  <c r="BK112"/>
  <c r="J112"/>
  <c r="BE112"/>
  <c r="BI109"/>
  <c r="BH109"/>
  <c r="BG109"/>
  <c r="BF109"/>
  <c r="T109"/>
  <c r="R109"/>
  <c r="P109"/>
  <c r="BK109"/>
  <c r="J109"/>
  <c r="BE109"/>
  <c r="BI106"/>
  <c r="BH106"/>
  <c r="BG106"/>
  <c r="BF106"/>
  <c r="T106"/>
  <c r="R106"/>
  <c r="P106"/>
  <c r="BK106"/>
  <c r="J106"/>
  <c r="BE106"/>
  <c r="BI103"/>
  <c r="BH103"/>
  <c r="BG103"/>
  <c r="BF103"/>
  <c r="T103"/>
  <c r="R103"/>
  <c r="P103"/>
  <c r="BK103"/>
  <c r="J103"/>
  <c r="BE103"/>
  <c r="BI100"/>
  <c r="BH100"/>
  <c r="BG100"/>
  <c r="BF100"/>
  <c r="T100"/>
  <c r="R100"/>
  <c r="P100"/>
  <c r="BK100"/>
  <c r="J100"/>
  <c r="BE100"/>
  <c r="BI97"/>
  <c r="BH97"/>
  <c r="BG97"/>
  <c r="BF97"/>
  <c r="T97"/>
  <c r="R97"/>
  <c r="P97"/>
  <c r="BK97"/>
  <c r="J97"/>
  <c r="BE97"/>
  <c r="BI94"/>
  <c r="BH94"/>
  <c r="BG94"/>
  <c r="BF94"/>
  <c r="T94"/>
  <c r="R94"/>
  <c r="P94"/>
  <c r="BK94"/>
  <c r="J94"/>
  <c r="BE94"/>
  <c r="BI91"/>
  <c r="BH91"/>
  <c r="BG91"/>
  <c r="BF91"/>
  <c r="T91"/>
  <c r="R91"/>
  <c r="P91"/>
  <c r="BK91"/>
  <c r="J91"/>
  <c r="BE91"/>
  <c r="BI88"/>
  <c r="F39"/>
  <c i="1" r="BD59"/>
  <c i="4" r="BH88"/>
  <c r="F38"/>
  <c i="1" r="BC59"/>
  <c i="4" r="BG88"/>
  <c r="F37"/>
  <c i="1" r="BB59"/>
  <c i="4" r="BF88"/>
  <c r="J36"/>
  <c i="1" r="AW59"/>
  <c i="4" r="F36"/>
  <c i="1" r="BA59"/>
  <c i="4" r="T88"/>
  <c r="T87"/>
  <c r="T86"/>
  <c r="R88"/>
  <c r="R87"/>
  <c r="R86"/>
  <c r="P88"/>
  <c r="P87"/>
  <c r="P86"/>
  <c i="1" r="AU59"/>
  <c i="4" r="BK88"/>
  <c r="BK87"/>
  <c r="J87"/>
  <c r="BK86"/>
  <c r="J86"/>
  <c r="J63"/>
  <c r="J32"/>
  <c i="1" r="AG59"/>
  <c i="4" r="J88"/>
  <c r="BE88"/>
  <c r="J35"/>
  <c i="1" r="AV59"/>
  <c i="4" r="F35"/>
  <c i="1" r="AZ59"/>
  <c i="4" r="J64"/>
  <c r="J83"/>
  <c r="J82"/>
  <c r="F82"/>
  <c r="F80"/>
  <c r="E78"/>
  <c r="J59"/>
  <c r="J58"/>
  <c r="F58"/>
  <c r="F56"/>
  <c r="E54"/>
  <c r="J41"/>
  <c r="J20"/>
  <c r="E20"/>
  <c r="F83"/>
  <c r="F59"/>
  <c r="J19"/>
  <c r="J14"/>
  <c r="J80"/>
  <c r="J56"/>
  <c r="E7"/>
  <c r="E74"/>
  <c r="E50"/>
  <c i="3" r="J39"/>
  <c r="J38"/>
  <c i="1" r="AY58"/>
  <c i="3" r="J37"/>
  <c i="1" r="AX58"/>
  <c i="3" r="BI112"/>
  <c r="BH112"/>
  <c r="BG112"/>
  <c r="BF112"/>
  <c r="T112"/>
  <c r="R112"/>
  <c r="P112"/>
  <c r="BK112"/>
  <c r="J112"/>
  <c r="BE112"/>
  <c r="BI109"/>
  <c r="BH109"/>
  <c r="BG109"/>
  <c r="BF109"/>
  <c r="T109"/>
  <c r="R109"/>
  <c r="P109"/>
  <c r="BK109"/>
  <c r="J109"/>
  <c r="BE109"/>
  <c r="BI106"/>
  <c r="BH106"/>
  <c r="BG106"/>
  <c r="BF106"/>
  <c r="T106"/>
  <c r="R106"/>
  <c r="P106"/>
  <c r="BK106"/>
  <c r="J106"/>
  <c r="BE106"/>
  <c r="BI103"/>
  <c r="BH103"/>
  <c r="BG103"/>
  <c r="BF103"/>
  <c r="T103"/>
  <c r="R103"/>
  <c r="P103"/>
  <c r="BK103"/>
  <c r="J103"/>
  <c r="BE103"/>
  <c r="BI100"/>
  <c r="BH100"/>
  <c r="BG100"/>
  <c r="BF100"/>
  <c r="T100"/>
  <c r="R100"/>
  <c r="P100"/>
  <c r="BK100"/>
  <c r="J100"/>
  <c r="BE100"/>
  <c r="BI97"/>
  <c r="BH97"/>
  <c r="BG97"/>
  <c r="BF97"/>
  <c r="T97"/>
  <c r="R97"/>
  <c r="P97"/>
  <c r="BK97"/>
  <c r="J97"/>
  <c r="BE97"/>
  <c r="BI94"/>
  <c r="BH94"/>
  <c r="BG94"/>
  <c r="BF94"/>
  <c r="T94"/>
  <c r="R94"/>
  <c r="P94"/>
  <c r="BK94"/>
  <c r="J94"/>
  <c r="BE94"/>
  <c r="BI91"/>
  <c r="BH91"/>
  <c r="BG91"/>
  <c r="BF91"/>
  <c r="T91"/>
  <c r="R91"/>
  <c r="P91"/>
  <c r="BK91"/>
  <c r="J91"/>
  <c r="BE91"/>
  <c r="BI88"/>
  <c r="F39"/>
  <c i="1" r="BD58"/>
  <c i="3" r="BH88"/>
  <c r="F38"/>
  <c i="1" r="BC58"/>
  <c i="3" r="BG88"/>
  <c r="F37"/>
  <c i="1" r="BB58"/>
  <c i="3" r="BF88"/>
  <c r="J36"/>
  <c i="1" r="AW58"/>
  <c i="3" r="F36"/>
  <c i="1" r="BA58"/>
  <c i="3" r="T88"/>
  <c r="T87"/>
  <c r="T86"/>
  <c r="R88"/>
  <c r="R87"/>
  <c r="R86"/>
  <c r="P88"/>
  <c r="P87"/>
  <c r="P86"/>
  <c i="1" r="AU58"/>
  <c i="3" r="BK88"/>
  <c r="BK87"/>
  <c r="J87"/>
  <c r="BK86"/>
  <c r="J86"/>
  <c r="J63"/>
  <c r="J32"/>
  <c i="1" r="AG58"/>
  <c i="3" r="J88"/>
  <c r="BE88"/>
  <c r="J35"/>
  <c i="1" r="AV58"/>
  <c i="3" r="F35"/>
  <c i="1" r="AZ58"/>
  <c i="3" r="J64"/>
  <c r="J83"/>
  <c r="J82"/>
  <c r="F82"/>
  <c r="F80"/>
  <c r="E78"/>
  <c r="J59"/>
  <c r="J58"/>
  <c r="F58"/>
  <c r="F56"/>
  <c r="E54"/>
  <c r="J41"/>
  <c r="J20"/>
  <c r="E20"/>
  <c r="F83"/>
  <c r="F59"/>
  <c r="J19"/>
  <c r="J14"/>
  <c r="J80"/>
  <c r="J56"/>
  <c r="E7"/>
  <c r="E74"/>
  <c r="E50"/>
  <c i="2" r="J39"/>
  <c r="J38"/>
  <c i="1" r="AY56"/>
  <c i="2" r="J37"/>
  <c i="1" r="AX56"/>
  <c i="2" r="BI542"/>
  <c r="BH542"/>
  <c r="BG542"/>
  <c r="BF542"/>
  <c r="T542"/>
  <c r="R542"/>
  <c r="P542"/>
  <c r="BK542"/>
  <c r="J542"/>
  <c r="BE542"/>
  <c r="BI539"/>
  <c r="BH539"/>
  <c r="BG539"/>
  <c r="BF539"/>
  <c r="T539"/>
  <c r="T538"/>
  <c r="R539"/>
  <c r="R538"/>
  <c r="P539"/>
  <c r="P538"/>
  <c r="BK539"/>
  <c r="BK538"/>
  <c r="J538"/>
  <c r="J539"/>
  <c r="BE539"/>
  <c r="J77"/>
  <c r="BI536"/>
  <c r="BH536"/>
  <c r="BG536"/>
  <c r="BF536"/>
  <c r="T536"/>
  <c r="R536"/>
  <c r="P536"/>
  <c r="BK536"/>
  <c r="J536"/>
  <c r="BE536"/>
  <c r="BI532"/>
  <c r="BH532"/>
  <c r="BG532"/>
  <c r="BF532"/>
  <c r="T532"/>
  <c r="R532"/>
  <c r="P532"/>
  <c r="BK532"/>
  <c r="J532"/>
  <c r="BE532"/>
  <c r="BI516"/>
  <c r="BH516"/>
  <c r="BG516"/>
  <c r="BF516"/>
  <c r="T516"/>
  <c r="T515"/>
  <c r="R516"/>
  <c r="R515"/>
  <c r="P516"/>
  <c r="P515"/>
  <c r="BK516"/>
  <c r="BK515"/>
  <c r="J515"/>
  <c r="J516"/>
  <c r="BE516"/>
  <c r="J76"/>
  <c r="BI513"/>
  <c r="BH513"/>
  <c r="BG513"/>
  <c r="BF513"/>
  <c r="T513"/>
  <c r="R513"/>
  <c r="P513"/>
  <c r="BK513"/>
  <c r="J513"/>
  <c r="BE513"/>
  <c r="BI509"/>
  <c r="BH509"/>
  <c r="BG509"/>
  <c r="BF509"/>
  <c r="T509"/>
  <c r="R509"/>
  <c r="P509"/>
  <c r="BK509"/>
  <c r="J509"/>
  <c r="BE509"/>
  <c r="BI505"/>
  <c r="BH505"/>
  <c r="BG505"/>
  <c r="BF505"/>
  <c r="T505"/>
  <c r="R505"/>
  <c r="P505"/>
  <c r="BK505"/>
  <c r="J505"/>
  <c r="BE505"/>
  <c r="BI501"/>
  <c r="BH501"/>
  <c r="BG501"/>
  <c r="BF501"/>
  <c r="T501"/>
  <c r="R501"/>
  <c r="P501"/>
  <c r="BK501"/>
  <c r="J501"/>
  <c r="BE501"/>
  <c r="BI498"/>
  <c r="BH498"/>
  <c r="BG498"/>
  <c r="BF498"/>
  <c r="T498"/>
  <c r="R498"/>
  <c r="P498"/>
  <c r="BK498"/>
  <c r="J498"/>
  <c r="BE498"/>
  <c r="BI494"/>
  <c r="BH494"/>
  <c r="BG494"/>
  <c r="BF494"/>
  <c r="T494"/>
  <c r="R494"/>
  <c r="P494"/>
  <c r="BK494"/>
  <c r="J494"/>
  <c r="BE494"/>
  <c r="BI490"/>
  <c r="BH490"/>
  <c r="BG490"/>
  <c r="BF490"/>
  <c r="T490"/>
  <c r="R490"/>
  <c r="P490"/>
  <c r="BK490"/>
  <c r="J490"/>
  <c r="BE490"/>
  <c r="BI486"/>
  <c r="BH486"/>
  <c r="BG486"/>
  <c r="BF486"/>
  <c r="T486"/>
  <c r="T485"/>
  <c r="T484"/>
  <c r="R486"/>
  <c r="R485"/>
  <c r="R484"/>
  <c r="P486"/>
  <c r="P485"/>
  <c r="P484"/>
  <c r="BK486"/>
  <c r="BK485"/>
  <c r="J485"/>
  <c r="BK484"/>
  <c r="J484"/>
  <c r="J486"/>
  <c r="BE486"/>
  <c r="J75"/>
  <c r="J74"/>
  <c r="BI482"/>
  <c r="BH482"/>
  <c r="BG482"/>
  <c r="BF482"/>
  <c r="T482"/>
  <c r="T481"/>
  <c r="R482"/>
  <c r="R481"/>
  <c r="P482"/>
  <c r="P481"/>
  <c r="BK482"/>
  <c r="BK481"/>
  <c r="J481"/>
  <c r="J482"/>
  <c r="BE482"/>
  <c r="J73"/>
  <c r="BI479"/>
  <c r="BH479"/>
  <c r="BG479"/>
  <c r="BF479"/>
  <c r="T479"/>
  <c r="R479"/>
  <c r="P479"/>
  <c r="BK479"/>
  <c r="J479"/>
  <c r="BE479"/>
  <c r="BI476"/>
  <c r="BH476"/>
  <c r="BG476"/>
  <c r="BF476"/>
  <c r="T476"/>
  <c r="R476"/>
  <c r="P476"/>
  <c r="BK476"/>
  <c r="J476"/>
  <c r="BE476"/>
  <c r="BI474"/>
  <c r="BH474"/>
  <c r="BG474"/>
  <c r="BF474"/>
  <c r="T474"/>
  <c r="R474"/>
  <c r="P474"/>
  <c r="BK474"/>
  <c r="J474"/>
  <c r="BE474"/>
  <c r="BI472"/>
  <c r="BH472"/>
  <c r="BG472"/>
  <c r="BF472"/>
  <c r="T472"/>
  <c r="T471"/>
  <c r="R472"/>
  <c r="R471"/>
  <c r="P472"/>
  <c r="P471"/>
  <c r="BK472"/>
  <c r="BK471"/>
  <c r="J471"/>
  <c r="J472"/>
  <c r="BE472"/>
  <c r="J72"/>
  <c r="BI446"/>
  <c r="BH446"/>
  <c r="BG446"/>
  <c r="BF446"/>
  <c r="T446"/>
  <c r="R446"/>
  <c r="P446"/>
  <c r="BK446"/>
  <c r="J446"/>
  <c r="BE446"/>
  <c r="BI437"/>
  <c r="BH437"/>
  <c r="BG437"/>
  <c r="BF437"/>
  <c r="T437"/>
  <c r="T436"/>
  <c r="R437"/>
  <c r="R436"/>
  <c r="P437"/>
  <c r="P436"/>
  <c r="BK437"/>
  <c r="BK436"/>
  <c r="J436"/>
  <c r="J437"/>
  <c r="BE437"/>
  <c r="J71"/>
  <c r="BI434"/>
  <c r="BH434"/>
  <c r="BG434"/>
  <c r="BF434"/>
  <c r="T434"/>
  <c r="R434"/>
  <c r="P434"/>
  <c r="BK434"/>
  <c r="J434"/>
  <c r="BE434"/>
  <c r="BI432"/>
  <c r="BH432"/>
  <c r="BG432"/>
  <c r="BF432"/>
  <c r="T432"/>
  <c r="R432"/>
  <c r="P432"/>
  <c r="BK432"/>
  <c r="J432"/>
  <c r="BE432"/>
  <c r="BI430"/>
  <c r="BH430"/>
  <c r="BG430"/>
  <c r="BF430"/>
  <c r="T430"/>
  <c r="R430"/>
  <c r="P430"/>
  <c r="BK430"/>
  <c r="J430"/>
  <c r="BE430"/>
  <c r="BI424"/>
  <c r="BH424"/>
  <c r="BG424"/>
  <c r="BF424"/>
  <c r="T424"/>
  <c r="R424"/>
  <c r="P424"/>
  <c r="BK424"/>
  <c r="J424"/>
  <c r="BE424"/>
  <c r="BI420"/>
  <c r="BH420"/>
  <c r="BG420"/>
  <c r="BF420"/>
  <c r="T420"/>
  <c r="R420"/>
  <c r="P420"/>
  <c r="BK420"/>
  <c r="J420"/>
  <c r="BE420"/>
  <c r="BI416"/>
  <c r="BH416"/>
  <c r="BG416"/>
  <c r="BF416"/>
  <c r="T416"/>
  <c r="R416"/>
  <c r="P416"/>
  <c r="BK416"/>
  <c r="J416"/>
  <c r="BE416"/>
  <c r="BI414"/>
  <c r="BH414"/>
  <c r="BG414"/>
  <c r="BF414"/>
  <c r="T414"/>
  <c r="R414"/>
  <c r="P414"/>
  <c r="BK414"/>
  <c r="J414"/>
  <c r="BE414"/>
  <c r="BI412"/>
  <c r="BH412"/>
  <c r="BG412"/>
  <c r="BF412"/>
  <c r="T412"/>
  <c r="T411"/>
  <c r="R412"/>
  <c r="R411"/>
  <c r="P412"/>
  <c r="P411"/>
  <c r="BK412"/>
  <c r="BK411"/>
  <c r="J411"/>
  <c r="J412"/>
  <c r="BE412"/>
  <c r="J70"/>
  <c r="BI406"/>
  <c r="BH406"/>
  <c r="BG406"/>
  <c r="BF406"/>
  <c r="T406"/>
  <c r="R406"/>
  <c r="P406"/>
  <c r="BK406"/>
  <c r="J406"/>
  <c r="BE406"/>
  <c r="BI403"/>
  <c r="BH403"/>
  <c r="BG403"/>
  <c r="BF403"/>
  <c r="T403"/>
  <c r="R403"/>
  <c r="P403"/>
  <c r="BK403"/>
  <c r="J403"/>
  <c r="BE403"/>
  <c r="BI398"/>
  <c r="BH398"/>
  <c r="BG398"/>
  <c r="BF398"/>
  <c r="T398"/>
  <c r="R398"/>
  <c r="P398"/>
  <c r="BK398"/>
  <c r="J398"/>
  <c r="BE398"/>
  <c r="BI394"/>
  <c r="BH394"/>
  <c r="BG394"/>
  <c r="BF394"/>
  <c r="T394"/>
  <c r="R394"/>
  <c r="P394"/>
  <c r="BK394"/>
  <c r="J394"/>
  <c r="BE394"/>
  <c r="BI390"/>
  <c r="BH390"/>
  <c r="BG390"/>
  <c r="BF390"/>
  <c r="T390"/>
  <c r="R390"/>
  <c r="P390"/>
  <c r="BK390"/>
  <c r="J390"/>
  <c r="BE390"/>
  <c r="BI385"/>
  <c r="BH385"/>
  <c r="BG385"/>
  <c r="BF385"/>
  <c r="T385"/>
  <c r="R385"/>
  <c r="P385"/>
  <c r="BK385"/>
  <c r="J385"/>
  <c r="BE385"/>
  <c r="BI378"/>
  <c r="BH378"/>
  <c r="BG378"/>
  <c r="BF378"/>
  <c r="T378"/>
  <c r="T377"/>
  <c r="R378"/>
  <c r="R377"/>
  <c r="P378"/>
  <c r="P377"/>
  <c r="BK378"/>
  <c r="BK377"/>
  <c r="J377"/>
  <c r="J378"/>
  <c r="BE378"/>
  <c r="J69"/>
  <c r="BI372"/>
  <c r="BH372"/>
  <c r="BG372"/>
  <c r="BF372"/>
  <c r="T372"/>
  <c r="R372"/>
  <c r="P372"/>
  <c r="BK372"/>
  <c r="J372"/>
  <c r="BE372"/>
  <c r="BI335"/>
  <c r="BH335"/>
  <c r="BG335"/>
  <c r="BF335"/>
  <c r="T335"/>
  <c r="R335"/>
  <c r="P335"/>
  <c r="BK335"/>
  <c r="J335"/>
  <c r="BE335"/>
  <c r="BI329"/>
  <c r="BH329"/>
  <c r="BG329"/>
  <c r="BF329"/>
  <c r="T329"/>
  <c r="R329"/>
  <c r="P329"/>
  <c r="BK329"/>
  <c r="J329"/>
  <c r="BE329"/>
  <c r="BI325"/>
  <c r="BH325"/>
  <c r="BG325"/>
  <c r="BF325"/>
  <c r="T325"/>
  <c r="R325"/>
  <c r="P325"/>
  <c r="BK325"/>
  <c r="J325"/>
  <c r="BE325"/>
  <c r="BI317"/>
  <c r="BH317"/>
  <c r="BG317"/>
  <c r="BF317"/>
  <c r="T317"/>
  <c r="R317"/>
  <c r="P317"/>
  <c r="BK317"/>
  <c r="J317"/>
  <c r="BE317"/>
  <c r="BI307"/>
  <c r="BH307"/>
  <c r="BG307"/>
  <c r="BF307"/>
  <c r="T307"/>
  <c r="R307"/>
  <c r="P307"/>
  <c r="BK307"/>
  <c r="J307"/>
  <c r="BE307"/>
  <c r="BI302"/>
  <c r="BH302"/>
  <c r="BG302"/>
  <c r="BF302"/>
  <c r="T302"/>
  <c r="R302"/>
  <c r="P302"/>
  <c r="BK302"/>
  <c r="J302"/>
  <c r="BE302"/>
  <c r="BI284"/>
  <c r="BH284"/>
  <c r="BG284"/>
  <c r="BF284"/>
  <c r="T284"/>
  <c r="R284"/>
  <c r="P284"/>
  <c r="BK284"/>
  <c r="J284"/>
  <c r="BE284"/>
  <c r="BI280"/>
  <c r="BH280"/>
  <c r="BG280"/>
  <c r="BF280"/>
  <c r="T280"/>
  <c r="R280"/>
  <c r="P280"/>
  <c r="BK280"/>
  <c r="J280"/>
  <c r="BE280"/>
  <c r="BI278"/>
  <c r="BH278"/>
  <c r="BG278"/>
  <c r="BF278"/>
  <c r="T278"/>
  <c r="R278"/>
  <c r="P278"/>
  <c r="BK278"/>
  <c r="J278"/>
  <c r="BE278"/>
  <c r="BI263"/>
  <c r="BH263"/>
  <c r="BG263"/>
  <c r="BF263"/>
  <c r="T263"/>
  <c r="R263"/>
  <c r="P263"/>
  <c r="BK263"/>
  <c r="J263"/>
  <c r="BE263"/>
  <c r="BI259"/>
  <c r="BH259"/>
  <c r="BG259"/>
  <c r="BF259"/>
  <c r="T259"/>
  <c r="R259"/>
  <c r="P259"/>
  <c r="BK259"/>
  <c r="J259"/>
  <c r="BE259"/>
  <c r="BI250"/>
  <c r="BH250"/>
  <c r="BG250"/>
  <c r="BF250"/>
  <c r="T250"/>
  <c r="R250"/>
  <c r="P250"/>
  <c r="BK250"/>
  <c r="J250"/>
  <c r="BE250"/>
  <c r="BI242"/>
  <c r="BH242"/>
  <c r="BG242"/>
  <c r="BF242"/>
  <c r="T242"/>
  <c r="R242"/>
  <c r="P242"/>
  <c r="BK242"/>
  <c r="J242"/>
  <c r="BE242"/>
  <c r="BI237"/>
  <c r="BH237"/>
  <c r="BG237"/>
  <c r="BF237"/>
  <c r="T237"/>
  <c r="T236"/>
  <c r="R237"/>
  <c r="R236"/>
  <c r="P237"/>
  <c r="P236"/>
  <c r="BK237"/>
  <c r="BK236"/>
  <c r="J236"/>
  <c r="J237"/>
  <c r="BE237"/>
  <c r="J68"/>
  <c r="BI232"/>
  <c r="BH232"/>
  <c r="BG232"/>
  <c r="BF232"/>
  <c r="T232"/>
  <c r="R232"/>
  <c r="P232"/>
  <c r="BK232"/>
  <c r="J232"/>
  <c r="BE232"/>
  <c r="BI227"/>
  <c r="BH227"/>
  <c r="BG227"/>
  <c r="BF227"/>
  <c r="T227"/>
  <c r="R227"/>
  <c r="P227"/>
  <c r="BK227"/>
  <c r="J227"/>
  <c r="BE227"/>
  <c r="BI223"/>
  <c r="BH223"/>
  <c r="BG223"/>
  <c r="BF223"/>
  <c r="T223"/>
  <c r="R223"/>
  <c r="P223"/>
  <c r="BK223"/>
  <c r="J223"/>
  <c r="BE223"/>
  <c r="BI213"/>
  <c r="BH213"/>
  <c r="BG213"/>
  <c r="BF213"/>
  <c r="T213"/>
  <c r="R213"/>
  <c r="P213"/>
  <c r="BK213"/>
  <c r="J213"/>
  <c r="BE213"/>
  <c r="BI209"/>
  <c r="BH209"/>
  <c r="BG209"/>
  <c r="BF209"/>
  <c r="T209"/>
  <c r="T208"/>
  <c r="R209"/>
  <c r="R208"/>
  <c r="P209"/>
  <c r="P208"/>
  <c r="BK209"/>
  <c r="BK208"/>
  <c r="J208"/>
  <c r="J209"/>
  <c r="BE209"/>
  <c r="J67"/>
  <c r="BI205"/>
  <c r="BH205"/>
  <c r="BG205"/>
  <c r="BF205"/>
  <c r="T205"/>
  <c r="R205"/>
  <c r="P205"/>
  <c r="BK205"/>
  <c r="J205"/>
  <c r="BE205"/>
  <c r="BI201"/>
  <c r="BH201"/>
  <c r="BG201"/>
  <c r="BF201"/>
  <c r="T201"/>
  <c r="R201"/>
  <c r="P201"/>
  <c r="BK201"/>
  <c r="J201"/>
  <c r="BE201"/>
  <c r="BI196"/>
  <c r="BH196"/>
  <c r="BG196"/>
  <c r="BF196"/>
  <c r="T196"/>
  <c r="R196"/>
  <c r="P196"/>
  <c r="BK196"/>
  <c r="J196"/>
  <c r="BE196"/>
  <c r="BI189"/>
  <c r="BH189"/>
  <c r="BG189"/>
  <c r="BF189"/>
  <c r="T189"/>
  <c r="R189"/>
  <c r="P189"/>
  <c r="BK189"/>
  <c r="J189"/>
  <c r="BE189"/>
  <c r="BI175"/>
  <c r="BH175"/>
  <c r="BG175"/>
  <c r="BF175"/>
  <c r="T175"/>
  <c r="R175"/>
  <c r="P175"/>
  <c r="BK175"/>
  <c r="J175"/>
  <c r="BE175"/>
  <c r="BI164"/>
  <c r="BH164"/>
  <c r="BG164"/>
  <c r="BF164"/>
  <c r="T164"/>
  <c r="T163"/>
  <c r="R164"/>
  <c r="R163"/>
  <c r="P164"/>
  <c r="P163"/>
  <c r="BK164"/>
  <c r="BK163"/>
  <c r="J163"/>
  <c r="J164"/>
  <c r="BE164"/>
  <c r="J66"/>
  <c r="BI159"/>
  <c r="BH159"/>
  <c r="BG159"/>
  <c r="BF159"/>
  <c r="T159"/>
  <c r="R159"/>
  <c r="P159"/>
  <c r="BK159"/>
  <c r="J159"/>
  <c r="BE159"/>
  <c r="BI155"/>
  <c r="BH155"/>
  <c r="BG155"/>
  <c r="BF155"/>
  <c r="T155"/>
  <c r="R155"/>
  <c r="P155"/>
  <c r="BK155"/>
  <c r="J155"/>
  <c r="BE155"/>
  <c r="BI151"/>
  <c r="BH151"/>
  <c r="BG151"/>
  <c r="BF151"/>
  <c r="T151"/>
  <c r="R151"/>
  <c r="P151"/>
  <c r="BK151"/>
  <c r="J151"/>
  <c r="BE151"/>
  <c r="BI147"/>
  <c r="BH147"/>
  <c r="BG147"/>
  <c r="BF147"/>
  <c r="T147"/>
  <c r="R147"/>
  <c r="P147"/>
  <c r="BK147"/>
  <c r="J147"/>
  <c r="BE147"/>
  <c r="BI143"/>
  <c r="BH143"/>
  <c r="BG143"/>
  <c r="BF143"/>
  <c r="T143"/>
  <c r="R143"/>
  <c r="P143"/>
  <c r="BK143"/>
  <c r="J143"/>
  <c r="BE143"/>
  <c r="BI139"/>
  <c r="BH139"/>
  <c r="BG139"/>
  <c r="BF139"/>
  <c r="T139"/>
  <c r="R139"/>
  <c r="P139"/>
  <c r="BK139"/>
  <c r="J139"/>
  <c r="BE139"/>
  <c r="BI135"/>
  <c r="BH135"/>
  <c r="BG135"/>
  <c r="BF135"/>
  <c r="T135"/>
  <c r="R135"/>
  <c r="P135"/>
  <c r="BK135"/>
  <c r="J135"/>
  <c r="BE135"/>
  <c r="BI131"/>
  <c r="BH131"/>
  <c r="BG131"/>
  <c r="BF131"/>
  <c r="T131"/>
  <c r="R131"/>
  <c r="P131"/>
  <c r="BK131"/>
  <c r="J131"/>
  <c r="BE131"/>
  <c r="BI127"/>
  <c r="BH127"/>
  <c r="BG127"/>
  <c r="BF127"/>
  <c r="T127"/>
  <c r="R127"/>
  <c r="P127"/>
  <c r="BK127"/>
  <c r="J127"/>
  <c r="BE127"/>
  <c r="BI122"/>
  <c r="BH122"/>
  <c r="BG122"/>
  <c r="BF122"/>
  <c r="T122"/>
  <c r="R122"/>
  <c r="P122"/>
  <c r="BK122"/>
  <c r="J122"/>
  <c r="BE122"/>
  <c r="BI112"/>
  <c r="BH112"/>
  <c r="BG112"/>
  <c r="BF112"/>
  <c r="T112"/>
  <c r="R112"/>
  <c r="P112"/>
  <c r="BK112"/>
  <c r="J112"/>
  <c r="BE112"/>
  <c r="BI102"/>
  <c r="F39"/>
  <c i="1" r="BD56"/>
  <c i="2" r="BH102"/>
  <c r="F38"/>
  <c i="1" r="BC56"/>
  <c i="2" r="BG102"/>
  <c r="F37"/>
  <c i="1" r="BB56"/>
  <c i="2" r="BF102"/>
  <c r="J36"/>
  <c i="1" r="AW56"/>
  <c i="2" r="F36"/>
  <c i="1" r="BA56"/>
  <c i="2" r="T102"/>
  <c r="T101"/>
  <c r="T100"/>
  <c r="T99"/>
  <c r="R102"/>
  <c r="R101"/>
  <c r="R100"/>
  <c r="R99"/>
  <c r="P102"/>
  <c r="P101"/>
  <c r="P100"/>
  <c r="P99"/>
  <c i="1" r="AU56"/>
  <c i="2" r="BK102"/>
  <c r="BK101"/>
  <c r="J101"/>
  <c r="BK100"/>
  <c r="J100"/>
  <c r="BK99"/>
  <c r="J99"/>
  <c r="J63"/>
  <c r="J32"/>
  <c i="1" r="AG56"/>
  <c i="2" r="J102"/>
  <c r="BE102"/>
  <c r="J35"/>
  <c i="1" r="AV56"/>
  <c i="2" r="F35"/>
  <c i="1" r="AZ56"/>
  <c i="2" r="J65"/>
  <c r="J64"/>
  <c r="J96"/>
  <c r="J95"/>
  <c r="F95"/>
  <c r="F93"/>
  <c r="E91"/>
  <c r="J59"/>
  <c r="J58"/>
  <c r="F58"/>
  <c r="F56"/>
  <c r="E54"/>
  <c r="J41"/>
  <c r="J20"/>
  <c r="E20"/>
  <c r="F96"/>
  <c r="F59"/>
  <c r="J19"/>
  <c r="J14"/>
  <c r="J93"/>
  <c r="J56"/>
  <c r="E7"/>
  <c r="E87"/>
  <c r="E50"/>
  <c i="1" r="BD57"/>
  <c r="BC57"/>
  <c r="BB57"/>
  <c r="BA57"/>
  <c r="AZ57"/>
  <c r="AY57"/>
  <c r="AX57"/>
  <c r="AW57"/>
  <c r="AV57"/>
  <c r="AU57"/>
  <c r="AT57"/>
  <c r="AS57"/>
  <c r="AG57"/>
  <c r="BD55"/>
  <c r="BC55"/>
  <c r="BB55"/>
  <c r="BA55"/>
  <c r="AZ55"/>
  <c r="AY55"/>
  <c r="AX55"/>
  <c r="AW55"/>
  <c r="AV55"/>
  <c r="AU55"/>
  <c r="AT55"/>
  <c r="AS55"/>
  <c r="AG55"/>
  <c r="BD54"/>
  <c r="W33"/>
  <c r="BC54"/>
  <c r="W32"/>
  <c r="BB54"/>
  <c r="W31"/>
  <c r="BA54"/>
  <c r="W30"/>
  <c r="AZ54"/>
  <c r="W29"/>
  <c r="AY54"/>
  <c r="AX54"/>
  <c r="AW54"/>
  <c r="AK30"/>
  <c r="AV54"/>
  <c r="AK29"/>
  <c r="AU54"/>
  <c r="AT54"/>
  <c r="AS54"/>
  <c r="AG54"/>
  <c r="AK26"/>
  <c r="AT59"/>
  <c r="AN59"/>
  <c r="AT58"/>
  <c r="AN58"/>
  <c r="AN57"/>
  <c r="AT56"/>
  <c r="AN56"/>
  <c r="AN55"/>
  <c r="AN54"/>
  <c r="L50"/>
  <c r="AM50"/>
  <c r="AM49"/>
  <c r="L49"/>
  <c r="AM47"/>
  <c r="L47"/>
  <c r="L45"/>
  <c r="L44"/>
  <c r="AK35"/>
</calcChain>
</file>

<file path=xl/sharedStrings.xml><?xml version="1.0" encoding="utf-8"?>
<sst xmlns="http://schemas.openxmlformats.org/spreadsheetml/2006/main">
  <si>
    <t>Export Komplet</t>
  </si>
  <si>
    <t>VZ</t>
  </si>
  <si>
    <t>2.0</t>
  </si>
  <si>
    <t>ZAMOK</t>
  </si>
  <si>
    <t>False</t>
  </si>
  <si>
    <t>{05c7d199-e672-4bd0-b0aa-695e9d82fa07}</t>
  </si>
  <si>
    <t>0,01</t>
  </si>
  <si>
    <t>21</t>
  </si>
  <si>
    <t>15</t>
  </si>
  <si>
    <t>REKAPITULACE STAVBY</t>
  </si>
  <si>
    <t xml:space="preserve">v ---  níže se nacházejí doplnkové a pomocné údaje k sestavám  --- v</t>
  </si>
  <si>
    <t>Návod na vyplnění</t>
  </si>
  <si>
    <t>0,001</t>
  </si>
  <si>
    <t>Kód:</t>
  </si>
  <si>
    <t>190223</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</si>
  <si>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</si>
  <si>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</si>
  <si>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Šternberk - městské hradby p.č.175</t>
  </si>
  <si>
    <t>0,1</t>
  </si>
  <si>
    <t>KSO:</t>
  </si>
  <si>
    <t/>
  </si>
  <si>
    <t>CC-CZ:</t>
  </si>
  <si>
    <t>1</t>
  </si>
  <si>
    <t>Místo:</t>
  </si>
  <si>
    <t>Šternberk</t>
  </si>
  <si>
    <t>Datum:</t>
  </si>
  <si>
    <t>23. 2. 2019</t>
  </si>
  <si>
    <t>0,05</t>
  </si>
  <si>
    <t>Zadavatel:</t>
  </si>
  <si>
    <t>IČ:</t>
  </si>
  <si>
    <t>Město Šternberk, Horní náměstí 16</t>
  </si>
  <si>
    <t>DIČ:</t>
  </si>
  <si>
    <t>Uchazeč:</t>
  </si>
  <si>
    <t>Vyplň údaj</t>
  </si>
  <si>
    <t>True</t>
  </si>
  <si>
    <t>Projektant:</t>
  </si>
  <si>
    <t>Atelier A, Olomouc</t>
  </si>
  <si>
    <t>Zpracovatel:</t>
  </si>
  <si>
    <t>Kucek</t>
  </si>
  <si>
    <t>Poznámka:</t>
  </si>
  <si>
    <t>Soupis prací je sestaven s využitím položek Cenové soustavy ÚRS. Cenové a technické_x000d_
podmínky položek Cenové soustavy ÚRS, které nejsou uvedeny v soupisu prací_x000d_
(informace z tzv. úvodních částí katalogů) jsou neomezeně dálkově k dispozici na_x000d_
www.cs-urs.cz. Položky soupisu prací, které nemají ve sloupci „Cenová soustava“_x000d_
uveden žádný údaj, nepochází z Cenové soustavy ÚRS.</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</si>
  <si>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</si>
  <si>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</si>
  <si>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</si>
  <si>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</si>
  <si>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</si>
  <si>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</si>
  <si>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</si>
  <si>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</si>
  <si>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</si>
  <si>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</si>
  <si>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</si>
  <si>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</si>
  <si>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</si>
  <si>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</si>
  <si>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</si>
  <si>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</si>
  <si>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</si>
  <si>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</si>
  <si>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</si>
  <si>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</si>
  <si>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</si>
  <si>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</si>
  <si>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</si>
  <si>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</si>
  <si>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</si>
  <si>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</si>
  <si>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</si>
  <si>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</si>
  <si>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</si>
  <si>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</si>
  <si>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</si>
  <si>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</si>
  <si>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</si>
  <si>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</si>
  <si>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</si>
  <si>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</si>
  <si>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</si>
  <si>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</si>
  <si>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01</t>
  </si>
  <si>
    <t>Oprava části městských hradeb v rozsahu parcely p.č.175</t>
  </si>
  <si>
    <t>STA</t>
  </si>
  <si>
    <t>{42d611e9-72fe-4a64-ac78-408e574fc0db}</t>
  </si>
  <si>
    <t>815 49 99</t>
  </si>
  <si>
    <t>2</t>
  </si>
  <si>
    <t>/</t>
  </si>
  <si>
    <t>Soupis</t>
  </si>
  <si>
    <t>{b55a87db-c601-40f9-bf0b-6377be76378d}</t>
  </si>
  <si>
    <t>VON</t>
  </si>
  <si>
    <t>Vedlejsi a ostatni naklady</t>
  </si>
  <si>
    <t>{deab98a9-0282-4c15-8fdc-1be7bd3b31a8}</t>
  </si>
  <si>
    <t>ON.1</t>
  </si>
  <si>
    <t>Ostatní náklady</t>
  </si>
  <si>
    <t>{6c41e451-dfdb-40be-b897-7c06183b0075}</t>
  </si>
  <si>
    <t>VRN.1</t>
  </si>
  <si>
    <t>Vedlejší rozpočtové náklady</t>
  </si>
  <si>
    <t>{64ccf5c5-3ee1-48fc-bdf2-5437988367a0}</t>
  </si>
  <si>
    <t>KRYCÍ LIST SOUPISU PRACÍ</t>
  </si>
  <si>
    <t>Objekt:</t>
  </si>
  <si>
    <t>01 - Oprava části městských hradeb v rozsahu parcely p.č.175</t>
  </si>
  <si>
    <t>Soupis:</t>
  </si>
  <si>
    <t>Soupis prací je sestaven s využitím položek Cenové soustavy ÚRS. Cenové a technické podmínky položek Cenové soustavy ÚRS, které nejsou uvedeny v soupisu prací (informace z tzv. úvodních částí katalogů) jsou neomezeně dálkově k dispozici na www.cs-urs.cz. Položky soupisu prací, které nemají ve sloupci „Cenová soustava“ uveden žádný údaj, nepochází z Cenové soustavy ÚRS.</t>
  </si>
  <si>
    <t>REKAPITULACE ČLENĚNÍ SOUPISU PRACÍ</t>
  </si>
  <si>
    <t>Kód dílu - Popis</t>
  </si>
  <si>
    <t>Cena celkem [CZK]</t>
  </si>
  <si>
    <t>-1</t>
  </si>
  <si>
    <t>HSV - Práce a dodávky HSV</t>
  </si>
  <si>
    <t xml:space="preserve">    1 - Zemni prace</t>
  </si>
  <si>
    <t xml:space="preserve">    31 - Zdi podperne a volne</t>
  </si>
  <si>
    <t xml:space="preserve">    62 - Uprava povrchu vnejsi</t>
  </si>
  <si>
    <t xml:space="preserve">    9 - Ostatní konstrukce a práce-bourání</t>
  </si>
  <si>
    <t xml:space="preserve">    94 - Leseni a stavebni vytahy</t>
  </si>
  <si>
    <t xml:space="preserve">    95 - Ruzne dokoncujici konstrukce a prace na pozemnich stavbach</t>
  </si>
  <si>
    <t xml:space="preserve">    96 - Bourani konstrukci</t>
  </si>
  <si>
    <t xml:space="preserve">    997 - Přesun sutě</t>
  </si>
  <si>
    <t xml:space="preserve">    998 - Přesun hmot</t>
  </si>
  <si>
    <t>PSV - Práce a dodávky PSV</t>
  </si>
  <si>
    <t xml:space="preserve">    764 - Konstrukce klempířské</t>
  </si>
  <si>
    <t xml:space="preserve">    782 - Dokončovací práce - obklady z kamene</t>
  </si>
  <si>
    <t xml:space="preserve">    783 - Dokončovací práce - nátěry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</si>
  <si>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</si>
  <si>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</si>
  <si>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</si>
  <si>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</si>
  <si>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</si>
  <si>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</si>
  <si>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</si>
  <si>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</si>
  <si>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</si>
  <si>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</si>
  <si>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</si>
  <si>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</si>
  <si>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</si>
  <si>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</si>
  <si>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</si>
  <si>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</si>
  <si>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Zemni prace</t>
  </si>
  <si>
    <t>K</t>
  </si>
  <si>
    <t>114203202</t>
  </si>
  <si>
    <t>Očištění lomového kamene nebo betonových tvárnic získaných při rozebrání dlažeb, záhozů, rovnanin a soustřeďovacích staveb od malty</t>
  </si>
  <si>
    <t>m3</t>
  </si>
  <si>
    <t>CS ÚRS 2019 01</t>
  </si>
  <si>
    <t>4</t>
  </si>
  <si>
    <t>1668668416</t>
  </si>
  <si>
    <t>PSC</t>
  </si>
  <si>
    <t xml:space="preserve">Poznámka k souboru cen:_x000d_
1. V cenách jsou započteny i náklady na:_x000d_
a) přehození znečištěného i očištěného kamene nebo tvárnic na vzdálenost do 3 m nebo jeho naložení na dopravní prostředek,_x000d_
b) odklizení a uložení úlomků kamene a uvolněné hlíny či malty na vzdálenost do 10 m._x000d_
2. V cenách nejsou započteny náklady na:_x000d_
a) třídění lomového kamene nebo tvárnic; tyto práce se oceňují cenou 114 20-3301 Třídění lomového kamene nebo betonových tvárnic;_x000d_
b) srovnání lomového kamene nebo tvárnic do měřitelných figur; tyto práce se oceňují cenami souboru cen 114 20-34 Srovnání lomového kamene nebo betonových tvárnic do měřitelných figur._x000d_
3. Množství jednotek se určí v m3 lomového kamene nebo betonových tvárnic před očištěním._x000d_
</t>
  </si>
  <si>
    <t>VV</t>
  </si>
  <si>
    <t xml:space="preserve">"v.č.  02 - pohled z ul. Čs. armády - ozn. 3 - ke zdění použít vybouraný materiál</t>
  </si>
  <si>
    <t>9,1*1,0*1,77+4,78*0,7*2,34+2,15*0,7*4,9+3,6*0,7*2,25+5,8*0,7*2,75+6,1*0,3*(2,67+1,8)*0,5</t>
  </si>
  <si>
    <t>6,4*0,7*0,5+0,5*0,7*0,7+4,1*0,3*0,85</t>
  </si>
  <si>
    <t>Mezisoučet</t>
  </si>
  <si>
    <t>3</t>
  </si>
  <si>
    <t>"v.č.03 - pohled z ul. Potoční</t>
  </si>
  <si>
    <t>4,2*0,7*1,89+10,9*0,7*0,5</t>
  </si>
  <si>
    <t>Součet</t>
  </si>
  <si>
    <t>114203301</t>
  </si>
  <si>
    <t>Třídění lomového kamene nebo betonových tvárnic získaných při rozebrání dlažeb, záhozů, rovnanin a soustřeďovacích staveb podle druhu, velikosti nebo tvaru</t>
  </si>
  <si>
    <t>-795506654</t>
  </si>
  <si>
    <t xml:space="preserve">Poznámka k souboru cen:_x000d_
1. V ceně jsou započteny i náklady na uložení vytříděného lomového kamene nebo tvárnic na hromady podle druhu, velikosti nebo tvaru ve vzdálenosti do 3 m nebo na naložení vytříděného kamene nebo tvárnic na dopravní prostředek._x000d_
2. V ceně nejsou započteny náklady na:_x000d_
a) očištění lomového kamene nebo tvárnic; tyto práce se oceňují cenami souboru cen 114 20-32 Očištění lomového kamene nebo betonových tvárnic;_x000d_
b) srovnání lomového kamene nebo tvárnic do měřitelných figur; tyto práce se oceňují cenami souboru cen 114 20-34 Srovnání lomového kamene nebo betonových tvárnic do měřitelných figur._x000d_
3. Množství měrných jednotek se určí v m3 tříděného kamene nebo tvárnic._x000d_
</t>
  </si>
  <si>
    <t>181111121</t>
  </si>
  <si>
    <t>Plošná úprava terénu v zemině tř. 1 až 4 s urovnáním povrchu bez doplnění ornice souvislé plochy do 500 m2 při nerovnostech terénu přes 100 do 150 mm v rovině nebo na svahu do 1:5</t>
  </si>
  <si>
    <t>m2</t>
  </si>
  <si>
    <t>-680418763</t>
  </si>
  <si>
    <t xml:space="preserve">Poznámka k souboru cen:_x000d_
1. Ceny jsou určeny pro vyrovnání nerovností neupraveného rostlého nebo ulehlého terénu._x000d_
2. Ceny lze použít pro vyrovnání terénu při zakládání trávníku._x000d_
3. V cenách nejsou započteny náklady na hutnění, tyto náklady se oceňují cenami souboru cen 215 90-1.. Zhutnění podloží pod násypy z rostlé horniny tř. 1 až 4 katalogu 800-1 Zemní práce._x000d_
4. V cenách o sklonu svahu přes 1:1 jsou uvažovány podmínky pro svahy běžně schůdné; bez použití lezeckých technik. V případě použití lezeckých technik se tyto náklady oceňují individuálně._x000d_
</t>
  </si>
  <si>
    <t xml:space="preserve">"v.č.  02 - pohled z ul. Čs. armády - parc.172, 173</t>
  </si>
  <si>
    <t>5,86*10+15,47*10</t>
  </si>
  <si>
    <t>181411141</t>
  </si>
  <si>
    <t>Založení trávníku na půdě předem připravené plochy do 1000 m2 výsevem včetně utažení parterového v rovině nebo na svahu do 1:5</t>
  </si>
  <si>
    <t>-1627121703</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</si>
  <si>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</si>
  <si>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"viz plošná úprava terénu</t>
  </si>
  <si>
    <t>213,3</t>
  </si>
  <si>
    <t>5</t>
  </si>
  <si>
    <t>M</t>
  </si>
  <si>
    <t>00572420</t>
  </si>
  <si>
    <t>osivo směs travní parková okrasná</t>
  </si>
  <si>
    <t>kg</t>
  </si>
  <si>
    <t>8</t>
  </si>
  <si>
    <t>220679454</t>
  </si>
  <si>
    <t>213,3*0,015*1,03</t>
  </si>
  <si>
    <t>6</t>
  </si>
  <si>
    <t>183205111</t>
  </si>
  <si>
    <t>Založení záhonu pro výsadbu rostlin v rovině nebo na svahu do 1:5 v zemině tř. 1 až 2</t>
  </si>
  <si>
    <t>-521008677</t>
  </si>
  <si>
    <t xml:space="preserve">Poznámka k souboru cen:_x000d_
1. V cenách jsou započteny i náklady na urovnání s případným naložení odpadu na dopravní prostředek, odvoz na vzdálenost do 20 km a složení výkopků._x000d_
2. Ceny nelze použít pro založení záhonu s výškovým členěním pro ornamentální výsadby; tyto práce se oceňují individuálně._x000d_
</t>
  </si>
  <si>
    <t>"viz založení trávníku</t>
  </si>
  <si>
    <t>7</t>
  </si>
  <si>
    <t>183403114</t>
  </si>
  <si>
    <t>Obdělání půdy kultivátorováním v rovině nebo na svahu do 1:5</t>
  </si>
  <si>
    <t>897938381</t>
  </si>
  <si>
    <t xml:space="preserve">Poznámka k souboru cen:_x000d_
1. Každé opakované obdělání půdy se oceňuje samostatně._x000d_
2. Ceny -3114 a -3115 lze použít i pro obdělání půdy aktivními branami._x000d_
</t>
  </si>
  <si>
    <t>183403153</t>
  </si>
  <si>
    <t>Obdělání půdy hrabáním v rovině nebo na svahu do 1:5</t>
  </si>
  <si>
    <t>-1138931472</t>
  </si>
  <si>
    <t>9</t>
  </si>
  <si>
    <t>183403161</t>
  </si>
  <si>
    <t>Obdělání půdy válením v rovině nebo na svahu do 1:5</t>
  </si>
  <si>
    <t>133884310</t>
  </si>
  <si>
    <t>10</t>
  </si>
  <si>
    <t>184802111</t>
  </si>
  <si>
    <t>Chemické odplevelení půdy před založením kultury, trávníku nebo zpevněných ploch o výměře jednotlivě přes 20 m2 v rovině nebo na svahu do 1:5 postřikem na široko</t>
  </si>
  <si>
    <t>513104253</t>
  </si>
  <si>
    <t xml:space="preserve">Poznámka k souboru cen:_x000d_
1. Ceny -2111, -2211, -2311 a -2411 lze použít i pro aplikaci retardantů na trávníky._x000d_
2. V cenách -2111, -2211, -2311 a -2411 jsou započteny i náklady na dovoz vody do 10 km._x000d_
3. V cenách nejsou započteny náklady na případné zapravení přípravku do půdy_x000d_
a) obděláním půdy; tyto práce se oceňují cenami části A02 souboru cen 183 40-31 Obdělání půdy,_x000d_
b) prolitím; toto se oceňuje cenami části C02 souboru cen 185 80-43 Zalití rostlin vodou a případně cenami části A02 souboru cen 185 85-11 Dovoz vody pro zálivku rostlin._x000d_
4. Každá opakovaná aplikace se oceňuje samostatně._x000d_
5. Chemické odplevelení ploch do 20 m2 se oceňuje příslušnými cenami souboru cen 184 80-26 Chemické odplevelení po založení kultury._x000d_
6. V cenách o sklonu svahu přes 1:1 jsou uvažovány podmínky pro svahy běžně schůdné; bez použití lezeckých technik. V případě použití lezeckých technik se tyto náklady oceňují individuálně._x000d_
</t>
  </si>
  <si>
    <t>11</t>
  </si>
  <si>
    <t>184802611</t>
  </si>
  <si>
    <t>Chemické odplevelení po založení kultury v rovině nebo na svahu do 1:5 postřikem na široko</t>
  </si>
  <si>
    <t>1090110036</t>
  </si>
  <si>
    <t xml:space="preserve">Poznámka k souboru cen:_x000d_
1. Ceny -2613, -2617, -2623, -2627, -2633, -2637, -2643 a -2647 jsou určeny pro odplevelení ploch o ploše do 10 m2 jednotlivě, nebo pro odstranění hnízd plevelů o ploše do 20 m2 jednotlivě vzdálených od sebe nejméně 5 m._x000d_
2. Ceny nelze použít pro chemické odplevelení trávníku; tyto práce se oceňují cenami části A02 souboru cen 184 80-2 . Chemické odplevelení před založením kultury._x000d_
3. V cenách -2611 až -2614, -2621 až -2624, -2631 až –2634 a -2641 až -2644 jsou započteny i náklady na dovoz vody do 10 km._x000d_
4. V cenách o sklonu svahu přes 1:1 jsou uvažovány podmínky pro svahy běžně schůdné; bez použití lezeckých technik. V případě použití lezeckých technik se tyto náklady oceňují individuálně._x000d_
</t>
  </si>
  <si>
    <t>12</t>
  </si>
  <si>
    <t>185803111</t>
  </si>
  <si>
    <t>Ošetření trávníku jednorázové v rovině nebo na svahu do 1:5</t>
  </si>
  <si>
    <t>-1024092904</t>
  </si>
  <si>
    <t xml:space="preserve">Poznámka k souboru cen:_x000d_
1. V cenách nejsou započteny náklady na :_x000d_
a) vypletí; tyto práce se oceňují cenami části C02 souboru cen 185 80-42 Vypletí,_x000d_
b) zalití; tyto práce se oceňují cenami části C02 souboru cen 185 80-43 Zalití rostlin vodou_x000d_
c) chemické odplevelení; tyto práce se oceňují cenami části A02 souboru cen 184 80-22 Chemické odplevelení trávníku,_x000d_
d) hnojení; tyto práce se oceňuji cenami části A02 souboru cen 184 85-11 Hnojení roztokem hnojiva nebo 185 80-21 Hnojení._x000d_
2. V cenách jsou započteny i náklady na pokosení se shrabáním, naložením shrabu na dopravní prostředek s odvezením do vzdálenosti 20 km a vyložením shrabu._x000d_
3. V cenách o sklonu svahu přes 1:1 jsou uvažovány podmínky pro svahy běžně schůdné; bez použití lezeckých technik. V případě použití lezeckých technik se tyto náklady oceňují individuálně._x000d_
</t>
  </si>
  <si>
    <t>213,30</t>
  </si>
  <si>
    <t>31</t>
  </si>
  <si>
    <t>Zdi podperne a volne</t>
  </si>
  <si>
    <t>13</t>
  </si>
  <si>
    <t>311213112</t>
  </si>
  <si>
    <t>Zdivo nadzákladové z lomového kamene štípaného nebo ručně vybíraného na maltu z nepravidelných kamenů objemu 1 kusu kamene do 0,02 m3, šířka spáry přes 4 do 10 mm</t>
  </si>
  <si>
    <t>557124281</t>
  </si>
  <si>
    <t xml:space="preserve">Poznámka k souboru cen:_x000d_
1. V cenách jsou započteny i náklady na nutné přisekávání kamene do spár i v líci při zdění._x000d_
2. V cenách nejsou započteny náklady na spárování zdiva; tyto se oceňují cenami souboru cen 62. 63-10..Spárování vnějších ploch pohledového zdiva části A04 tohoto katalogu._x000d_
3. Ceny lze použít i pro ocenění kamenného obkladového zdiva._x000d_
</t>
  </si>
  <si>
    <t>"v.č.03 - pohled z ul. Potoční - ozn. 4</t>
  </si>
  <si>
    <t>(0,5+1,5)*0,6*0,45+5*(0,7+0,52)*0,5*(0,54+0,63)*0,5</t>
  </si>
  <si>
    <t>1,5*0,7*0,3</t>
  </si>
  <si>
    <t>"v.č.02 - pohled z ul. Čs. armády - ozn 4</t>
  </si>
  <si>
    <t>8,1*1,6*1,3+6,1*1,3*0,57+4,78*0,7*1,65+5*1,35*0,56+0,35*0,7*1,3+6,5*0,7*0,15+3,4*(0,7+1,14)*0,5*1,2+8*1,14*0,25</t>
  </si>
  <si>
    <t>4,1*0,7*0,15+6,1*0,78*0,29+3,14*2,69*2,69*0,5*0,3+0,6*0,3*2,4+3,14*5,8*0,5*0,5*0,6+6,1*0,2*(2,7+1,7)*0,5</t>
  </si>
  <si>
    <t>14</t>
  </si>
  <si>
    <t>311R31100</t>
  </si>
  <si>
    <t>Výlň větších spar "šibry"</t>
  </si>
  <si>
    <t>972722842</t>
  </si>
  <si>
    <t xml:space="preserve">"v.č.  02 - pohled z ul. Čs. armády - ozn. 1</t>
  </si>
  <si>
    <t>(3,3*0,81+2,1*0,7+1,65*0,7+2,4*0,6+8,89*2,47+8,2*1,3)*0,2</t>
  </si>
  <si>
    <t>"ozn 2</t>
  </si>
  <si>
    <t>(4,2*0,3+2,3*0,8+4,8*0,5+8,5*1,91)*0,2</t>
  </si>
  <si>
    <t>"v.č.03 - pohled z ul. Potoční - ozn.1</t>
  </si>
  <si>
    <t>(4,11*(3,25+3,43)*0,5+1,0*0,6+1,68*3,6+3,12*2,63+1,9*6,3+5*1,9+4,5*1,0)*0,2</t>
  </si>
  <si>
    <t>(4,9*2,73+1,78+1,0*1,4+0,5*0,8+2,49*2,9+1,5*2+2,05*1,0+2,3*2,63)*0,2</t>
  </si>
  <si>
    <t>312R62021</t>
  </si>
  <si>
    <t>Výztuž výplňových zdí svařovanými sítěmi pozinkovanými KH 40</t>
  </si>
  <si>
    <t>t</t>
  </si>
  <si>
    <t>-391823450</t>
  </si>
  <si>
    <t>"v.č. 01,02,03</t>
  </si>
  <si>
    <t>"koruna zdi - ul. Potoční</t>
  </si>
  <si>
    <t>(11,20*0,7+2*0,7+6,3*0,6)*0,005</t>
  </si>
  <si>
    <t>"koruna zdi - ul. Čs.armády</t>
  </si>
  <si>
    <t>(25*(0,78+1,34)*0,5+6,20*(1,27+1,3)*0,5)*0,005</t>
  </si>
  <si>
    <t>16</t>
  </si>
  <si>
    <t>311231115</t>
  </si>
  <si>
    <t>Zdivo z cihel pálených nosné z cihel plných dl. 290 mm P 7 až 15, na maltu ze suché směsi 5 MPa</t>
  </si>
  <si>
    <t>-742715401</t>
  </si>
  <si>
    <t xml:space="preserve">Poznámka k souboru cen:_x000d_
1. V cenách -1155 až -1159 nejsou započteny případné náklady na:_x000d_
a) úpravu líce; tyto se oceňují cenami souboru cen 310 90-11 Úprava líce při zdění režného zdiva._x000d_
b) spárování; tyto se oceňují cenami souboru cen 62. 63-10.. Spárování vnějších ploch pohledového zdiva._x000d_
2. Cenami -2014 až -2035 Zdivo z cihel lícových se oceňuje prosté vyzdění včetně spárování zdící a spárovací maltou, kotvené lícové zdivo se oceňuje cenami souboru cen 313 23-4 . Zdivo lícové obkladové._x000d_
</t>
  </si>
  <si>
    <t>"v.č.02 - pohled z ul. Čs. armády - parc. 172</t>
  </si>
  <si>
    <t>(1,7+0,9)*0,5*3,3*0,3</t>
  </si>
  <si>
    <t>17</t>
  </si>
  <si>
    <t>317351105</t>
  </si>
  <si>
    <t>Bednění klenbových pásů, říms nebo překladů říms nebo žlabových říms včetně podpěrné konstrukce vzepřené nebo podepřené jakéhokoliv tvaru a délky vyložení při výšce spodní hrany konstrukce do 6 m nad nejblíže nižší podlahou zřízení</t>
  </si>
  <si>
    <t>-2040752431</t>
  </si>
  <si>
    <t>3,14*5,38*0,5*0,6</t>
  </si>
  <si>
    <t>18</t>
  </si>
  <si>
    <t>317351106</t>
  </si>
  <si>
    <t>Bednění klenbových pásů, říms nebo překladů říms nebo žlabových říms včetně podpěrné konstrukce vzepřené nebo podepřené jakéhokoliv tvaru a délky vyložení při výšce spodní hrany konstrukce do 6 m nad nejblíže nižší podlahou odstranění</t>
  </si>
  <si>
    <t>777624505</t>
  </si>
  <si>
    <t>"viz bednění</t>
  </si>
  <si>
    <t>5,068</t>
  </si>
  <si>
    <t>62</t>
  </si>
  <si>
    <t>Uprava povrchu vnejsi</t>
  </si>
  <si>
    <t>19</t>
  </si>
  <si>
    <t>622903111</t>
  </si>
  <si>
    <t>Očištění zdiva nebo betonu zdí a valů před započetím oprav ručně</t>
  </si>
  <si>
    <t>-222953132</t>
  </si>
  <si>
    <t xml:space="preserve">Poznámka k souboru cen:_x000d_
1. V ceně jsou započteny náklady na odstranění mechu, příp. i jiných rostlin a jejich odklizení na vzdálenost do 20 m._x000d_
2. Množství měrných jednotek se stanoví v m2 očištěné plochy._x000d_
</t>
  </si>
  <si>
    <t>"viz čištění zdiva</t>
  </si>
  <si>
    <t>407,716</t>
  </si>
  <si>
    <t>20</t>
  </si>
  <si>
    <t>622131101</t>
  </si>
  <si>
    <t>Podkladní a spojovací vrstva vnějších omítaných ploch cementový postřik nanášený ručně celoplošně stěn</t>
  </si>
  <si>
    <t>-197896251</t>
  </si>
  <si>
    <t>(1,7+0,9)*0,5*3,3+1,7*0,3</t>
  </si>
  <si>
    <t>1*1*2+1*0,3+4,2*0,635+0,55*1,61</t>
  </si>
  <si>
    <t>1*1*2+1*0,7</t>
  </si>
  <si>
    <t xml:space="preserve">"v.č.03 - pohled z ul. Potoční </t>
  </si>
  <si>
    <t>(3,6+0,8)*0,5*0,64+0,6*0,64</t>
  </si>
  <si>
    <t>622321141</t>
  </si>
  <si>
    <t>Omítka vápenocementová vnějších ploch nanášená ručně dvouvrstvá, tloušťky jádrové omítky do 15 mm a tloušťky štuku do 3 mm štuková stěn</t>
  </si>
  <si>
    <t>-1147334880</t>
  </si>
  <si>
    <t xml:space="preserve">Poznámka k souboru cen:_x000d_
1. Pro ocenění nanášení omítky v tloušťce jádrové omítky přes 15 mm se použije příplatek za každých dalších i započatých 5 mm._x000d_
2. Podkladní a spojovací vrstvy se oceňují cenami souboru cen 62.13-1... této části katalogu._x000d_
</t>
  </si>
  <si>
    <t>"viz postřik</t>
  </si>
  <si>
    <t>15,145</t>
  </si>
  <si>
    <t>22</t>
  </si>
  <si>
    <t>622321191</t>
  </si>
  <si>
    <t>Omítka vápenocementová vnějších ploch nanášená ručně Příplatek k cenám za každých dalších i započatých 5 mm tloušťky omítky přes 15 mm stěn</t>
  </si>
  <si>
    <t>-1180033233</t>
  </si>
  <si>
    <t>15,145*3</t>
  </si>
  <si>
    <t>23</t>
  </si>
  <si>
    <t>629R35102</t>
  </si>
  <si>
    <t>Vyrovnávací vrstva z vápenné malty pod klempířskými prvky šířky přes 150 do 300 mm</t>
  </si>
  <si>
    <t>m</t>
  </si>
  <si>
    <t>329547926</t>
  </si>
  <si>
    <t>"v.č.01,02 - viz tabulka ostatní práce - Pv/10 - Pv/11</t>
  </si>
  <si>
    <t>1,6*2+3,7*3+5,0*2</t>
  </si>
  <si>
    <t>Ostatní konstrukce a práce-bourání</t>
  </si>
  <si>
    <t>24</t>
  </si>
  <si>
    <t>975011551</t>
  </si>
  <si>
    <t>Podpěrné dřevení při podezdívání základového zdiva při výšce vyzdívky do 2 m, při tl. zdiva přes 900 do 1200 mm a délce podchycení přes 3 do 5 m</t>
  </si>
  <si>
    <t>-464631292</t>
  </si>
  <si>
    <t xml:space="preserve">Poznámka k souboru cen:_x000d_
1. V cenách jsou započteny i náklady na:_x000d_
a) podpěrné dřevení; při oboustranném podpěrném dřevení oceňuje se podpírání na každé straně samostatně._x000d_
b) kapes pro vzpěry._x000d_
</t>
  </si>
  <si>
    <t>5,86+15,47</t>
  </si>
  <si>
    <t>25</t>
  </si>
  <si>
    <t>978036191</t>
  </si>
  <si>
    <t>Otlučení cementových omítek vnějších ploch s vyškrabáním spar zdiva a s očištěním povrchu, v rozsahu přes 80 do 100 %</t>
  </si>
  <si>
    <t>2141121528</t>
  </si>
  <si>
    <t>3,3*0,81</t>
  </si>
  <si>
    <t>2,5*2,9</t>
  </si>
  <si>
    <t>26</t>
  </si>
  <si>
    <t>978015391</t>
  </si>
  <si>
    <t>Otlučení vápenných nebo vápenocementových omítek vnějších ploch s vyškrabáním spar a s očištěním zdiva stupně členitosti 1 a 2, v rozsahu přes 80 do 100 %</t>
  </si>
  <si>
    <t>-622827142</t>
  </si>
  <si>
    <t>3,0*1,3+3,8*0,65</t>
  </si>
  <si>
    <t>4,11*(3,25+3,43)*0,5+1,68*3,6+3,12*2,63+(3,6+0,8)*0,5*0,64</t>
  </si>
  <si>
    <t>4,9*5,2</t>
  </si>
  <si>
    <t>27</t>
  </si>
  <si>
    <t>985131111</t>
  </si>
  <si>
    <t>Očištění ploch stěn, rubu kleneb a podlah tlakovou vodou</t>
  </si>
  <si>
    <t>50115227</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</si>
  <si>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</si>
  <si>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28</t>
  </si>
  <si>
    <t>985142212</t>
  </si>
  <si>
    <t>Vysekání spojovací hmoty ze spár zdiva včetně vyčištění hloubky spáry přes 40 mm délky spáry na 1 m2 upravované plochy přes 6 do 12 m</t>
  </si>
  <si>
    <t>-1245106526</t>
  </si>
  <si>
    <t xml:space="preserve">Poznámka k souboru cen:_x000d_
1. Ceny lze použít pro vysekání spojovací hmoty ze spár cihelného nebo kamenného zdiva._x000d_
2. Ceny se nepoužijí v případě, jestliže se provádí otlučení omítek oceňované cenami souboru cen 985 11-1 Otlučení a odsekání vrstev._x000d_
3. Délce spáry na 1 m2 upravované plochy odpovídají tyto počty kamenů:_x000d_
a) do 6 m - do 10 kusů na 1 m2,_x000d_
b) přes 6 do 12 m - přes 10 do 35 kusů na 1 m2,_x000d_
c) přes 12 m - přes 35 kusů na 1 m2._x000d_
</t>
  </si>
  <si>
    <t>3,3*0,81+2,1*0,7+1,65*0,7+2,4*0,6+8,89*2,47+8,2*1,3</t>
  </si>
  <si>
    <t>4,2*0,3+2,3*0,8+4,8*0,5+8,5*1,91</t>
  </si>
  <si>
    <t>4,11*(3,25+3,43)*0,5+1,0*0,6+1,68*3,6+3,12*2,63+1,9*6,3+5*1,9+4,5*1,0</t>
  </si>
  <si>
    <t>4,9*2,73+1,78+1,0*1,4+0,5*0,8+2,49*2,9+1,5*2+2,05*1,0+2,3*2,63</t>
  </si>
  <si>
    <t>29</t>
  </si>
  <si>
    <t>985221101</t>
  </si>
  <si>
    <t>Doplnění zdiva ručně do aktivované malty cihlami</t>
  </si>
  <si>
    <t>1862750365</t>
  </si>
  <si>
    <t xml:space="preserve">Poznámka k souboru cen:_x000d_
1. Ceny jsou určeny pro doplnění kamenem nebo cihlami stejného druhu jako doplňované zdivo._x000d_
2. Ceny nelze použít pro doplnění chybějících prvků nebo výměnu ojedinělých prvků objemu jednotlivě větších než 0,1 m3._x000d_
3. V cenách nejsou započteny náklady na dodávku kamene nebo cihel; tato dodávka se oceňuje ve specifikaci._x000d_
4. Získání kamene vybraného na staveništi nebo v určité lokalitě se oceňuje cenou souboru cen 985 22-21 Sbírání a třídění kamene ručně ze suti._x000d_
5. Délce spáry na 1 m2 plochy zdiva odpovídají tyto počty kamenů nebo cihel:_x000d_
a) do 6 m - do 10 kusů na 1 m2,_x000d_
b) přes 6 do 12 m - přes 10 do 35 kusů na 1 m2,_x000d_
c) přes 12 m - přes 35 kusů na 1 m2._x000d_
</t>
  </si>
  <si>
    <t>30</t>
  </si>
  <si>
    <t>59610001</t>
  </si>
  <si>
    <t>cihla pálená plná do P15 290x140x65mm</t>
  </si>
  <si>
    <t>kus</t>
  </si>
  <si>
    <t>-553551843</t>
  </si>
  <si>
    <t>"viz doplnění zdiva</t>
  </si>
  <si>
    <t>0,039/0,3/0,14/0,065</t>
  </si>
  <si>
    <t>985221112</t>
  </si>
  <si>
    <t>Doplnění zdiva ručně do aktivované malty kamenem délky spáry na 1 m2 upravované plochy přes 6 do 12 m</t>
  </si>
  <si>
    <t>-1450598739</t>
  </si>
  <si>
    <t>"doplnění zdiva</t>
  </si>
  <si>
    <t>0,3*0,2*0,4+0,2*0,1*0,3*2+0,2*0,15*0,2+0,3*0,3*0,1*3+0,2*0,2*0,1</t>
  </si>
  <si>
    <t>0,2*0,2*0,1+0,15*0,2*0,15+1*0,1*0,3+0,2*0,2*0,1</t>
  </si>
  <si>
    <t>0,72*0,1*0,5+1,2*1,0*0,5+0,3*0,2*0,3+0,15*0,15*0,1*2</t>
  </si>
  <si>
    <t>0,4*0,3*0,3+0,15*0,1*0,2*6+0,15*0,15*0,15+0,45*0,5*0,4+0,15*0,13*0,14+0,3*0,2*0,2</t>
  </si>
  <si>
    <t>0,25*0,8*0,3+0,24*0,4*0,5+1,0*0,6*0,15+0,4*0,3*0,15+0,9*0,5*0,15+0,45*0,65*0,15+0,2*0,2*0,2+0,15*0,15*0,15*5</t>
  </si>
  <si>
    <t>0,3*0,3*0,15+0,2*1,2*0,3</t>
  </si>
  <si>
    <t>1,8*0,8*0,7+0,55*0,4*0,4+0,5*0,55+0,4+0,65*0,4*0,4+0,5*0,6*0,3+0,3*0,2*0,3+0,4*0,65*0,5</t>
  </si>
  <si>
    <t>1,0*1,3*0,2+0,4*0,45*0,5+0,15*0,15*0,1*2+0,35*0,3*0,1+0,3*0,2*0,3+0,8*0,3*0,5+0,3*0,5*0,3</t>
  </si>
  <si>
    <t>0,2*0,2*0,3+0,4*0,3*0,3+0,3*0,2*0,3+1,4*0,3*0,3+0,4*0,3*0,5+0,2*0,3*0,4+0,6*0,25*0,4+(3,8+1,9)*0,5*1,6*0,7</t>
  </si>
  <si>
    <t>0,5*0,7*0,7+0,35*0,2*0,7+0,3*0,15*0,3+0,3*0,1*0,3*7+0,2*0,1*0,3*7</t>
  </si>
  <si>
    <t>(4,8+4,2)*0,5*0,7*1,3+3,14*2,69*2,69*0,5*0,3+3,14*6*0,5*0,3*0,3</t>
  </si>
  <si>
    <t>32</t>
  </si>
  <si>
    <t>985222111</t>
  </si>
  <si>
    <t>Sbírání a třídění kamene nebo cihel ručně ze suti s očištěním kamene</t>
  </si>
  <si>
    <t>-305694419</t>
  </si>
  <si>
    <t xml:space="preserve">Poznámka k souboru cen:_x000d_
1. Množství měrných jednotek se určuje v m3 nasbíraného kamene nebo cihel._x000d_
2. V ceně jsou započteny i náklady na:_x000d_
a) očištění sebraného kamene nebo cihel od zeminy a jiných nečistot, včetně ostříkání tlakovou vodou,_x000d_
b) vodorovné přemístění sesbíraných kamenů nebo na vzdálenost do 20 m,_x000d_
c) uložení očištěného kamene nebo cihel do figur nebo jeho naložení na dopravní prostředek._x000d_
</t>
  </si>
  <si>
    <t xml:space="preserve">"v.č.  02 - pohled z ul. Čs. armády - parcela 173 - kamenivo sesuté na terén</t>
  </si>
  <si>
    <t>5*0,63*2,0*0,5+3*0,2*2,0*0,5+2,7*1,2*2,0*0,5</t>
  </si>
  <si>
    <t>33</t>
  </si>
  <si>
    <t>985223211</t>
  </si>
  <si>
    <t>Přezdívání zdiva do aktivované malty kamenného, objemu přes 1 do 3 m3</t>
  </si>
  <si>
    <t>303954664</t>
  </si>
  <si>
    <t xml:space="preserve">Poznámka k souboru cen:_x000d_
1. V cenách jsou započteny náklady na odstranění narušených zdicích prvků a jejich postupnou náhradu prvky novými._x000d_
2. V cenách nejsou započteny náklady na:_x000d_
a) dodávku zdicích prvků; tato dodávka se oceňuje ve specifikaci,_x000d_
b) fixování okolního zdiva např. vyklínováním, rozepřením, apod.,_x000d_
c) spárování zdiva, které se oceňuje cenami souborů cen 985 23-11 Spárování zdiva hloubky do 40 mm nebo 985 23-21 Hloubkové spárování zdiva hloubky do 80 mm._x000d_
</t>
  </si>
  <si>
    <t>34</t>
  </si>
  <si>
    <t>985223110</t>
  </si>
  <si>
    <t>Přezdívání zdiva do aktivované malty cihelného, objemu do 1 m3</t>
  </si>
  <si>
    <t>-994534244</t>
  </si>
  <si>
    <t>"v.č.03 - pohled z ul. Potoční - hlava zdiva</t>
  </si>
  <si>
    <t>1*1*0,3</t>
  </si>
  <si>
    <t xml:space="preserve">"v.č.  02 - pohled z ul. Čs. armády - parc.172</t>
  </si>
  <si>
    <t>1,5*0,95*0,3</t>
  </si>
  <si>
    <t>1*1*0,7</t>
  </si>
  <si>
    <t>35</t>
  </si>
  <si>
    <t>279218386</t>
  </si>
  <si>
    <t>"viz přezdívání</t>
  </si>
  <si>
    <t>1,428/0,3/0,14/0,065</t>
  </si>
  <si>
    <t>36</t>
  </si>
  <si>
    <t>985R23211</t>
  </si>
  <si>
    <t>Hloubkové spárování zdiva vápenou maltou spára hl do 80 mm dl do 12 m/m2 (ozn.1) - specifikace viz projekt</t>
  </si>
  <si>
    <t>352338713</t>
  </si>
  <si>
    <t>37</t>
  </si>
  <si>
    <t>985R23212</t>
  </si>
  <si>
    <t>Hloubkové spárování zdiva maltou nastavenou cementem, spára hl do 80 mm dl do 12 m/m2 (ozn.2) - specifikace viz projekt</t>
  </si>
  <si>
    <t>1086955102</t>
  </si>
  <si>
    <t xml:space="preserve">"v.č.  02 - pohled z ul. Čs. armády - ozn. 3</t>
  </si>
  <si>
    <t>9,1*1,77+4,78*2,34+2,15*4,9+3,6*2,25+5,8*2,75+6,1*(2,67+1,8)*0,5</t>
  </si>
  <si>
    <t>6,4*0,5+0,5*0,7+4,1*0,85</t>
  </si>
  <si>
    <t>4,2*1,89+10,9*0,5</t>
  </si>
  <si>
    <t>(0,5+1,5)*0,45+5*(0,54+0,63)*0,5</t>
  </si>
  <si>
    <t>1,5*0,3</t>
  </si>
  <si>
    <t>0,3*0,4+0,2*0,3*2+0,2*0,2+0,3*0,1*3+0,2*0,1</t>
  </si>
  <si>
    <t>0,2*0,1+0,15*0,15+1*0,1+0,2*0,2</t>
  </si>
  <si>
    <t>0,72*0,1+1,2*1,0+0,3*0,2+0,15*0,15*2</t>
  </si>
  <si>
    <t>0,4*0,3+0,15*0,1*6+0,15*0,15+0,45*0,5+0,15*0,13+0,3*0,2</t>
  </si>
  <si>
    <t>0,25*0,8+0,24*0,4+1,0*0,6+0,4*0,3+0,9*0,5+0,45*0,65+0,2*0,2+0,15*0,15*5</t>
  </si>
  <si>
    <t>0,3*0,3+0,2*1,2</t>
  </si>
  <si>
    <t>8,1*1,3+6,1*0,57+4,78*1,65+5*0,56+0,35*1,3+6,5*0,15+3,4*1,2+8*0,25</t>
  </si>
  <si>
    <t>4,1*0,15+6,1*0,29+3,14*2,69*2,69*0,5+0,6*2,4+3,14*5,8*0,5*0,6+6,1*(2,7+1,7)*0,5</t>
  </si>
  <si>
    <t>1,8*0,8+0,55*0,4+0,5*0,55+0,65*0,4+0,5*0,6+0,3*0,2+0,4*0,65</t>
  </si>
  <si>
    <t>1,0*1,3+0,4*0,45+0,15*0,15*2+0,35*0,3+0,3*0,2+0,8*0,3+0,3*0,5</t>
  </si>
  <si>
    <t>0,2*0,2+0,4*0,3+0,3*0,2+1,4*0,3+0,4*0,3+0,2*0,3+0,6*0,25+(3,8+1,9)*0,5*1,6</t>
  </si>
  <si>
    <t>0,5*0,7+0,35*0,2+0,3*0,15+0,3*0,1*7+0,2*0,1*7</t>
  </si>
  <si>
    <t>(4,8+4,2)*0,5*0,7+3,14*2,69*2,69*0,5+3,14*6*0,5*0,3</t>
  </si>
  <si>
    <t>38</t>
  </si>
  <si>
    <t>985233121</t>
  </si>
  <si>
    <t>Úprava spár po spárování zdiva kamenného nebo cihelného délky spáry na 1 m2 upravované plochy přes 6 do 12 m uhlazením</t>
  </si>
  <si>
    <t>-7750204</t>
  </si>
  <si>
    <t xml:space="preserve">Poznámka k souboru cen:_x000d_
1. Délce spáry na 1 m2 upravované plochy odpovídají tyto počty kamenů:_x000d_
a) do 6 m - do10 kusů na 1 m2,_x000d_
b) přes 6 do 12 m - přes 10 do 35 kusů na 1 m2,_x000d_
c) přes 12 m - přes 35 kusů na 1 m2._x000d_
</t>
  </si>
  <si>
    <t xml:space="preserve">"viz spárování  ozn.1 + 2</t>
  </si>
  <si>
    <t>150,919+256,797</t>
  </si>
  <si>
    <t>94</t>
  </si>
  <si>
    <t>Leseni a stavebni vytahy</t>
  </si>
  <si>
    <t>39</t>
  </si>
  <si>
    <t>941121111</t>
  </si>
  <si>
    <t>Montáž lešení řadového trubkového těžkého pracovního s podlahami z fošen nebo dílců min. tl. 38 mm, s provozním zatížením tř. 4 do 300 kg/m2 šířky tř. W15 přes 1,5 do 1,8 m, výšky do 10 m</t>
  </si>
  <si>
    <t>-1843007850</t>
  </si>
  <si>
    <t xml:space="preserve">Poznámka k souboru cen:_x000d_
1. V ceně jsou započteny i náklady na kotvení lešení._x000d_
2. Montáž lešení řadového trubkového těžkého výšky přes 30 m se oceňuje individuálně._x000d_
3. Šířkou se rozumí půdorysná vzdálenost, měřená od vnitřního líce sloupků zábradlí k protilehlému volnému okraji podlahy nebo mezi vnitřními líci._x000d_
</t>
  </si>
  <si>
    <t xml:space="preserve">"v.č.  02 - pohled z ul. Čs. armády </t>
  </si>
  <si>
    <t>15*6,6+15,47*5,2+1,5*3</t>
  </si>
  <si>
    <t>1,8*6,8+11,2*6,5</t>
  </si>
  <si>
    <t>40</t>
  </si>
  <si>
    <t>941121211</t>
  </si>
  <si>
    <t>Montáž lešení řadového trubkového těžkého pracovního s podlahami Příplatek za první a každý další den použití lešení k ceně -1111</t>
  </si>
  <si>
    <t>198441070</t>
  </si>
  <si>
    <t>"viz montáž</t>
  </si>
  <si>
    <t>268,984*9*30</t>
  </si>
  <si>
    <t>41</t>
  </si>
  <si>
    <t>941121811</t>
  </si>
  <si>
    <t>Demontáž lešení řadového trubkového těžkého pracovního s podlahami z fošen nebo dílců min. tl. 38 mm, s provozním zatížením tř. 4 do 300 kg/m2 šířky tř. W15 přes 1,5 do 1,8 m, výšky do 10 m</t>
  </si>
  <si>
    <t>122947050</t>
  </si>
  <si>
    <t xml:space="preserve">Poznámka k souboru cen:_x000d_
1. Demontáž lešení řadového trubkového těžkého výšky přes 30 m se oceňuje individuálně._x000d_
</t>
  </si>
  <si>
    <t>268,984</t>
  </si>
  <si>
    <t>42</t>
  </si>
  <si>
    <t>944611111</t>
  </si>
  <si>
    <t>Montáž ochranné plachty zavěšené na konstrukci lešení z textilie z umělých vláken</t>
  </si>
  <si>
    <t>113567260</t>
  </si>
  <si>
    <t xml:space="preserve">Poznámka k souboru cen:_x000d_
1. V cenách nejsou započteny náklady na lešení potřebné pro zavěšení plachty; toto lešení se oceňuje příslušnými cenami lešení._x000d_
</t>
  </si>
  <si>
    <t>"viz montáž lešení</t>
  </si>
  <si>
    <t>43</t>
  </si>
  <si>
    <t>944611211</t>
  </si>
  <si>
    <t>Montáž ochranné plachty Příplatek za první a každý další den použití plachty k ceně -1111</t>
  </si>
  <si>
    <t>450068188</t>
  </si>
  <si>
    <t>44</t>
  </si>
  <si>
    <t>944611811</t>
  </si>
  <si>
    <t>Demontáž ochranné plachty zavěšené na konstrukci lešení z textilie z umělých vláken</t>
  </si>
  <si>
    <t>-235114513</t>
  </si>
  <si>
    <t xml:space="preserve">"viz montáž </t>
  </si>
  <si>
    <t>45</t>
  </si>
  <si>
    <t>949101112</t>
  </si>
  <si>
    <t>Lešení pomocné pracovní pro objekty pozemních staveb pro zatížení do 150 kg/m2, o výšce lešeňové podlahy přes 1,9 do 3,5 m</t>
  </si>
  <si>
    <t>-1761118617</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</si>
  <si>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</si>
  <si>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(4,11+1,68+3,12)*1,0</t>
  </si>
  <si>
    <t>95</t>
  </si>
  <si>
    <t>Ruzne dokoncujici konstrukce a prace na pozemnich stavbach</t>
  </si>
  <si>
    <t>46</t>
  </si>
  <si>
    <t>953210000</t>
  </si>
  <si>
    <t>Ostatní drobné práce (vyklizení plochy od uskladněných věcí,nářadí,materiálu a pod.)</t>
  </si>
  <si>
    <t>hod</t>
  </si>
  <si>
    <t>385502589</t>
  </si>
  <si>
    <t>8,5*3*3</t>
  </si>
  <si>
    <t>47</t>
  </si>
  <si>
    <t>955R20000</t>
  </si>
  <si>
    <t>Fotodokumentace stávajícího zdiva</t>
  </si>
  <si>
    <t>kompl.</t>
  </si>
  <si>
    <t>1796307469</t>
  </si>
  <si>
    <t>48</t>
  </si>
  <si>
    <t>957R00013</t>
  </si>
  <si>
    <t>Demontáž stávající krytiny z hliníkových šablon včetně nosné konstrukce z dřevěného haněného řeziva</t>
  </si>
  <si>
    <t>-1178833786</t>
  </si>
  <si>
    <t>3,6*1</t>
  </si>
  <si>
    <t>49</t>
  </si>
  <si>
    <t>957R00016</t>
  </si>
  <si>
    <t>Demontáž a zpětná montáž zastřešení stávajícího přístřešku ( krytina + bednění + nosná konstrukce)</t>
  </si>
  <si>
    <t>660986584</t>
  </si>
  <si>
    <t>4,8*(3+5)*0,5</t>
  </si>
  <si>
    <t>50</t>
  </si>
  <si>
    <t>957R00017</t>
  </si>
  <si>
    <t>Ochrana konstrukcí stávající pergoly,garáže, přístřešku - montáž + demontáž</t>
  </si>
  <si>
    <t>330503616</t>
  </si>
  <si>
    <t>"v.č.02 - pohled z ul. Čs. armády</t>
  </si>
  <si>
    <t>8,8*2,5</t>
  </si>
  <si>
    <t>4,1*2,4+11,41*4,5+4,5*7</t>
  </si>
  <si>
    <t>51</t>
  </si>
  <si>
    <t>957R10001</t>
  </si>
  <si>
    <t>Provázání zdiva pomocí ocelové výztuže (tyčoviny) o průměru 16mm a délky 600mm vtlačené 300mm do spáry stávající konstrukce</t>
  </si>
  <si>
    <t>-1408055153</t>
  </si>
  <si>
    <t>160</t>
  </si>
  <si>
    <t>52</t>
  </si>
  <si>
    <t>957R10006</t>
  </si>
  <si>
    <t>Podepření stávajících přístřešků ozn. Pv/06 - specifikace viz tabulka ostatní práce</t>
  </si>
  <si>
    <t>soub.</t>
  </si>
  <si>
    <t>437398780</t>
  </si>
  <si>
    <t>53</t>
  </si>
  <si>
    <t>957R10007</t>
  </si>
  <si>
    <t>Podepření stávajících přístřešků ozn. Pv/07 - specifikace viz tabulka ostatní práce</t>
  </si>
  <si>
    <t>-237674911</t>
  </si>
  <si>
    <t>96</t>
  </si>
  <si>
    <t>Bourani konstrukci</t>
  </si>
  <si>
    <t>54</t>
  </si>
  <si>
    <t>962042320</t>
  </si>
  <si>
    <t>Bourání zdiva z betonu prostého nadzákladového objemu do 1 m3</t>
  </si>
  <si>
    <t>2131691241</t>
  </si>
  <si>
    <t xml:space="preserve">Poznámka k souboru cen:_x000d_
1. Bourání pilířů o průřezu přes 0,36 m2 se oceňuje cenami -2320 a - 2321 jako bourání zdiva nadzákladového z betonu prostého._x000d_
</t>
  </si>
  <si>
    <t xml:space="preserve">"v.č.  02 - pohled z ul. Čs. armády - stávající betonová hlava</t>
  </si>
  <si>
    <t>4,22*0,78*(0,05+0,15)*0,5+6,59*(0,78+1,14)*0,5*(0,05+0,15)*0,5+9,25*(1,14+1,27)*0,5*(0,05+0,14)*0,5</t>
  </si>
  <si>
    <t>"v.č.03 - pohled z ul. Potoční - stávající betonová hlava</t>
  </si>
  <si>
    <t>10,81*(0,6+0,7)*0,5*(0,05+0,14)*0,5+1,5*0,7*0,2+4,3*0,7*(0,05+0,15)*0,5</t>
  </si>
  <si>
    <t>55</t>
  </si>
  <si>
    <t>962032230</t>
  </si>
  <si>
    <t>Bourání zdiva nadzákladového z cihel nebo tvárnic z cihel pálených nebo vápenopískových, na maltu vápennou nebo vápenocementovou, objemu do 1 m3</t>
  </si>
  <si>
    <t>884656961</t>
  </si>
  <si>
    <t xml:space="preserve">Poznámka k souboru cen:_x000d_
1. Bourání pilířů o průřezu přes 0,36 m2 se oceňuje příslušnými cenami -2230, -2231, -2240, -2241,-2253 a -2254 jako bourání zdiva nadzákladového cihelného._x000d_
</t>
  </si>
  <si>
    <t>"v.č.03 - pohled z ul. Potoční - stávající cihelná hlava</t>
  </si>
  <si>
    <t>6,51*0,7*0,08</t>
  </si>
  <si>
    <t>3,14*2,69*2,69*0,5*0,3+0,6*0,3*2,4+3,14*5,8*0,5*0,5*0,6</t>
  </si>
  <si>
    <t>997</t>
  </si>
  <si>
    <t>Přesun sutě</t>
  </si>
  <si>
    <t>56</t>
  </si>
  <si>
    <t>997013211</t>
  </si>
  <si>
    <t>Vnitrostaveništní doprava suti a vybouraných hmot vodorovně do 50 m svisle ručně (nošením po schodech) pro budovy a haly výšky do 6 m</t>
  </si>
  <si>
    <t>-1588778039</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</si>
  <si>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</si>
  <si>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57</t>
  </si>
  <si>
    <t>997013501</t>
  </si>
  <si>
    <t>Odvoz suti a vybouraných hmot na skládku nebo meziskládku se složením, na vzdálenost do 1 km</t>
  </si>
  <si>
    <t>1981529794</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</si>
  <si>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</si>
  <si>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58</t>
  </si>
  <si>
    <t>997013509</t>
  </si>
  <si>
    <t>Odvoz suti a vybouraných hmot na skládku nebo meziskládku se složením, na vzdálenost Příplatek k ceně za každý další i započatý 1 km přes 1 km</t>
  </si>
  <si>
    <t>2008425540</t>
  </si>
  <si>
    <t>230,437*21 'Přepočtené koeficientem množství</t>
  </si>
  <si>
    <t>59</t>
  </si>
  <si>
    <t>997013831</t>
  </si>
  <si>
    <t>Poplatek za uložení stavebního odpadu na skládce (skládkovné) směsného stavebního a demoličního zatříděného do Katalogu odpadů pod kódem 170 904</t>
  </si>
  <si>
    <t>1345252906</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</si>
  <si>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</si>
  <si>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</si>
  <si>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</si>
  <si>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60</t>
  </si>
  <si>
    <t>998018001</t>
  </si>
  <si>
    <t>Přesun hmot pro budovy občanské výstavby, bydlení, výrobu a služby ruční - bez užití mechanizace vodorovná dopravní vzdálenost do 100 m pro budovy s jakoukoliv nosnou konstrukcí výšky do 6 m</t>
  </si>
  <si>
    <t>-1416578504</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</si>
  <si>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</si>
  <si>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</si>
  <si>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</si>
  <si>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764</t>
  </si>
  <si>
    <t>Konstrukce klempířské</t>
  </si>
  <si>
    <t>61</t>
  </si>
  <si>
    <t>764001821</t>
  </si>
  <si>
    <t>Demontáž klempířských konstrukcí krytiny ze svitků nebo tabulí do suti</t>
  </si>
  <si>
    <t>1685794497</t>
  </si>
  <si>
    <t>"v.č.01,02 - viz tabulka ostatní práce - Pv/08</t>
  </si>
  <si>
    <t>0,8*2,0</t>
  </si>
  <si>
    <t>764004863</t>
  </si>
  <si>
    <t>Demontáž klempířských konstrukcí svodu k dalšímu použití</t>
  </si>
  <si>
    <t>-1394409189</t>
  </si>
  <si>
    <t>"v.č.01,02 - viz tabulka ostatní práce - Pv/09</t>
  </si>
  <si>
    <t>1,7+3,5</t>
  </si>
  <si>
    <t>63</t>
  </si>
  <si>
    <t>764244409</t>
  </si>
  <si>
    <t>Oplechování horních ploch zdí a nadezdívek (atik) z titanzinkového předzvětralého plechu mechanicky kotvené rš 800 mm</t>
  </si>
  <si>
    <t>352932199</t>
  </si>
  <si>
    <t>"v.č.01,02 - viz tabulka ostatní práce - Pv/10 - r.š.800 mm</t>
  </si>
  <si>
    <t>3,7</t>
  </si>
  <si>
    <t>64</t>
  </si>
  <si>
    <t>764341414</t>
  </si>
  <si>
    <t>Lemování zdí z titanzinkového předzvětralého plechu boční nebo horní rovných, střech s krytinou skládanou mimo prejzovou rš 330 mm</t>
  </si>
  <si>
    <t>149265722</t>
  </si>
  <si>
    <t>"v.č.01,02 - viz tabulka ostatní práce - Pv/11</t>
  </si>
  <si>
    <t>65</t>
  </si>
  <si>
    <t>764508131</t>
  </si>
  <si>
    <t>Montáž svodu kruhového, průměru svodu</t>
  </si>
  <si>
    <t>322167690</t>
  </si>
  <si>
    <t>"v.č.01,02 - viz tabulka ostatní práce - Pv/09 - použit původní svod</t>
  </si>
  <si>
    <t>66</t>
  </si>
  <si>
    <t>764508132</t>
  </si>
  <si>
    <t>Montáž svodu kruhového, průměru objímek</t>
  </si>
  <si>
    <t>396924389</t>
  </si>
  <si>
    <t>"v.č.01,02 - viz tabulka ostatní práce - Pv/09 - použita původní objímka</t>
  </si>
  <si>
    <t>1+2</t>
  </si>
  <si>
    <t>67</t>
  </si>
  <si>
    <t>764R44406</t>
  </si>
  <si>
    <t>Oplechování horních ploch zdí a nadezdívek (atik) z titanzinkového předzvětralého plechu mechanicky kotvené rš 570 mm</t>
  </si>
  <si>
    <t>-1347972596</t>
  </si>
  <si>
    <t>"v.č.01,02 - viz tabulka ostatní práce - Pv/10 - r.š.570 mm</t>
  </si>
  <si>
    <t>1,6</t>
  </si>
  <si>
    <t>68</t>
  </si>
  <si>
    <t>998764101</t>
  </si>
  <si>
    <t>Přesun hmot pro konstrukce klempířské stanovený z hmotnosti přesunovaného materiálu vodorovná dopravní vzdálenost do 50 m v objektech výšky do 6 m</t>
  </si>
  <si>
    <t>1456402605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</si>
  <si>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</si>
  <si>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782</t>
  </si>
  <si>
    <t>Dokončovací práce - obklady z kamene</t>
  </si>
  <si>
    <t>69</t>
  </si>
  <si>
    <t>782132313</t>
  </si>
  <si>
    <t>Montáž obkladů stěn z tvrdých kamenů kladených do lepidla z nepravidelných desek s řezanými stranami tl. přes 30 do 50 mm</t>
  </si>
  <si>
    <t>32035358</t>
  </si>
  <si>
    <t>"v.č.01,02 - viz tabulka ostatní práce</t>
  </si>
  <si>
    <t>"Pv/01</t>
  </si>
  <si>
    <t>(0,78+1,14)*0,5*14,60</t>
  </si>
  <si>
    <t>(1,27+1,3)*0,5*4,22</t>
  </si>
  <si>
    <t>"Pv/02</t>
  </si>
  <si>
    <t>(1,8+1,9)*0,5*1,36</t>
  </si>
  <si>
    <t>"Pv/03</t>
  </si>
  <si>
    <t>(1,2+1,34)*0,5*4,95</t>
  </si>
  <si>
    <t>"Pv/04</t>
  </si>
  <si>
    <t>1,87*4,25+1,87*2,02</t>
  </si>
  <si>
    <t>"Pv/05</t>
  </si>
  <si>
    <t>1,05*6,87</t>
  </si>
  <si>
    <t>"Pv/12</t>
  </si>
  <si>
    <t>0,25*0,6</t>
  </si>
  <si>
    <t>70</t>
  </si>
  <si>
    <t>583890605</t>
  </si>
  <si>
    <t>deska břidlicová tl.50 mm - specifikace viz tabulka</t>
  </si>
  <si>
    <t>1541184506</t>
  </si>
  <si>
    <t>"viz kladení dlažby</t>
  </si>
  <si>
    <t>47,33</t>
  </si>
  <si>
    <t>47,33*1,05 'Přepočtené koeficientem množství</t>
  </si>
  <si>
    <t>71</t>
  </si>
  <si>
    <t>998782101</t>
  </si>
  <si>
    <t>Přesun hmot pro obklady kamenné stanovený z hmotnosti přesunovaného materiálu vodorovná dopravní vzdálenost do 50 m v objektech výšky do 6 m</t>
  </si>
  <si>
    <t>-1495324240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</si>
  <si>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</si>
  <si>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783</t>
  </si>
  <si>
    <t>Dokončovací práce - nátěry</t>
  </si>
  <si>
    <t>72</t>
  </si>
  <si>
    <t>783823135</t>
  </si>
  <si>
    <t>Penetrační nátěr omítek hladkých omítek hladkých, zrnitých tenkovrstvých nebo štukových stupně členitosti 1 a 2 silikonový</t>
  </si>
  <si>
    <t>1701750126</t>
  </si>
  <si>
    <t>"viz omítka</t>
  </si>
  <si>
    <t>73</t>
  </si>
  <si>
    <t>783827425</t>
  </si>
  <si>
    <t>Krycí (ochranný ) nátěr omítek dvojnásobný hladkých omítek hladkých, zrnitých tenkovrstvých nebo štukových stupně členitosti 1 a 2 silikonový</t>
  </si>
  <si>
    <t>328539093</t>
  </si>
  <si>
    <t>"viz penetrace</t>
  </si>
  <si>
    <t>VON - Vedlejsi a ostatni naklady</t>
  </si>
  <si>
    <t>ON.1 - Ostatní náklady</t>
  </si>
  <si>
    <t>OST - Ostatní náklady</t>
  </si>
  <si>
    <t>OST</t>
  </si>
  <si>
    <t>012103001</t>
  </si>
  <si>
    <t>Náklady na průzkumné, geodetické a projektové práce geodetické před výstavbou</t>
  </si>
  <si>
    <t>Kč</t>
  </si>
  <si>
    <t>262144</t>
  </si>
  <si>
    <t>1653782060</t>
  </si>
  <si>
    <t>012203001</t>
  </si>
  <si>
    <t>Náklady na průzkumné, geodetické a projektové práce geodetické při provádění stavby</t>
  </si>
  <si>
    <t>-1702913950</t>
  </si>
  <si>
    <t>012303001</t>
  </si>
  <si>
    <t>Náklady na průzkumné, geodetické a projektové práce geodetické práce po výstavbě</t>
  </si>
  <si>
    <t>885550095</t>
  </si>
  <si>
    <t>013254001</t>
  </si>
  <si>
    <t>Náklad na projektové práce pro zhotovení dokumentace skutečného provedení stavby (výkresová a textová část)</t>
  </si>
  <si>
    <t>-439758816</t>
  </si>
  <si>
    <t>013251201</t>
  </si>
  <si>
    <t>Náklady na pasportizaci stávajících objektů</t>
  </si>
  <si>
    <t>1934745723</t>
  </si>
  <si>
    <t>013254101</t>
  </si>
  <si>
    <t>Náklady na pořízení fotografií nebo videozáznamů zakrývaných konstrukcí a postupu výstavby.</t>
  </si>
  <si>
    <t>1393988542</t>
  </si>
  <si>
    <t>043103001</t>
  </si>
  <si>
    <t>Náklady na provedení zkoušek, revizí a měření, které jsou vyžadovány v technických normách a dalších předpisech ve vztahu k prováděným pracím, dodávkám a službám.</t>
  </si>
  <si>
    <t>765689242</t>
  </si>
  <si>
    <t>090001001</t>
  </si>
  <si>
    <t>Náklady spojené s vyhotovením, kopírováním a kompletací všech dokumentů požadovaných podle znění SOD a VOP k předání stavby objednateli.</t>
  </si>
  <si>
    <t>-1674963114</t>
  </si>
  <si>
    <t>090001002</t>
  </si>
  <si>
    <t>Ostatní náklady vyplývající ze znění SOD a VOP</t>
  </si>
  <si>
    <t>507966744</t>
  </si>
  <si>
    <t>VRN.1 - Vedlejší rozpočtové náklady</t>
  </si>
  <si>
    <t xml:space="preserve">VRN -   Vedlejší rozpočtové náklady</t>
  </si>
  <si>
    <t>VRN</t>
  </si>
  <si>
    <t xml:space="preserve">  Vedlejší rozpočtové náklady</t>
  </si>
  <si>
    <t>030001001</t>
  </si>
  <si>
    <t>Náklady na dokumentaci ZS, na přípravu území pro ZS včetně odstranění materiálu a konstrukcí v prostoru staveniště, na vybudování odběrných míst, na zřízení přípojek médií, na vlastní vybudování objektů ZS, provizornich komunikací, oplocení a osvětlení pěších/dopravních koridorů apod.</t>
  </si>
  <si>
    <t>1024</t>
  </si>
  <si>
    <t>796712806</t>
  </si>
  <si>
    <t>030001002</t>
  </si>
  <si>
    <t>Náklady na vybavení/pronájem objektů ZS, náklady na energie, úklid, údržbu a opravy objektů ZS, čištění pojezdových a manipulačních ploch, zabezpečení staveniště apod.</t>
  </si>
  <si>
    <t>-1656609831</t>
  </si>
  <si>
    <t>039001003</t>
  </si>
  <si>
    <t xml:space="preserve">Náklady na demontáž/odstranění objektů ZS a jejich odvozu a náklady na uvedení pozemku do původního stavu včetně nákladů s tím spojených._x000d_
</t>
  </si>
  <si>
    <t>-539450297</t>
  </si>
  <si>
    <t>034403001</t>
  </si>
  <si>
    <t>Náklady na zřízení, údržbu a zrušení dočasného dopravního značení, potřebného k zajištění přístupu nebo provozu na staveništi a/nebo v okolí staveniště.</t>
  </si>
  <si>
    <t>28903536</t>
  </si>
  <si>
    <t>041703002</t>
  </si>
  <si>
    <t>Náklady na zbudování, údržbu a zrušení prostředků a konstrukcí na zajištění kolektivní bezpečnosti osob.</t>
  </si>
  <si>
    <t>-1393076254</t>
  </si>
  <si>
    <t>045203001</t>
  </si>
  <si>
    <t>Náklad zhotovitele na řízení a koordinaci subdodavatelů.</t>
  </si>
  <si>
    <t>1400615144</t>
  </si>
  <si>
    <t>049103001</t>
  </si>
  <si>
    <t>Inženýrská činnost prováděná v průběhu stavebních prací vyplývající z povahy díla, a požadavků v SOD a VOP</t>
  </si>
  <si>
    <t>1692090768</t>
  </si>
  <si>
    <t>049103002</t>
  </si>
  <si>
    <t>Náklady vzniklé v průběhu stavebních prací vyplývající z povahy díla, a požadavků v SOD a VOP</t>
  </si>
  <si>
    <t>2044190139</t>
  </si>
  <si>
    <t>079002001</t>
  </si>
  <si>
    <t>Náklady na vliv ostatních provozních vlivů</t>
  </si>
  <si>
    <t>-1278327342</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</si>
  <si>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</si>
  <si>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</si>
  <si>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</si>
  <si>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</si>
  <si>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</si>
  <si>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</si>
  <si>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</si>
  <si>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</si>
  <si>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</si>
  <si>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</si>
  <si>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</si>
  <si>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</si>
  <si>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</si>
  <si>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</si>
  <si>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</si>
  <si>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</si>
  <si>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</si>
  <si>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Ostatní</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</si>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</sst>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5">
    <font>
      <sz val="8"/>
      <name val="Arial CE"/>
      <family val="2"/>
    </font>
    <font>
      <sz val="8"/>
      <color rgb="FF969696"/>
      <name val="Arial CE"/>
    </font>
    <font>
      <b/>
      <sz val="11"/>
      <name val="Arial CE"/>
    </font>
    <font>
      <b/>
      <sz val="12"/>
      <name val="Arial CE"/>
    </font>
    <font>
      <sz val="11"/>
      <name val="Arial CE"/>
    </font>
    <font>
      <sz val="10"/>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0000A8"/>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969696"/>
      <name val="Arial CE"/>
    </font>
    <font>
      <b/>
      <sz val="12"/>
      <color rgb="FF800000"/>
      <name val="Arial CE"/>
    </font>
    <font>
      <sz val="8"/>
      <color rgb="FF960000"/>
      <name val="Arial CE"/>
    </font>
    <font>
      <sz val="7"/>
      <color rgb="FF969696"/>
      <name val="Arial CE"/>
    </font>
    <font>
      <i/>
      <sz val="7"/>
      <color rgb="FF969696"/>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4" fillId="0" borderId="0" applyNumberFormat="0" applyFill="0" applyBorder="0" applyAlignment="0" applyProtection="0"/>
  </cellStyleXfs>
  <cellXfs count="372">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18" fillId="0" borderId="0" xfId="0" applyFont="1" applyAlignment="1">
      <alignment horizontal="left" vertical="top" wrapText="1"/>
    </xf>
    <xf numFmtId="0" fontId="2" fillId="0" borderId="0" xfId="0" applyFont="1" applyAlignment="1" applyProtection="1">
      <alignment horizontal="left" vertical="top"/>
    </xf>
    <xf numFmtId="0" fontId="2"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0" fillId="0" borderId="5" xfId="0" applyBorder="1" applyProtection="1"/>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right" vertical="center"/>
    </xf>
    <xf numFmtId="4" fontId="18" fillId="0" borderId="0" xfId="0" applyNumberFormat="1"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3"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3" fillId="3" borderId="8" xfId="0" applyFont="1" applyFill="1" applyBorder="1" applyAlignment="1" applyProtection="1">
      <alignment horizontal="center" vertical="center"/>
    </xf>
    <xf numFmtId="0" fontId="3" fillId="3" borderId="8" xfId="0" applyFont="1" applyFill="1" applyBorder="1" applyAlignment="1" applyProtection="1">
      <alignment horizontal="left" vertical="center"/>
    </xf>
    <xf numFmtId="4" fontId="3"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0" xfId="0" applyFont="1" applyAlignment="1" applyProtection="1">
      <alignment horizontal="left" vertical="center" wrapText="1"/>
    </xf>
    <xf numFmtId="0" fontId="2" fillId="0" borderId="4" xfId="0" applyFont="1" applyBorder="1" applyAlignment="1">
      <alignment vertical="center"/>
    </xf>
    <xf numFmtId="0" fontId="20"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1" fillId="0" borderId="15"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1" fillId="0" borderId="15"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3"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4" fillId="0" borderId="4"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4" fontId="27" fillId="0" borderId="0" xfId="0" applyNumberFormat="1" applyFont="1" applyAlignment="1" applyProtection="1">
      <alignment vertical="center"/>
    </xf>
    <xf numFmtId="0" fontId="2" fillId="0" borderId="0" xfId="0" applyFont="1" applyAlignment="1" applyProtection="1">
      <alignment horizontal="center" vertical="center"/>
    </xf>
    <xf numFmtId="0" fontId="4"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4" fillId="0" borderId="0" xfId="0" applyFont="1" applyAlignment="1">
      <alignment horizontal="left" vertical="center"/>
    </xf>
    <xf numFmtId="0" fontId="29" fillId="0" borderId="0" xfId="1" applyFont="1" applyAlignment="1">
      <alignment horizontal="center" vertical="center"/>
    </xf>
    <xf numFmtId="0" fontId="5" fillId="0" borderId="4" xfId="0" applyFont="1" applyBorder="1" applyAlignment="1" applyProtection="1">
      <alignment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vertical="center"/>
    </xf>
    <xf numFmtId="0" fontId="5" fillId="0" borderId="0" xfId="0" applyFont="1" applyAlignment="1" applyProtection="1">
      <alignment horizontal="center" vertical="center"/>
    </xf>
    <xf numFmtId="0" fontId="5" fillId="0" borderId="4" xfId="0" applyFont="1" applyBorder="1" applyAlignment="1">
      <alignment vertical="center"/>
    </xf>
    <xf numFmtId="4" fontId="31" fillId="0" borderId="15" xfId="0" applyNumberFormat="1" applyFont="1" applyBorder="1" applyAlignment="1" applyProtection="1">
      <alignment vertical="center"/>
    </xf>
    <xf numFmtId="4" fontId="31" fillId="0" borderId="0" xfId="0" applyNumberFormat="1" applyFont="1" applyBorder="1" applyAlignment="1" applyProtection="1">
      <alignment vertical="center"/>
    </xf>
    <xf numFmtId="166" fontId="31" fillId="0" borderId="0" xfId="0" applyNumberFormat="1" applyFont="1" applyBorder="1" applyAlignment="1" applyProtection="1">
      <alignment vertical="center"/>
    </xf>
    <xf numFmtId="4" fontId="31" fillId="0" borderId="16" xfId="0" applyNumberFormat="1" applyFont="1" applyBorder="1" applyAlignment="1" applyProtection="1">
      <alignment vertical="center"/>
    </xf>
    <xf numFmtId="0" fontId="5" fillId="0" borderId="0" xfId="0" applyFont="1" applyAlignment="1">
      <alignment horizontal="left" vertical="center"/>
    </xf>
    <xf numFmtId="4" fontId="31" fillId="0" borderId="20" xfId="0" applyNumberFormat="1" applyFont="1" applyBorder="1" applyAlignment="1" applyProtection="1">
      <alignment vertical="center"/>
    </xf>
    <xf numFmtId="4" fontId="31" fillId="0" borderId="21" xfId="0" applyNumberFormat="1" applyFont="1" applyBorder="1" applyAlignment="1" applyProtection="1">
      <alignment vertical="center"/>
    </xf>
    <xf numFmtId="166" fontId="31" fillId="0" borderId="21" xfId="0" applyNumberFormat="1" applyFont="1" applyBorder="1" applyAlignment="1" applyProtection="1">
      <alignment vertical="center"/>
    </xf>
    <xf numFmtId="4" fontId="31"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5"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2" fillId="0" borderId="0" xfId="0" applyFont="1" applyAlignment="1">
      <alignment horizontal="left" vertical="center" wrapText="1"/>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0" fillId="0" borderId="4" xfId="0" applyFont="1" applyBorder="1" applyAlignment="1">
      <alignment vertical="center" wrapText="1"/>
    </xf>
    <xf numFmtId="0" fontId="0"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3" xfId="0" applyFont="1" applyBorder="1" applyAlignment="1" applyProtection="1">
      <alignment vertical="center"/>
      <protection locked="0"/>
    </xf>
    <xf numFmtId="0" fontId="19"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7" xfId="0" applyFont="1" applyFill="1" applyBorder="1" applyAlignment="1">
      <alignment horizontal="left" vertical="center"/>
    </xf>
    <xf numFmtId="0" fontId="0" fillId="4" borderId="8" xfId="0" applyFont="1" applyFill="1" applyBorder="1" applyAlignment="1">
      <alignment vertical="center"/>
    </xf>
    <xf numFmtId="0" fontId="3" fillId="4" borderId="8" xfId="0" applyFont="1" applyFill="1" applyBorder="1" applyAlignment="1">
      <alignment horizontal="right" vertical="center"/>
    </xf>
    <xf numFmtId="0" fontId="3"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3"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protection locked="0"/>
    </xf>
    <xf numFmtId="0" fontId="22" fillId="4" borderId="19"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4" fillId="0" borderId="0" xfId="0" applyNumberFormat="1" applyFont="1" applyAlignment="1" applyProtection="1"/>
    <xf numFmtId="166" fontId="33" fillId="0" borderId="13" xfId="0" applyNumberFormat="1" applyFont="1" applyBorder="1" applyAlignment="1" applyProtection="1"/>
    <xf numFmtId="166" fontId="33" fillId="0" borderId="14" xfId="0" applyNumberFormat="1" applyFont="1" applyBorder="1" applyAlignment="1" applyProtection="1"/>
    <xf numFmtId="4" fontId="20"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23" xfId="0" applyFont="1" applyBorder="1" applyAlignment="1" applyProtection="1">
      <alignment horizontal="center" vertical="center"/>
    </xf>
    <xf numFmtId="49" fontId="0" fillId="0" borderId="23" xfId="0" applyNumberFormat="1" applyFont="1" applyBorder="1" applyAlignment="1" applyProtection="1">
      <alignment horizontal="left" vertical="center" wrapText="1"/>
    </xf>
    <xf numFmtId="0" fontId="0" fillId="0" borderId="23" xfId="0" applyFont="1" applyBorder="1" applyAlignment="1" applyProtection="1">
      <alignment horizontal="left" vertical="center" wrapText="1"/>
    </xf>
    <xf numFmtId="0" fontId="0" fillId="0" borderId="23" xfId="0" applyFont="1" applyBorder="1" applyAlignment="1" applyProtection="1">
      <alignment horizontal="center" vertical="center" wrapText="1"/>
    </xf>
    <xf numFmtId="167" fontId="0" fillId="0" borderId="23" xfId="0" applyNumberFormat="1" applyFont="1" applyBorder="1" applyAlignment="1" applyProtection="1">
      <alignment vertical="center"/>
    </xf>
    <xf numFmtId="4" fontId="0" fillId="2" borderId="23" xfId="0" applyNumberFormat="1" applyFont="1" applyFill="1" applyBorder="1" applyAlignment="1" applyProtection="1">
      <alignment vertical="center"/>
      <protection locked="0"/>
    </xf>
    <xf numFmtId="4" fontId="0" fillId="0" borderId="23" xfId="0" applyNumberFormat="1" applyFont="1" applyBorder="1" applyAlignment="1" applyProtection="1">
      <alignment vertical="center"/>
    </xf>
    <xf numFmtId="0" fontId="1" fillId="2" borderId="15"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6" xfId="0" applyNumberFormat="1" applyFont="1" applyBorder="1" applyAlignment="1" applyProtection="1">
      <alignmen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15" xfId="0" applyFont="1"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6"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12" fillId="0" borderId="20" xfId="0" applyFont="1" applyBorder="1" applyAlignment="1" applyProtection="1">
      <alignment vertical="center"/>
    </xf>
    <xf numFmtId="0" fontId="12" fillId="0" borderId="21" xfId="0" applyFont="1" applyBorder="1" applyAlignment="1" applyProtection="1">
      <alignment vertical="center"/>
    </xf>
    <xf numFmtId="0" fontId="12" fillId="0" borderId="22" xfId="0" applyFont="1" applyBorder="1" applyAlignment="1" applyProtection="1">
      <alignment vertical="center"/>
    </xf>
    <xf numFmtId="0" fontId="0" fillId="0" borderId="0" xfId="0" applyAlignment="1">
      <alignment vertical="top"/>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6" xfId="0" applyFont="1" applyBorder="1" applyAlignment="1">
      <alignment vertical="center" wrapText="1"/>
    </xf>
    <xf numFmtId="0" fontId="37" fillId="0" borderId="27" xfId="0" applyFont="1" applyBorder="1" applyAlignment="1">
      <alignment horizontal="center" vertical="center" wrapText="1"/>
    </xf>
    <xf numFmtId="0" fontId="38" fillId="0" borderId="1" xfId="0" applyFont="1" applyBorder="1" applyAlignment="1">
      <alignment horizontal="center" vertical="center" wrapText="1"/>
    </xf>
    <xf numFmtId="0" fontId="37" fillId="0" borderId="28" xfId="0" applyFont="1" applyBorder="1" applyAlignment="1">
      <alignment horizontal="center" vertical="center" wrapText="1"/>
    </xf>
    <xf numFmtId="0" fontId="37" fillId="0" borderId="27" xfId="0" applyFont="1" applyBorder="1" applyAlignment="1">
      <alignment vertical="center" wrapText="1"/>
    </xf>
    <xf numFmtId="0" fontId="39" fillId="0" borderId="29" xfId="0" applyFont="1" applyBorder="1" applyAlignment="1">
      <alignment horizontal="left" wrapText="1"/>
    </xf>
    <xf numFmtId="0" fontId="37" fillId="0" borderId="28" xfId="0" applyFont="1" applyBorder="1" applyAlignment="1">
      <alignment vertical="center" wrapText="1"/>
    </xf>
    <xf numFmtId="0" fontId="39" fillId="0" borderId="1" xfId="0" applyFont="1" applyBorder="1" applyAlignment="1">
      <alignment horizontal="left" vertical="center" wrapText="1"/>
    </xf>
    <xf numFmtId="0" fontId="40" fillId="0" borderId="1" xfId="0" applyFont="1" applyBorder="1" applyAlignment="1">
      <alignment horizontal="left" vertical="center" wrapText="1"/>
    </xf>
    <xf numFmtId="0" fontId="40" fillId="0" borderId="27" xfId="0" applyFont="1" applyBorder="1" applyAlignment="1">
      <alignment vertical="center" wrapText="1"/>
    </xf>
    <xf numFmtId="0" fontId="40" fillId="0" borderId="1" xfId="0" applyFont="1" applyBorder="1" applyAlignment="1">
      <alignment vertical="center" wrapText="1"/>
    </xf>
    <xf numFmtId="0" fontId="40" fillId="0" borderId="1" xfId="0" applyFont="1" applyBorder="1" applyAlignment="1">
      <alignment horizontal="left" vertical="center"/>
    </xf>
    <xf numFmtId="0" fontId="40" fillId="0" borderId="1" xfId="0" applyFont="1" applyBorder="1" applyAlignment="1">
      <alignment vertical="center"/>
    </xf>
    <xf numFmtId="49" fontId="40" fillId="0" borderId="1" xfId="0" applyNumberFormat="1" applyFont="1" applyBorder="1" applyAlignment="1">
      <alignment horizontal="left" vertical="center" wrapText="1"/>
    </xf>
    <xf numFmtId="49" fontId="40" fillId="0" borderId="1" xfId="0" applyNumberFormat="1" applyFont="1" applyBorder="1" applyAlignment="1">
      <alignment vertical="center" wrapText="1"/>
    </xf>
    <xf numFmtId="0" fontId="37" fillId="0" borderId="30" xfId="0" applyFont="1" applyBorder="1" applyAlignment="1">
      <alignment vertical="center" wrapText="1"/>
    </xf>
    <xf numFmtId="0" fontId="41" fillId="0" borderId="29" xfId="0" applyFont="1" applyBorder="1" applyAlignment="1">
      <alignment vertical="center" wrapText="1"/>
    </xf>
    <xf numFmtId="0" fontId="37" fillId="0" borderId="31" xfId="0" applyFont="1" applyBorder="1" applyAlignment="1">
      <alignment vertical="center" wrapText="1"/>
    </xf>
    <xf numFmtId="0" fontId="37" fillId="0" borderId="1" xfId="0" applyFont="1" applyBorder="1" applyAlignment="1">
      <alignment vertical="top"/>
    </xf>
    <xf numFmtId="0" fontId="37" fillId="0" borderId="0" xfId="0" applyFont="1" applyAlignment="1">
      <alignment vertical="top"/>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26" xfId="0" applyFont="1" applyBorder="1" applyAlignment="1">
      <alignment horizontal="left" vertical="center"/>
    </xf>
    <xf numFmtId="0" fontId="37" fillId="0" borderId="27" xfId="0" applyFont="1" applyBorder="1" applyAlignment="1">
      <alignment horizontal="left" vertical="center"/>
    </xf>
    <xf numFmtId="0" fontId="38" fillId="0" borderId="1" xfId="0" applyFont="1" applyBorder="1" applyAlignment="1">
      <alignment horizontal="center" vertical="center"/>
    </xf>
    <xf numFmtId="0" fontId="37" fillId="0" borderId="28" xfId="0" applyFont="1" applyBorder="1" applyAlignment="1">
      <alignment horizontal="left" vertical="center"/>
    </xf>
    <xf numFmtId="0" fontId="39" fillId="0" borderId="1" xfId="0" applyFont="1" applyBorder="1" applyAlignment="1">
      <alignment horizontal="left" vertical="center"/>
    </xf>
    <xf numFmtId="0" fontId="42" fillId="0" borderId="0" xfId="0" applyFont="1" applyAlignment="1">
      <alignment horizontal="left" vertical="center"/>
    </xf>
    <xf numFmtId="0" fontId="39" fillId="0" borderId="29" xfId="0" applyFont="1" applyBorder="1" applyAlignment="1">
      <alignment horizontal="left" vertical="center"/>
    </xf>
    <xf numFmtId="0" fontId="39" fillId="0" borderId="29" xfId="0" applyFont="1" applyBorder="1" applyAlignment="1">
      <alignment horizontal="center" vertical="center"/>
    </xf>
    <xf numFmtId="0" fontId="42" fillId="0" borderId="29" xfId="0" applyFont="1" applyBorder="1" applyAlignment="1">
      <alignment horizontal="left" vertical="center"/>
    </xf>
    <xf numFmtId="0" fontId="43" fillId="0" borderId="1" xfId="0" applyFont="1" applyBorder="1" applyAlignment="1">
      <alignment horizontal="left" vertical="center"/>
    </xf>
    <xf numFmtId="0" fontId="40" fillId="0" borderId="0" xfId="0" applyFont="1" applyAlignment="1">
      <alignment horizontal="left" vertical="center"/>
    </xf>
    <xf numFmtId="0" fontId="40" fillId="0" borderId="1" xfId="0" applyFont="1" applyBorder="1" applyAlignment="1">
      <alignment horizontal="center" vertical="center"/>
    </xf>
    <xf numFmtId="0" fontId="40" fillId="0" borderId="27" xfId="0" applyFont="1" applyBorder="1" applyAlignment="1">
      <alignment horizontal="left" vertical="center"/>
    </xf>
    <xf numFmtId="0" fontId="40" fillId="0" borderId="1" xfId="0" applyFont="1" applyFill="1" applyBorder="1" applyAlignment="1">
      <alignment horizontal="left" vertical="center"/>
    </xf>
    <xf numFmtId="0" fontId="40" fillId="0" borderId="1" xfId="0" applyFont="1" applyFill="1" applyBorder="1" applyAlignment="1">
      <alignment horizontal="center" vertical="center"/>
    </xf>
    <xf numFmtId="0" fontId="37" fillId="0" borderId="30" xfId="0" applyFont="1" applyBorder="1" applyAlignment="1">
      <alignment horizontal="left" vertical="center"/>
    </xf>
    <xf numFmtId="0" fontId="41" fillId="0" borderId="29" xfId="0" applyFont="1" applyBorder="1" applyAlignment="1">
      <alignment horizontal="left" vertical="center"/>
    </xf>
    <xf numFmtId="0" fontId="37" fillId="0" borderId="31" xfId="0" applyFont="1" applyBorder="1" applyAlignment="1">
      <alignment horizontal="left" vertical="center"/>
    </xf>
    <xf numFmtId="0" fontId="37" fillId="0" borderId="1" xfId="0" applyFont="1" applyBorder="1" applyAlignment="1">
      <alignment horizontal="left" vertical="center"/>
    </xf>
    <xf numFmtId="0" fontId="41" fillId="0" borderId="1" xfId="0" applyFont="1" applyBorder="1" applyAlignment="1">
      <alignment horizontal="left" vertical="center"/>
    </xf>
    <xf numFmtId="0" fontId="42" fillId="0" borderId="1" xfId="0" applyFont="1" applyBorder="1" applyAlignment="1">
      <alignment horizontal="left" vertical="center"/>
    </xf>
    <xf numFmtId="0" fontId="40" fillId="0" borderId="29" xfId="0" applyFont="1" applyBorder="1" applyAlignment="1">
      <alignment horizontal="left" vertical="center"/>
    </xf>
    <xf numFmtId="0" fontId="37" fillId="0" borderId="1" xfId="0" applyFont="1" applyBorder="1" applyAlignment="1">
      <alignment horizontal="left" vertical="center" wrapText="1"/>
    </xf>
    <xf numFmtId="0" fontId="40" fillId="0" borderId="1" xfId="0" applyFont="1" applyBorder="1" applyAlignment="1">
      <alignment horizontal="center"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37" fillId="0" borderId="26"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0" fillId="0" borderId="28" xfId="0" applyFont="1" applyBorder="1" applyAlignment="1">
      <alignment horizontal="left" vertical="center"/>
    </xf>
    <xf numFmtId="0" fontId="40" fillId="0" borderId="30" xfId="0" applyFont="1" applyBorder="1" applyAlignment="1">
      <alignment horizontal="left" vertical="center" wrapText="1"/>
    </xf>
    <xf numFmtId="0" fontId="40" fillId="0" borderId="29" xfId="0" applyFont="1" applyBorder="1" applyAlignment="1">
      <alignment horizontal="left" vertical="center" wrapText="1"/>
    </xf>
    <xf numFmtId="0" fontId="40" fillId="0" borderId="31" xfId="0" applyFont="1" applyBorder="1" applyAlignment="1">
      <alignment horizontal="left" vertical="center" wrapText="1"/>
    </xf>
    <xf numFmtId="0" fontId="40" fillId="0" borderId="1" xfId="0" applyFont="1" applyBorder="1" applyAlignment="1">
      <alignment horizontal="left" vertical="top"/>
    </xf>
    <xf numFmtId="0" fontId="40" fillId="0" borderId="1" xfId="0" applyFont="1" applyBorder="1" applyAlignment="1">
      <alignment horizontal="center" vertical="top"/>
    </xf>
    <xf numFmtId="0" fontId="40" fillId="0" borderId="30" xfId="0" applyFont="1" applyBorder="1" applyAlignment="1">
      <alignment horizontal="left" vertical="center"/>
    </xf>
    <xf numFmtId="0" fontId="40" fillId="0" borderId="31" xfId="0" applyFont="1" applyBorder="1" applyAlignment="1">
      <alignment horizontal="left" vertical="center"/>
    </xf>
    <xf numFmtId="0" fontId="42" fillId="0" borderId="0" xfId="0" applyFont="1" applyAlignment="1">
      <alignment vertical="center"/>
    </xf>
    <xf numFmtId="0" fontId="39" fillId="0" borderId="1" xfId="0" applyFont="1" applyBorder="1" applyAlignment="1">
      <alignment vertical="center"/>
    </xf>
    <xf numFmtId="0" fontId="42" fillId="0" borderId="29" xfId="0" applyFont="1" applyBorder="1" applyAlignment="1">
      <alignment vertical="center"/>
    </xf>
    <xf numFmtId="0" fontId="39" fillId="0" borderId="29" xfId="0" applyFont="1" applyBorder="1" applyAlignment="1">
      <alignment vertical="center"/>
    </xf>
    <xf numFmtId="0" fontId="0" fillId="0" borderId="1" xfId="0" applyBorder="1" applyAlignment="1">
      <alignment vertical="top"/>
    </xf>
    <xf numFmtId="49" fontId="40" fillId="0" borderId="1" xfId="0" applyNumberFormat="1" applyFont="1" applyBorder="1" applyAlignment="1">
      <alignment horizontal="left" vertical="center"/>
    </xf>
    <xf numFmtId="0" fontId="0" fillId="0" borderId="29" xfId="0" applyBorder="1" applyAlignment="1">
      <alignment vertical="top"/>
    </xf>
    <xf numFmtId="0" fontId="39" fillId="0" borderId="29" xfId="0" applyFont="1" applyBorder="1" applyAlignment="1">
      <alignment horizontal="left"/>
    </xf>
    <xf numFmtId="0" fontId="42" fillId="0" borderId="29" xfId="0" applyFont="1" applyBorder="1" applyAlignment="1"/>
    <xf numFmtId="0" fontId="37" fillId="0" borderId="27" xfId="0" applyFont="1" applyBorder="1" applyAlignment="1">
      <alignment vertical="top"/>
    </xf>
    <xf numFmtId="0" fontId="37" fillId="0" borderId="28" xfId="0" applyFont="1" applyBorder="1" applyAlignment="1">
      <alignment vertical="top"/>
    </xf>
    <xf numFmtId="0" fontId="37" fillId="0" borderId="1" xfId="0" applyFont="1" applyBorder="1" applyAlignment="1">
      <alignment horizontal="center" vertical="center"/>
    </xf>
    <xf numFmtId="0" fontId="37" fillId="0" borderId="1" xfId="0" applyFont="1" applyBorder="1" applyAlignment="1">
      <alignment horizontal="left" vertical="top"/>
    </xf>
    <xf numFmtId="0" fontId="37" fillId="0" borderId="30" xfId="0" applyFont="1" applyBorder="1" applyAlignment="1">
      <alignment vertical="top"/>
    </xf>
    <xf numFmtId="0" fontId="37" fillId="0" borderId="29" xfId="0" applyFont="1" applyBorder="1" applyAlignment="1">
      <alignment vertical="top"/>
    </xf>
    <xf numFmtId="0" fontId="37"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7" t="s">
        <v>0</v>
      </c>
      <c r="AZ1" s="17" t="s">
        <v>1</v>
      </c>
      <c r="BA1" s="17" t="s">
        <v>2</v>
      </c>
      <c r="BB1" s="17" t="s">
        <v>3</v>
      </c>
      <c r="BT1" s="17" t="s">
        <v>4</v>
      </c>
      <c r="BU1" s="17" t="s">
        <v>4</v>
      </c>
      <c r="BV1" s="17" t="s">
        <v>5</v>
      </c>
    </row>
    <row r="2" ht="36.96" customHeight="1">
      <c r="AR2"/>
      <c r="BS2" s="18" t="s">
        <v>6</v>
      </c>
      <c r="BT2" s="18" t="s">
        <v>7</v>
      </c>
    </row>
    <row r="3"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18</v>
      </c>
    </row>
    <row r="7" ht="12" customHeight="1">
      <c r="B7" s="22"/>
      <c r="C7" s="23"/>
      <c r="D7" s="33" t="s">
        <v>19</v>
      </c>
      <c r="E7" s="23"/>
      <c r="F7" s="23"/>
      <c r="G7" s="23"/>
      <c r="H7" s="23"/>
      <c r="I7" s="23"/>
      <c r="J7" s="23"/>
      <c r="K7" s="28" t="s">
        <v>20</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21</v>
      </c>
      <c r="AL7" s="23"/>
      <c r="AM7" s="23"/>
      <c r="AN7" s="28" t="s">
        <v>20</v>
      </c>
      <c r="AO7" s="23"/>
      <c r="AP7" s="23"/>
      <c r="AQ7" s="23"/>
      <c r="AR7" s="21"/>
      <c r="BE7" s="32"/>
      <c r="BS7" s="18" t="s">
        <v>22</v>
      </c>
    </row>
    <row r="8" ht="12" customHeight="1">
      <c r="B8" s="22"/>
      <c r="C8" s="23"/>
      <c r="D8" s="33" t="s">
        <v>23</v>
      </c>
      <c r="E8" s="23"/>
      <c r="F8" s="23"/>
      <c r="G8" s="23"/>
      <c r="H8" s="23"/>
      <c r="I8" s="23"/>
      <c r="J8" s="23"/>
      <c r="K8" s="28" t="s">
        <v>24</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25</v>
      </c>
      <c r="AL8" s="23"/>
      <c r="AM8" s="23"/>
      <c r="AN8" s="34" t="s">
        <v>26</v>
      </c>
      <c r="AO8" s="23"/>
      <c r="AP8" s="23"/>
      <c r="AQ8" s="23"/>
      <c r="AR8" s="21"/>
      <c r="BE8" s="32"/>
      <c r="BS8" s="18" t="s">
        <v>27</v>
      </c>
    </row>
    <row r="9"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27</v>
      </c>
    </row>
    <row r="10" ht="12" customHeight="1">
      <c r="B10" s="22"/>
      <c r="C10" s="23"/>
      <c r="D10" s="33" t="s">
        <v>28</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29</v>
      </c>
      <c r="AL10" s="23"/>
      <c r="AM10" s="23"/>
      <c r="AN10" s="28" t="s">
        <v>20</v>
      </c>
      <c r="AO10" s="23"/>
      <c r="AP10" s="23"/>
      <c r="AQ10" s="23"/>
      <c r="AR10" s="21"/>
      <c r="BE10" s="32"/>
      <c r="BS10" s="18" t="s">
        <v>18</v>
      </c>
    </row>
    <row r="11" ht="18.48" customHeight="1">
      <c r="B11" s="22"/>
      <c r="C11" s="23"/>
      <c r="D11" s="23"/>
      <c r="E11" s="28" t="s">
        <v>30</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31</v>
      </c>
      <c r="AL11" s="23"/>
      <c r="AM11" s="23"/>
      <c r="AN11" s="28" t="s">
        <v>20</v>
      </c>
      <c r="AO11" s="23"/>
      <c r="AP11" s="23"/>
      <c r="AQ11" s="23"/>
      <c r="AR11" s="21"/>
      <c r="BE11" s="32"/>
      <c r="BS11" s="18" t="s">
        <v>18</v>
      </c>
    </row>
    <row r="12"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18</v>
      </c>
    </row>
    <row r="13" ht="12" customHeight="1">
      <c r="B13" s="22"/>
      <c r="C13" s="23"/>
      <c r="D13" s="33" t="s">
        <v>32</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29</v>
      </c>
      <c r="AL13" s="23"/>
      <c r="AM13" s="23"/>
      <c r="AN13" s="35" t="s">
        <v>33</v>
      </c>
      <c r="AO13" s="23"/>
      <c r="AP13" s="23"/>
      <c r="AQ13" s="23"/>
      <c r="AR13" s="21"/>
      <c r="BE13" s="32"/>
      <c r="BS13" s="18" t="s">
        <v>18</v>
      </c>
    </row>
    <row r="14">
      <c r="B14" s="22"/>
      <c r="C14" s="23"/>
      <c r="D14" s="23"/>
      <c r="E14" s="35" t="s">
        <v>33</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31</v>
      </c>
      <c r="AL14" s="23"/>
      <c r="AM14" s="23"/>
      <c r="AN14" s="35" t="s">
        <v>33</v>
      </c>
      <c r="AO14" s="23"/>
      <c r="AP14" s="23"/>
      <c r="AQ14" s="23"/>
      <c r="AR14" s="21"/>
      <c r="BE14" s="32"/>
      <c r="BS14" s="18" t="s">
        <v>18</v>
      </c>
    </row>
    <row r="15"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34</v>
      </c>
    </row>
    <row r="16" ht="12" customHeight="1">
      <c r="B16" s="22"/>
      <c r="C16" s="23"/>
      <c r="D16" s="33" t="s">
        <v>35</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29</v>
      </c>
      <c r="AL16" s="23"/>
      <c r="AM16" s="23"/>
      <c r="AN16" s="28" t="s">
        <v>20</v>
      </c>
      <c r="AO16" s="23"/>
      <c r="AP16" s="23"/>
      <c r="AQ16" s="23"/>
      <c r="AR16" s="21"/>
      <c r="BE16" s="32"/>
      <c r="BS16" s="18" t="s">
        <v>4</v>
      </c>
    </row>
    <row r="17" ht="18.48" customHeight="1">
      <c r="B17" s="22"/>
      <c r="C17" s="23"/>
      <c r="D17" s="23"/>
      <c r="E17" s="28" t="s">
        <v>36</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31</v>
      </c>
      <c r="AL17" s="23"/>
      <c r="AM17" s="23"/>
      <c r="AN17" s="28" t="s">
        <v>20</v>
      </c>
      <c r="AO17" s="23"/>
      <c r="AP17" s="23"/>
      <c r="AQ17" s="23"/>
      <c r="AR17" s="21"/>
      <c r="BE17" s="32"/>
      <c r="BS17" s="18" t="s">
        <v>4</v>
      </c>
    </row>
    <row r="18"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ht="12" customHeight="1">
      <c r="B19" s="22"/>
      <c r="C19" s="23"/>
      <c r="D19" s="33" t="s">
        <v>37</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29</v>
      </c>
      <c r="AL19" s="23"/>
      <c r="AM19" s="23"/>
      <c r="AN19" s="28" t="s">
        <v>20</v>
      </c>
      <c r="AO19" s="23"/>
      <c r="AP19" s="23"/>
      <c r="AQ19" s="23"/>
      <c r="AR19" s="21"/>
      <c r="BE19" s="32"/>
      <c r="BS19" s="18" t="s">
        <v>6</v>
      </c>
    </row>
    <row r="20" ht="18.48" customHeight="1">
      <c r="B20" s="22"/>
      <c r="C20" s="23"/>
      <c r="D20" s="23"/>
      <c r="E20" s="28" t="s">
        <v>38</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31</v>
      </c>
      <c r="AL20" s="23"/>
      <c r="AM20" s="23"/>
      <c r="AN20" s="28" t="s">
        <v>20</v>
      </c>
      <c r="AO20" s="23"/>
      <c r="AP20" s="23"/>
      <c r="AQ20" s="23"/>
      <c r="AR20" s="21"/>
      <c r="BE20" s="32"/>
      <c r="BS20" s="18" t="s">
        <v>4</v>
      </c>
    </row>
    <row r="2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ht="12" customHeight="1">
      <c r="B22" s="22"/>
      <c r="C22" s="23"/>
      <c r="D22" s="33" t="s">
        <v>39</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ht="56.25" customHeight="1">
      <c r="B23" s="22"/>
      <c r="C23" s="23"/>
      <c r="D23" s="23"/>
      <c r="E23" s="37" t="s">
        <v>40</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1" customFormat="1" ht="25.92" customHeight="1">
      <c r="B26" s="39"/>
      <c r="C26" s="40"/>
      <c r="D26" s="41" t="s">
        <v>41</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40"/>
      <c r="AQ26" s="40"/>
      <c r="AR26" s="44"/>
      <c r="BE26" s="32"/>
    </row>
    <row r="27" s="1" customFormat="1" ht="6.96" customHeight="1">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2"/>
    </row>
    <row r="28" s="1" customFormat="1">
      <c r="B28" s="39"/>
      <c r="C28" s="40"/>
      <c r="D28" s="40"/>
      <c r="E28" s="40"/>
      <c r="F28" s="40"/>
      <c r="G28" s="40"/>
      <c r="H28" s="40"/>
      <c r="I28" s="40"/>
      <c r="J28" s="40"/>
      <c r="K28" s="40"/>
      <c r="L28" s="45" t="s">
        <v>42</v>
      </c>
      <c r="M28" s="45"/>
      <c r="N28" s="45"/>
      <c r="O28" s="45"/>
      <c r="P28" s="45"/>
      <c r="Q28" s="40"/>
      <c r="R28" s="40"/>
      <c r="S28" s="40"/>
      <c r="T28" s="40"/>
      <c r="U28" s="40"/>
      <c r="V28" s="40"/>
      <c r="W28" s="45" t="s">
        <v>43</v>
      </c>
      <c r="X28" s="45"/>
      <c r="Y28" s="45"/>
      <c r="Z28" s="45"/>
      <c r="AA28" s="45"/>
      <c r="AB28" s="45"/>
      <c r="AC28" s="45"/>
      <c r="AD28" s="45"/>
      <c r="AE28" s="45"/>
      <c r="AF28" s="40"/>
      <c r="AG28" s="40"/>
      <c r="AH28" s="40"/>
      <c r="AI28" s="40"/>
      <c r="AJ28" s="40"/>
      <c r="AK28" s="45" t="s">
        <v>44</v>
      </c>
      <c r="AL28" s="45"/>
      <c r="AM28" s="45"/>
      <c r="AN28" s="45"/>
      <c r="AO28" s="45"/>
      <c r="AP28" s="40"/>
      <c r="AQ28" s="40"/>
      <c r="AR28" s="44"/>
      <c r="BE28" s="32"/>
    </row>
    <row r="29" s="2" customFormat="1" ht="14.4" customHeight="1">
      <c r="B29" s="46"/>
      <c r="C29" s="47"/>
      <c r="D29" s="33" t="s">
        <v>45</v>
      </c>
      <c r="E29" s="47"/>
      <c r="F29" s="33" t="s">
        <v>46</v>
      </c>
      <c r="G29" s="47"/>
      <c r="H29" s="47"/>
      <c r="I29" s="47"/>
      <c r="J29" s="47"/>
      <c r="K29" s="47"/>
      <c r="L29" s="48">
        <v>0.20999999999999999</v>
      </c>
      <c r="M29" s="47"/>
      <c r="N29" s="47"/>
      <c r="O29" s="47"/>
      <c r="P29" s="47"/>
      <c r="Q29" s="47"/>
      <c r="R29" s="47"/>
      <c r="S29" s="47"/>
      <c r="T29" s="47"/>
      <c r="U29" s="47"/>
      <c r="V29" s="47"/>
      <c r="W29" s="49">
        <f>ROUND(AZ54, 2)</f>
        <v>0</v>
      </c>
      <c r="X29" s="47"/>
      <c r="Y29" s="47"/>
      <c r="Z29" s="47"/>
      <c r="AA29" s="47"/>
      <c r="AB29" s="47"/>
      <c r="AC29" s="47"/>
      <c r="AD29" s="47"/>
      <c r="AE29" s="47"/>
      <c r="AF29" s="47"/>
      <c r="AG29" s="47"/>
      <c r="AH29" s="47"/>
      <c r="AI29" s="47"/>
      <c r="AJ29" s="47"/>
      <c r="AK29" s="49">
        <f>ROUND(AV54, 2)</f>
        <v>0</v>
      </c>
      <c r="AL29" s="47"/>
      <c r="AM29" s="47"/>
      <c r="AN29" s="47"/>
      <c r="AO29" s="47"/>
      <c r="AP29" s="47"/>
      <c r="AQ29" s="47"/>
      <c r="AR29" s="50"/>
      <c r="BE29" s="32"/>
    </row>
    <row r="30" s="2" customFormat="1" ht="14.4" customHeight="1">
      <c r="B30" s="46"/>
      <c r="C30" s="47"/>
      <c r="D30" s="47"/>
      <c r="E30" s="47"/>
      <c r="F30" s="33" t="s">
        <v>47</v>
      </c>
      <c r="G30" s="47"/>
      <c r="H30" s="47"/>
      <c r="I30" s="47"/>
      <c r="J30" s="47"/>
      <c r="K30" s="47"/>
      <c r="L30" s="48">
        <v>0.14999999999999999</v>
      </c>
      <c r="M30" s="47"/>
      <c r="N30" s="47"/>
      <c r="O30" s="47"/>
      <c r="P30" s="47"/>
      <c r="Q30" s="47"/>
      <c r="R30" s="47"/>
      <c r="S30" s="47"/>
      <c r="T30" s="47"/>
      <c r="U30" s="47"/>
      <c r="V30" s="47"/>
      <c r="W30" s="49">
        <f>ROUND(BA54, 2)</f>
        <v>0</v>
      </c>
      <c r="X30" s="47"/>
      <c r="Y30" s="47"/>
      <c r="Z30" s="47"/>
      <c r="AA30" s="47"/>
      <c r="AB30" s="47"/>
      <c r="AC30" s="47"/>
      <c r="AD30" s="47"/>
      <c r="AE30" s="47"/>
      <c r="AF30" s="47"/>
      <c r="AG30" s="47"/>
      <c r="AH30" s="47"/>
      <c r="AI30" s="47"/>
      <c r="AJ30" s="47"/>
      <c r="AK30" s="49">
        <f>ROUND(AW54, 2)</f>
        <v>0</v>
      </c>
      <c r="AL30" s="47"/>
      <c r="AM30" s="47"/>
      <c r="AN30" s="47"/>
      <c r="AO30" s="47"/>
      <c r="AP30" s="47"/>
      <c r="AQ30" s="47"/>
      <c r="AR30" s="50"/>
      <c r="BE30" s="32"/>
    </row>
    <row r="31" hidden="1" s="2" customFormat="1" ht="14.4" customHeight="1">
      <c r="B31" s="46"/>
      <c r="C31" s="47"/>
      <c r="D31" s="47"/>
      <c r="E31" s="47"/>
      <c r="F31" s="33" t="s">
        <v>48</v>
      </c>
      <c r="G31" s="47"/>
      <c r="H31" s="47"/>
      <c r="I31" s="47"/>
      <c r="J31" s="47"/>
      <c r="K31" s="47"/>
      <c r="L31" s="48">
        <v>0.20999999999999999</v>
      </c>
      <c r="M31" s="47"/>
      <c r="N31" s="47"/>
      <c r="O31" s="47"/>
      <c r="P31" s="47"/>
      <c r="Q31" s="47"/>
      <c r="R31" s="47"/>
      <c r="S31" s="47"/>
      <c r="T31" s="47"/>
      <c r="U31" s="47"/>
      <c r="V31" s="47"/>
      <c r="W31" s="49">
        <f>ROUND(BB54, 2)</f>
        <v>0</v>
      </c>
      <c r="X31" s="47"/>
      <c r="Y31" s="47"/>
      <c r="Z31" s="47"/>
      <c r="AA31" s="47"/>
      <c r="AB31" s="47"/>
      <c r="AC31" s="47"/>
      <c r="AD31" s="47"/>
      <c r="AE31" s="47"/>
      <c r="AF31" s="47"/>
      <c r="AG31" s="47"/>
      <c r="AH31" s="47"/>
      <c r="AI31" s="47"/>
      <c r="AJ31" s="47"/>
      <c r="AK31" s="49">
        <v>0</v>
      </c>
      <c r="AL31" s="47"/>
      <c r="AM31" s="47"/>
      <c r="AN31" s="47"/>
      <c r="AO31" s="47"/>
      <c r="AP31" s="47"/>
      <c r="AQ31" s="47"/>
      <c r="AR31" s="50"/>
      <c r="BE31" s="32"/>
    </row>
    <row r="32" hidden="1" s="2" customFormat="1" ht="14.4" customHeight="1">
      <c r="B32" s="46"/>
      <c r="C32" s="47"/>
      <c r="D32" s="47"/>
      <c r="E32" s="47"/>
      <c r="F32" s="33" t="s">
        <v>49</v>
      </c>
      <c r="G32" s="47"/>
      <c r="H32" s="47"/>
      <c r="I32" s="47"/>
      <c r="J32" s="47"/>
      <c r="K32" s="47"/>
      <c r="L32" s="48">
        <v>0.14999999999999999</v>
      </c>
      <c r="M32" s="47"/>
      <c r="N32" s="47"/>
      <c r="O32" s="47"/>
      <c r="P32" s="47"/>
      <c r="Q32" s="47"/>
      <c r="R32" s="47"/>
      <c r="S32" s="47"/>
      <c r="T32" s="47"/>
      <c r="U32" s="47"/>
      <c r="V32" s="47"/>
      <c r="W32" s="49">
        <f>ROUND(BC54, 2)</f>
        <v>0</v>
      </c>
      <c r="X32" s="47"/>
      <c r="Y32" s="47"/>
      <c r="Z32" s="47"/>
      <c r="AA32" s="47"/>
      <c r="AB32" s="47"/>
      <c r="AC32" s="47"/>
      <c r="AD32" s="47"/>
      <c r="AE32" s="47"/>
      <c r="AF32" s="47"/>
      <c r="AG32" s="47"/>
      <c r="AH32" s="47"/>
      <c r="AI32" s="47"/>
      <c r="AJ32" s="47"/>
      <c r="AK32" s="49">
        <v>0</v>
      </c>
      <c r="AL32" s="47"/>
      <c r="AM32" s="47"/>
      <c r="AN32" s="47"/>
      <c r="AO32" s="47"/>
      <c r="AP32" s="47"/>
      <c r="AQ32" s="47"/>
      <c r="AR32" s="50"/>
      <c r="BE32" s="32"/>
    </row>
    <row r="33" hidden="1" s="2" customFormat="1" ht="14.4" customHeight="1">
      <c r="B33" s="46"/>
      <c r="C33" s="47"/>
      <c r="D33" s="47"/>
      <c r="E33" s="47"/>
      <c r="F33" s="33" t="s">
        <v>50</v>
      </c>
      <c r="G33" s="47"/>
      <c r="H33" s="47"/>
      <c r="I33" s="47"/>
      <c r="J33" s="47"/>
      <c r="K33" s="47"/>
      <c r="L33" s="48">
        <v>0</v>
      </c>
      <c r="M33" s="47"/>
      <c r="N33" s="47"/>
      <c r="O33" s="47"/>
      <c r="P33" s="47"/>
      <c r="Q33" s="47"/>
      <c r="R33" s="47"/>
      <c r="S33" s="47"/>
      <c r="T33" s="47"/>
      <c r="U33" s="47"/>
      <c r="V33" s="47"/>
      <c r="W33" s="49">
        <f>ROUND(BD54, 2)</f>
        <v>0</v>
      </c>
      <c r="X33" s="47"/>
      <c r="Y33" s="47"/>
      <c r="Z33" s="47"/>
      <c r="AA33" s="47"/>
      <c r="AB33" s="47"/>
      <c r="AC33" s="47"/>
      <c r="AD33" s="47"/>
      <c r="AE33" s="47"/>
      <c r="AF33" s="47"/>
      <c r="AG33" s="47"/>
      <c r="AH33" s="47"/>
      <c r="AI33" s="47"/>
      <c r="AJ33" s="47"/>
      <c r="AK33" s="49">
        <v>0</v>
      </c>
      <c r="AL33" s="47"/>
      <c r="AM33" s="47"/>
      <c r="AN33" s="47"/>
      <c r="AO33" s="47"/>
      <c r="AP33" s="47"/>
      <c r="AQ33" s="47"/>
      <c r="AR33" s="50"/>
    </row>
    <row r="34" s="1" customFormat="1" ht="6.96" customHeight="1">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row>
    <row r="35" s="1" customFormat="1" ht="25.92" customHeight="1">
      <c r="B35" s="39"/>
      <c r="C35" s="51"/>
      <c r="D35" s="52" t="s">
        <v>51</v>
      </c>
      <c r="E35" s="53"/>
      <c r="F35" s="53"/>
      <c r="G35" s="53"/>
      <c r="H35" s="53"/>
      <c r="I35" s="53"/>
      <c r="J35" s="53"/>
      <c r="K35" s="53"/>
      <c r="L35" s="53"/>
      <c r="M35" s="53"/>
      <c r="N35" s="53"/>
      <c r="O35" s="53"/>
      <c r="P35" s="53"/>
      <c r="Q35" s="53"/>
      <c r="R35" s="53"/>
      <c r="S35" s="53"/>
      <c r="T35" s="54" t="s">
        <v>52</v>
      </c>
      <c r="U35" s="53"/>
      <c r="V35" s="53"/>
      <c r="W35" s="53"/>
      <c r="X35" s="55" t="s">
        <v>53</v>
      </c>
      <c r="Y35" s="53"/>
      <c r="Z35" s="53"/>
      <c r="AA35" s="53"/>
      <c r="AB35" s="53"/>
      <c r="AC35" s="53"/>
      <c r="AD35" s="53"/>
      <c r="AE35" s="53"/>
      <c r="AF35" s="53"/>
      <c r="AG35" s="53"/>
      <c r="AH35" s="53"/>
      <c r="AI35" s="53"/>
      <c r="AJ35" s="53"/>
      <c r="AK35" s="56">
        <f>SUM(AK26:AK33)</f>
        <v>0</v>
      </c>
      <c r="AL35" s="53"/>
      <c r="AM35" s="53"/>
      <c r="AN35" s="53"/>
      <c r="AO35" s="57"/>
      <c r="AP35" s="51"/>
      <c r="AQ35" s="51"/>
      <c r="AR35" s="44"/>
    </row>
    <row r="36" s="1" customFormat="1" ht="6.96" customHeight="1">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row>
    <row r="37" s="1" customFormat="1" ht="6.96" customHeight="1">
      <c r="B37" s="58"/>
      <c r="C37" s="59"/>
      <c r="D37" s="59"/>
      <c r="E37" s="59"/>
      <c r="F37" s="59"/>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59"/>
      <c r="AN37" s="59"/>
      <c r="AO37" s="59"/>
      <c r="AP37" s="59"/>
      <c r="AQ37" s="59"/>
      <c r="AR37" s="44"/>
    </row>
    <row r="41" s="1" customFormat="1" ht="6.96" customHeight="1">
      <c r="B41" s="60"/>
      <c r="C41" s="61"/>
      <c r="D41" s="61"/>
      <c r="E41" s="61"/>
      <c r="F41" s="61"/>
      <c r="G41" s="61"/>
      <c r="H41" s="61"/>
      <c r="I41" s="61"/>
      <c r="J41" s="61"/>
      <c r="K41" s="61"/>
      <c r="L41" s="61"/>
      <c r="M41" s="61"/>
      <c r="N41" s="61"/>
      <c r="O41" s="61"/>
      <c r="P41" s="61"/>
      <c r="Q41" s="61"/>
      <c r="R41" s="61"/>
      <c r="S41" s="61"/>
      <c r="T41" s="61"/>
      <c r="U41" s="61"/>
      <c r="V41" s="61"/>
      <c r="W41" s="61"/>
      <c r="X41" s="61"/>
      <c r="Y41" s="61"/>
      <c r="Z41" s="61"/>
      <c r="AA41" s="61"/>
      <c r="AB41" s="61"/>
      <c r="AC41" s="61"/>
      <c r="AD41" s="61"/>
      <c r="AE41" s="61"/>
      <c r="AF41" s="61"/>
      <c r="AG41" s="61"/>
      <c r="AH41" s="61"/>
      <c r="AI41" s="61"/>
      <c r="AJ41" s="61"/>
      <c r="AK41" s="61"/>
      <c r="AL41" s="61"/>
      <c r="AM41" s="61"/>
      <c r="AN41" s="61"/>
      <c r="AO41" s="61"/>
      <c r="AP41" s="61"/>
      <c r="AQ41" s="61"/>
      <c r="AR41" s="44"/>
    </row>
    <row r="42" s="1" customFormat="1" ht="24.96" customHeight="1">
      <c r="B42" s="39"/>
      <c r="C42" s="24" t="s">
        <v>54</v>
      </c>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4"/>
    </row>
    <row r="43" s="1" customFormat="1" ht="6.96" customHeight="1">
      <c r="B43" s="39"/>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4"/>
    </row>
    <row r="44" s="1" customFormat="1" ht="12" customHeight="1">
      <c r="B44" s="39"/>
      <c r="C44" s="33" t="s">
        <v>13</v>
      </c>
      <c r="D44" s="40"/>
      <c r="E44" s="40"/>
      <c r="F44" s="40"/>
      <c r="G44" s="40"/>
      <c r="H44" s="40"/>
      <c r="I44" s="40"/>
      <c r="J44" s="40"/>
      <c r="K44" s="40"/>
      <c r="L44" s="40" t="str">
        <f>K5</f>
        <v>190223</v>
      </c>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4"/>
    </row>
    <row r="45" s="3" customFormat="1" ht="36.96" customHeight="1">
      <c r="B45" s="62"/>
      <c r="C45" s="63" t="s">
        <v>16</v>
      </c>
      <c r="D45" s="64"/>
      <c r="E45" s="64"/>
      <c r="F45" s="64"/>
      <c r="G45" s="64"/>
      <c r="H45" s="64"/>
      <c r="I45" s="64"/>
      <c r="J45" s="64"/>
      <c r="K45" s="64"/>
      <c r="L45" s="65" t="str">
        <f>K6</f>
        <v>Šternberk - městské hradby p.č.175</v>
      </c>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64"/>
      <c r="AL45" s="64"/>
      <c r="AM45" s="64"/>
      <c r="AN45" s="64"/>
      <c r="AO45" s="64"/>
      <c r="AP45" s="64"/>
      <c r="AQ45" s="64"/>
      <c r="AR45" s="66"/>
    </row>
    <row r="46" s="1" customFormat="1" ht="6.96" customHeight="1">
      <c r="B46" s="39"/>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4"/>
    </row>
    <row r="47" s="1" customFormat="1" ht="12" customHeight="1">
      <c r="B47" s="39"/>
      <c r="C47" s="33" t="s">
        <v>23</v>
      </c>
      <c r="D47" s="40"/>
      <c r="E47" s="40"/>
      <c r="F47" s="40"/>
      <c r="G47" s="40"/>
      <c r="H47" s="40"/>
      <c r="I47" s="40"/>
      <c r="J47" s="40"/>
      <c r="K47" s="40"/>
      <c r="L47" s="67" t="str">
        <f>IF(K8="","",K8)</f>
        <v>Šternberk</v>
      </c>
      <c r="M47" s="40"/>
      <c r="N47" s="40"/>
      <c r="O47" s="40"/>
      <c r="P47" s="40"/>
      <c r="Q47" s="40"/>
      <c r="R47" s="40"/>
      <c r="S47" s="40"/>
      <c r="T47" s="40"/>
      <c r="U47" s="40"/>
      <c r="V47" s="40"/>
      <c r="W47" s="40"/>
      <c r="X47" s="40"/>
      <c r="Y47" s="40"/>
      <c r="Z47" s="40"/>
      <c r="AA47" s="40"/>
      <c r="AB47" s="40"/>
      <c r="AC47" s="40"/>
      <c r="AD47" s="40"/>
      <c r="AE47" s="40"/>
      <c r="AF47" s="40"/>
      <c r="AG47" s="40"/>
      <c r="AH47" s="40"/>
      <c r="AI47" s="33" t="s">
        <v>25</v>
      </c>
      <c r="AJ47" s="40"/>
      <c r="AK47" s="40"/>
      <c r="AL47" s="40"/>
      <c r="AM47" s="68" t="str">
        <f>IF(AN8= "","",AN8)</f>
        <v>23. 2. 2019</v>
      </c>
      <c r="AN47" s="68"/>
      <c r="AO47" s="40"/>
      <c r="AP47" s="40"/>
      <c r="AQ47" s="40"/>
      <c r="AR47" s="44"/>
    </row>
    <row r="48" s="1" customFormat="1" ht="6.96" customHeight="1">
      <c r="B48" s="39"/>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4"/>
    </row>
    <row r="49" s="1" customFormat="1" ht="13.65" customHeight="1">
      <c r="B49" s="39"/>
      <c r="C49" s="33" t="s">
        <v>28</v>
      </c>
      <c r="D49" s="40"/>
      <c r="E49" s="40"/>
      <c r="F49" s="40"/>
      <c r="G49" s="40"/>
      <c r="H49" s="40"/>
      <c r="I49" s="40"/>
      <c r="J49" s="40"/>
      <c r="K49" s="40"/>
      <c r="L49" s="40" t="str">
        <f>IF(E11= "","",E11)</f>
        <v>Město Šternberk, Horní náměstí 16</v>
      </c>
      <c r="M49" s="40"/>
      <c r="N49" s="40"/>
      <c r="O49" s="40"/>
      <c r="P49" s="40"/>
      <c r="Q49" s="40"/>
      <c r="R49" s="40"/>
      <c r="S49" s="40"/>
      <c r="T49" s="40"/>
      <c r="U49" s="40"/>
      <c r="V49" s="40"/>
      <c r="W49" s="40"/>
      <c r="X49" s="40"/>
      <c r="Y49" s="40"/>
      <c r="Z49" s="40"/>
      <c r="AA49" s="40"/>
      <c r="AB49" s="40"/>
      <c r="AC49" s="40"/>
      <c r="AD49" s="40"/>
      <c r="AE49" s="40"/>
      <c r="AF49" s="40"/>
      <c r="AG49" s="40"/>
      <c r="AH49" s="40"/>
      <c r="AI49" s="33" t="s">
        <v>35</v>
      </c>
      <c r="AJ49" s="40"/>
      <c r="AK49" s="40"/>
      <c r="AL49" s="40"/>
      <c r="AM49" s="69" t="str">
        <f>IF(E17="","",E17)</f>
        <v>Atelier A, Olomouc</v>
      </c>
      <c r="AN49" s="40"/>
      <c r="AO49" s="40"/>
      <c r="AP49" s="40"/>
      <c r="AQ49" s="40"/>
      <c r="AR49" s="44"/>
      <c r="AS49" s="70" t="s">
        <v>55</v>
      </c>
      <c r="AT49" s="71"/>
      <c r="AU49" s="72"/>
      <c r="AV49" s="72"/>
      <c r="AW49" s="72"/>
      <c r="AX49" s="72"/>
      <c r="AY49" s="72"/>
      <c r="AZ49" s="72"/>
      <c r="BA49" s="72"/>
      <c r="BB49" s="72"/>
      <c r="BC49" s="72"/>
      <c r="BD49" s="73"/>
    </row>
    <row r="50" s="1" customFormat="1" ht="13.65" customHeight="1">
      <c r="B50" s="39"/>
      <c r="C50" s="33" t="s">
        <v>32</v>
      </c>
      <c r="D50" s="40"/>
      <c r="E50" s="40"/>
      <c r="F50" s="40"/>
      <c r="G50" s="40"/>
      <c r="H50" s="40"/>
      <c r="I50" s="40"/>
      <c r="J50" s="40"/>
      <c r="K50" s="40"/>
      <c r="L50" s="40" t="str">
        <f>IF(E14= "Vyplň údaj","",E14)</f>
        <v/>
      </c>
      <c r="M50" s="40"/>
      <c r="N50" s="40"/>
      <c r="O50" s="40"/>
      <c r="P50" s="40"/>
      <c r="Q50" s="40"/>
      <c r="R50" s="40"/>
      <c r="S50" s="40"/>
      <c r="T50" s="40"/>
      <c r="U50" s="40"/>
      <c r="V50" s="40"/>
      <c r="W50" s="40"/>
      <c r="X50" s="40"/>
      <c r="Y50" s="40"/>
      <c r="Z50" s="40"/>
      <c r="AA50" s="40"/>
      <c r="AB50" s="40"/>
      <c r="AC50" s="40"/>
      <c r="AD50" s="40"/>
      <c r="AE50" s="40"/>
      <c r="AF50" s="40"/>
      <c r="AG50" s="40"/>
      <c r="AH50" s="40"/>
      <c r="AI50" s="33" t="s">
        <v>37</v>
      </c>
      <c r="AJ50" s="40"/>
      <c r="AK50" s="40"/>
      <c r="AL50" s="40"/>
      <c r="AM50" s="69" t="str">
        <f>IF(E20="","",E20)</f>
        <v>Kucek</v>
      </c>
      <c r="AN50" s="40"/>
      <c r="AO50" s="40"/>
      <c r="AP50" s="40"/>
      <c r="AQ50" s="40"/>
      <c r="AR50" s="44"/>
      <c r="AS50" s="74"/>
      <c r="AT50" s="75"/>
      <c r="AU50" s="76"/>
      <c r="AV50" s="76"/>
      <c r="AW50" s="76"/>
      <c r="AX50" s="76"/>
      <c r="AY50" s="76"/>
      <c r="AZ50" s="76"/>
      <c r="BA50" s="76"/>
      <c r="BB50" s="76"/>
      <c r="BC50" s="76"/>
      <c r="BD50" s="77"/>
    </row>
    <row r="51" s="1" customFormat="1" ht="10.8" customHeight="1">
      <c r="B51" s="39"/>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4"/>
      <c r="AS51" s="78"/>
      <c r="AT51" s="79"/>
      <c r="AU51" s="80"/>
      <c r="AV51" s="80"/>
      <c r="AW51" s="80"/>
      <c r="AX51" s="80"/>
      <c r="AY51" s="80"/>
      <c r="AZ51" s="80"/>
      <c r="BA51" s="80"/>
      <c r="BB51" s="80"/>
      <c r="BC51" s="80"/>
      <c r="BD51" s="81"/>
    </row>
    <row r="52" s="1" customFormat="1" ht="29.28" customHeight="1">
      <c r="B52" s="39"/>
      <c r="C52" s="82" t="s">
        <v>56</v>
      </c>
      <c r="D52" s="83"/>
      <c r="E52" s="83"/>
      <c r="F52" s="83"/>
      <c r="G52" s="83"/>
      <c r="H52" s="84"/>
      <c r="I52" s="85" t="s">
        <v>57</v>
      </c>
      <c r="J52" s="83"/>
      <c r="K52" s="83"/>
      <c r="L52" s="83"/>
      <c r="M52" s="83"/>
      <c r="N52" s="83"/>
      <c r="O52" s="83"/>
      <c r="P52" s="83"/>
      <c r="Q52" s="83"/>
      <c r="R52" s="83"/>
      <c r="S52" s="83"/>
      <c r="T52" s="83"/>
      <c r="U52" s="83"/>
      <c r="V52" s="83"/>
      <c r="W52" s="83"/>
      <c r="X52" s="83"/>
      <c r="Y52" s="83"/>
      <c r="Z52" s="83"/>
      <c r="AA52" s="83"/>
      <c r="AB52" s="83"/>
      <c r="AC52" s="83"/>
      <c r="AD52" s="83"/>
      <c r="AE52" s="83"/>
      <c r="AF52" s="83"/>
      <c r="AG52" s="86" t="s">
        <v>58</v>
      </c>
      <c r="AH52" s="83"/>
      <c r="AI52" s="83"/>
      <c r="AJ52" s="83"/>
      <c r="AK52" s="83"/>
      <c r="AL52" s="83"/>
      <c r="AM52" s="83"/>
      <c r="AN52" s="85" t="s">
        <v>59</v>
      </c>
      <c r="AO52" s="83"/>
      <c r="AP52" s="83"/>
      <c r="AQ52" s="87" t="s">
        <v>60</v>
      </c>
      <c r="AR52" s="44"/>
      <c r="AS52" s="88" t="s">
        <v>61</v>
      </c>
      <c r="AT52" s="89" t="s">
        <v>62</v>
      </c>
      <c r="AU52" s="89" t="s">
        <v>63</v>
      </c>
      <c r="AV52" s="89" t="s">
        <v>64</v>
      </c>
      <c r="AW52" s="89" t="s">
        <v>65</v>
      </c>
      <c r="AX52" s="89" t="s">
        <v>66</v>
      </c>
      <c r="AY52" s="89" t="s">
        <v>67</v>
      </c>
      <c r="AZ52" s="89" t="s">
        <v>68</v>
      </c>
      <c r="BA52" s="89" t="s">
        <v>69</v>
      </c>
      <c r="BB52" s="89" t="s">
        <v>70</v>
      </c>
      <c r="BC52" s="89" t="s">
        <v>71</v>
      </c>
      <c r="BD52" s="90" t="s">
        <v>72</v>
      </c>
    </row>
    <row r="53" s="1" customFormat="1" ht="10.8" customHeight="1">
      <c r="B53" s="39"/>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4"/>
      <c r="AS53" s="91"/>
      <c r="AT53" s="92"/>
      <c r="AU53" s="92"/>
      <c r="AV53" s="92"/>
      <c r="AW53" s="92"/>
      <c r="AX53" s="92"/>
      <c r="AY53" s="92"/>
      <c r="AZ53" s="92"/>
      <c r="BA53" s="92"/>
      <c r="BB53" s="92"/>
      <c r="BC53" s="92"/>
      <c r="BD53" s="93"/>
    </row>
    <row r="54" s="4" customFormat="1" ht="32.4" customHeight="1">
      <c r="B54" s="94"/>
      <c r="C54" s="95" t="s">
        <v>73</v>
      </c>
      <c r="D54" s="96"/>
      <c r="E54" s="96"/>
      <c r="F54" s="96"/>
      <c r="G54" s="96"/>
      <c r="H54" s="96"/>
      <c r="I54" s="96"/>
      <c r="J54" s="96"/>
      <c r="K54" s="96"/>
      <c r="L54" s="96"/>
      <c r="M54" s="96"/>
      <c r="N54" s="96"/>
      <c r="O54" s="96"/>
      <c r="P54" s="96"/>
      <c r="Q54" s="96"/>
      <c r="R54" s="96"/>
      <c r="S54" s="96"/>
      <c r="T54" s="96"/>
      <c r="U54" s="96"/>
      <c r="V54" s="96"/>
      <c r="W54" s="96"/>
      <c r="X54" s="96"/>
      <c r="Y54" s="96"/>
      <c r="Z54" s="96"/>
      <c r="AA54" s="96"/>
      <c r="AB54" s="96"/>
      <c r="AC54" s="96"/>
      <c r="AD54" s="96"/>
      <c r="AE54" s="96"/>
      <c r="AF54" s="96"/>
      <c r="AG54" s="97">
        <f>ROUND(AG55+AG57,2)</f>
        <v>0</v>
      </c>
      <c r="AH54" s="97"/>
      <c r="AI54" s="97"/>
      <c r="AJ54" s="97"/>
      <c r="AK54" s="97"/>
      <c r="AL54" s="97"/>
      <c r="AM54" s="97"/>
      <c r="AN54" s="98">
        <f>SUM(AG54,AT54)</f>
        <v>0</v>
      </c>
      <c r="AO54" s="98"/>
      <c r="AP54" s="98"/>
      <c r="AQ54" s="99" t="s">
        <v>20</v>
      </c>
      <c r="AR54" s="100"/>
      <c r="AS54" s="101">
        <f>ROUND(AS55+AS57,2)</f>
        <v>0</v>
      </c>
      <c r="AT54" s="102">
        <f>ROUND(SUM(AV54:AW54),2)</f>
        <v>0</v>
      </c>
      <c r="AU54" s="103">
        <f>ROUND(AU55+AU57,5)</f>
        <v>0</v>
      </c>
      <c r="AV54" s="102">
        <f>ROUND(AZ54*L29,2)</f>
        <v>0</v>
      </c>
      <c r="AW54" s="102">
        <f>ROUND(BA54*L30,2)</f>
        <v>0</v>
      </c>
      <c r="AX54" s="102">
        <f>ROUND(BB54*L29,2)</f>
        <v>0</v>
      </c>
      <c r="AY54" s="102">
        <f>ROUND(BC54*L30,2)</f>
        <v>0</v>
      </c>
      <c r="AZ54" s="102">
        <f>ROUND(AZ55+AZ57,2)</f>
        <v>0</v>
      </c>
      <c r="BA54" s="102">
        <f>ROUND(BA55+BA57,2)</f>
        <v>0</v>
      </c>
      <c r="BB54" s="102">
        <f>ROUND(BB55+BB57,2)</f>
        <v>0</v>
      </c>
      <c r="BC54" s="102">
        <f>ROUND(BC55+BC57,2)</f>
        <v>0</v>
      </c>
      <c r="BD54" s="104">
        <f>ROUND(BD55+BD57,2)</f>
        <v>0</v>
      </c>
      <c r="BS54" s="105" t="s">
        <v>74</v>
      </c>
      <c r="BT54" s="105" t="s">
        <v>75</v>
      </c>
      <c r="BU54" s="106" t="s">
        <v>76</v>
      </c>
      <c r="BV54" s="105" t="s">
        <v>77</v>
      </c>
      <c r="BW54" s="105" t="s">
        <v>5</v>
      </c>
      <c r="BX54" s="105" t="s">
        <v>78</v>
      </c>
      <c r="CL54" s="105" t="s">
        <v>20</v>
      </c>
    </row>
    <row r="55" s="5" customFormat="1" ht="27" customHeight="1">
      <c r="B55" s="107"/>
      <c r="C55" s="108"/>
      <c r="D55" s="109" t="s">
        <v>79</v>
      </c>
      <c r="E55" s="109"/>
      <c r="F55" s="109"/>
      <c r="G55" s="109"/>
      <c r="H55" s="109"/>
      <c r="I55" s="110"/>
      <c r="J55" s="109" t="s">
        <v>80</v>
      </c>
      <c r="K55" s="109"/>
      <c r="L55" s="109"/>
      <c r="M55" s="109"/>
      <c r="N55" s="109"/>
      <c r="O55" s="109"/>
      <c r="P55" s="109"/>
      <c r="Q55" s="109"/>
      <c r="R55" s="109"/>
      <c r="S55" s="109"/>
      <c r="T55" s="109"/>
      <c r="U55" s="109"/>
      <c r="V55" s="109"/>
      <c r="W55" s="109"/>
      <c r="X55" s="109"/>
      <c r="Y55" s="109"/>
      <c r="Z55" s="109"/>
      <c r="AA55" s="109"/>
      <c r="AB55" s="109"/>
      <c r="AC55" s="109"/>
      <c r="AD55" s="109"/>
      <c r="AE55" s="109"/>
      <c r="AF55" s="109"/>
      <c r="AG55" s="111">
        <f>ROUND(AG56,2)</f>
        <v>0</v>
      </c>
      <c r="AH55" s="110"/>
      <c r="AI55" s="110"/>
      <c r="AJ55" s="110"/>
      <c r="AK55" s="110"/>
      <c r="AL55" s="110"/>
      <c r="AM55" s="110"/>
      <c r="AN55" s="112">
        <f>SUM(AG55,AT55)</f>
        <v>0</v>
      </c>
      <c r="AO55" s="110"/>
      <c r="AP55" s="110"/>
      <c r="AQ55" s="113" t="s">
        <v>81</v>
      </c>
      <c r="AR55" s="114"/>
      <c r="AS55" s="115">
        <f>ROUND(AS56,2)</f>
        <v>0</v>
      </c>
      <c r="AT55" s="116">
        <f>ROUND(SUM(AV55:AW55),2)</f>
        <v>0</v>
      </c>
      <c r="AU55" s="117">
        <f>ROUND(AU56,5)</f>
        <v>0</v>
      </c>
      <c r="AV55" s="116">
        <f>ROUND(AZ55*L29,2)</f>
        <v>0</v>
      </c>
      <c r="AW55" s="116">
        <f>ROUND(BA55*L30,2)</f>
        <v>0</v>
      </c>
      <c r="AX55" s="116">
        <f>ROUND(BB55*L29,2)</f>
        <v>0</v>
      </c>
      <c r="AY55" s="116">
        <f>ROUND(BC55*L30,2)</f>
        <v>0</v>
      </c>
      <c r="AZ55" s="116">
        <f>ROUND(AZ56,2)</f>
        <v>0</v>
      </c>
      <c r="BA55" s="116">
        <f>ROUND(BA56,2)</f>
        <v>0</v>
      </c>
      <c r="BB55" s="116">
        <f>ROUND(BB56,2)</f>
        <v>0</v>
      </c>
      <c r="BC55" s="116">
        <f>ROUND(BC56,2)</f>
        <v>0</v>
      </c>
      <c r="BD55" s="118">
        <f>ROUND(BD56,2)</f>
        <v>0</v>
      </c>
      <c r="BS55" s="119" t="s">
        <v>74</v>
      </c>
      <c r="BT55" s="119" t="s">
        <v>22</v>
      </c>
      <c r="BU55" s="119" t="s">
        <v>76</v>
      </c>
      <c r="BV55" s="119" t="s">
        <v>77</v>
      </c>
      <c r="BW55" s="119" t="s">
        <v>82</v>
      </c>
      <c r="BX55" s="119" t="s">
        <v>5</v>
      </c>
      <c r="CL55" s="119" t="s">
        <v>83</v>
      </c>
      <c r="CM55" s="119" t="s">
        <v>84</v>
      </c>
    </row>
    <row r="56" s="6" customFormat="1" ht="25.5" customHeight="1">
      <c r="A56" s="120" t="s">
        <v>85</v>
      </c>
      <c r="B56" s="121"/>
      <c r="C56" s="122"/>
      <c r="D56" s="122"/>
      <c r="E56" s="123" t="s">
        <v>79</v>
      </c>
      <c r="F56" s="123"/>
      <c r="G56" s="123"/>
      <c r="H56" s="123"/>
      <c r="I56" s="123"/>
      <c r="J56" s="122"/>
      <c r="K56" s="123" t="s">
        <v>80</v>
      </c>
      <c r="L56" s="123"/>
      <c r="M56" s="123"/>
      <c r="N56" s="123"/>
      <c r="O56" s="123"/>
      <c r="P56" s="123"/>
      <c r="Q56" s="123"/>
      <c r="R56" s="123"/>
      <c r="S56" s="123"/>
      <c r="T56" s="123"/>
      <c r="U56" s="123"/>
      <c r="V56" s="123"/>
      <c r="W56" s="123"/>
      <c r="X56" s="123"/>
      <c r="Y56" s="123"/>
      <c r="Z56" s="123"/>
      <c r="AA56" s="123"/>
      <c r="AB56" s="123"/>
      <c r="AC56" s="123"/>
      <c r="AD56" s="123"/>
      <c r="AE56" s="123"/>
      <c r="AF56" s="123"/>
      <c r="AG56" s="124">
        <f>'01 - Oprava části městský...'!J32</f>
        <v>0</v>
      </c>
      <c r="AH56" s="122"/>
      <c r="AI56" s="122"/>
      <c r="AJ56" s="122"/>
      <c r="AK56" s="122"/>
      <c r="AL56" s="122"/>
      <c r="AM56" s="122"/>
      <c r="AN56" s="124">
        <f>SUM(AG56,AT56)</f>
        <v>0</v>
      </c>
      <c r="AO56" s="122"/>
      <c r="AP56" s="122"/>
      <c r="AQ56" s="125" t="s">
        <v>86</v>
      </c>
      <c r="AR56" s="126"/>
      <c r="AS56" s="127">
        <v>0</v>
      </c>
      <c r="AT56" s="128">
        <f>ROUND(SUM(AV56:AW56),2)</f>
        <v>0</v>
      </c>
      <c r="AU56" s="129">
        <f>'01 - Oprava části městský...'!P99</f>
        <v>0</v>
      </c>
      <c r="AV56" s="128">
        <f>'01 - Oprava části městský...'!J35</f>
        <v>0</v>
      </c>
      <c r="AW56" s="128">
        <f>'01 - Oprava části městský...'!J36</f>
        <v>0</v>
      </c>
      <c r="AX56" s="128">
        <f>'01 - Oprava části městský...'!J37</f>
        <v>0</v>
      </c>
      <c r="AY56" s="128">
        <f>'01 - Oprava části městský...'!J38</f>
        <v>0</v>
      </c>
      <c r="AZ56" s="128">
        <f>'01 - Oprava části městský...'!F35</f>
        <v>0</v>
      </c>
      <c r="BA56" s="128">
        <f>'01 - Oprava části městský...'!F36</f>
        <v>0</v>
      </c>
      <c r="BB56" s="128">
        <f>'01 - Oprava části městský...'!F37</f>
        <v>0</v>
      </c>
      <c r="BC56" s="128">
        <f>'01 - Oprava části městský...'!F38</f>
        <v>0</v>
      </c>
      <c r="BD56" s="130">
        <f>'01 - Oprava části městský...'!F39</f>
        <v>0</v>
      </c>
      <c r="BT56" s="131" t="s">
        <v>84</v>
      </c>
      <c r="BV56" s="131" t="s">
        <v>77</v>
      </c>
      <c r="BW56" s="131" t="s">
        <v>87</v>
      </c>
      <c r="BX56" s="131" t="s">
        <v>82</v>
      </c>
      <c r="CL56" s="131" t="s">
        <v>20</v>
      </c>
    </row>
    <row r="57" s="5" customFormat="1" ht="16.5" customHeight="1">
      <c r="B57" s="107"/>
      <c r="C57" s="108"/>
      <c r="D57" s="109" t="s">
        <v>88</v>
      </c>
      <c r="E57" s="109"/>
      <c r="F57" s="109"/>
      <c r="G57" s="109"/>
      <c r="H57" s="109"/>
      <c r="I57" s="110"/>
      <c r="J57" s="109" t="s">
        <v>89</v>
      </c>
      <c r="K57" s="109"/>
      <c r="L57" s="109"/>
      <c r="M57" s="109"/>
      <c r="N57" s="109"/>
      <c r="O57" s="109"/>
      <c r="P57" s="109"/>
      <c r="Q57" s="109"/>
      <c r="R57" s="109"/>
      <c r="S57" s="109"/>
      <c r="T57" s="109"/>
      <c r="U57" s="109"/>
      <c r="V57" s="109"/>
      <c r="W57" s="109"/>
      <c r="X57" s="109"/>
      <c r="Y57" s="109"/>
      <c r="Z57" s="109"/>
      <c r="AA57" s="109"/>
      <c r="AB57" s="109"/>
      <c r="AC57" s="109"/>
      <c r="AD57" s="109"/>
      <c r="AE57" s="109"/>
      <c r="AF57" s="109"/>
      <c r="AG57" s="111">
        <f>ROUND(SUM(AG58:AG59),2)</f>
        <v>0</v>
      </c>
      <c r="AH57" s="110"/>
      <c r="AI57" s="110"/>
      <c r="AJ57" s="110"/>
      <c r="AK57" s="110"/>
      <c r="AL57" s="110"/>
      <c r="AM57" s="110"/>
      <c r="AN57" s="112">
        <f>SUM(AG57,AT57)</f>
        <v>0</v>
      </c>
      <c r="AO57" s="110"/>
      <c r="AP57" s="110"/>
      <c r="AQ57" s="113" t="s">
        <v>81</v>
      </c>
      <c r="AR57" s="114"/>
      <c r="AS57" s="115">
        <f>ROUND(SUM(AS58:AS59),2)</f>
        <v>0</v>
      </c>
      <c r="AT57" s="116">
        <f>ROUND(SUM(AV57:AW57),2)</f>
        <v>0</v>
      </c>
      <c r="AU57" s="117">
        <f>ROUND(SUM(AU58:AU59),5)</f>
        <v>0</v>
      </c>
      <c r="AV57" s="116">
        <f>ROUND(AZ57*L29,2)</f>
        <v>0</v>
      </c>
      <c r="AW57" s="116">
        <f>ROUND(BA57*L30,2)</f>
        <v>0</v>
      </c>
      <c r="AX57" s="116">
        <f>ROUND(BB57*L29,2)</f>
        <v>0</v>
      </c>
      <c r="AY57" s="116">
        <f>ROUND(BC57*L30,2)</f>
        <v>0</v>
      </c>
      <c r="AZ57" s="116">
        <f>ROUND(SUM(AZ58:AZ59),2)</f>
        <v>0</v>
      </c>
      <c r="BA57" s="116">
        <f>ROUND(SUM(BA58:BA59),2)</f>
        <v>0</v>
      </c>
      <c r="BB57" s="116">
        <f>ROUND(SUM(BB58:BB59),2)</f>
        <v>0</v>
      </c>
      <c r="BC57" s="116">
        <f>ROUND(SUM(BC58:BC59),2)</f>
        <v>0</v>
      </c>
      <c r="BD57" s="118">
        <f>ROUND(SUM(BD58:BD59),2)</f>
        <v>0</v>
      </c>
      <c r="BS57" s="119" t="s">
        <v>74</v>
      </c>
      <c r="BT57" s="119" t="s">
        <v>22</v>
      </c>
      <c r="BU57" s="119" t="s">
        <v>76</v>
      </c>
      <c r="BV57" s="119" t="s">
        <v>77</v>
      </c>
      <c r="BW57" s="119" t="s">
        <v>90</v>
      </c>
      <c r="BX57" s="119" t="s">
        <v>5</v>
      </c>
      <c r="CL57" s="119" t="s">
        <v>20</v>
      </c>
      <c r="CM57" s="119" t="s">
        <v>84</v>
      </c>
    </row>
    <row r="58" s="6" customFormat="1" ht="16.5" customHeight="1">
      <c r="A58" s="120" t="s">
        <v>85</v>
      </c>
      <c r="B58" s="121"/>
      <c r="C58" s="122"/>
      <c r="D58" s="122"/>
      <c r="E58" s="123" t="s">
        <v>91</v>
      </c>
      <c r="F58" s="123"/>
      <c r="G58" s="123"/>
      <c r="H58" s="123"/>
      <c r="I58" s="123"/>
      <c r="J58" s="122"/>
      <c r="K58" s="123" t="s">
        <v>92</v>
      </c>
      <c r="L58" s="123"/>
      <c r="M58" s="123"/>
      <c r="N58" s="123"/>
      <c r="O58" s="123"/>
      <c r="P58" s="123"/>
      <c r="Q58" s="123"/>
      <c r="R58" s="123"/>
      <c r="S58" s="123"/>
      <c r="T58" s="123"/>
      <c r="U58" s="123"/>
      <c r="V58" s="123"/>
      <c r="W58" s="123"/>
      <c r="X58" s="123"/>
      <c r="Y58" s="123"/>
      <c r="Z58" s="123"/>
      <c r="AA58" s="123"/>
      <c r="AB58" s="123"/>
      <c r="AC58" s="123"/>
      <c r="AD58" s="123"/>
      <c r="AE58" s="123"/>
      <c r="AF58" s="123"/>
      <c r="AG58" s="124">
        <f>'ON.1 - Ostatní náklady'!J32</f>
        <v>0</v>
      </c>
      <c r="AH58" s="122"/>
      <c r="AI58" s="122"/>
      <c r="AJ58" s="122"/>
      <c r="AK58" s="122"/>
      <c r="AL58" s="122"/>
      <c r="AM58" s="122"/>
      <c r="AN58" s="124">
        <f>SUM(AG58,AT58)</f>
        <v>0</v>
      </c>
      <c r="AO58" s="122"/>
      <c r="AP58" s="122"/>
      <c r="AQ58" s="125" t="s">
        <v>86</v>
      </c>
      <c r="AR58" s="126"/>
      <c r="AS58" s="127">
        <v>0</v>
      </c>
      <c r="AT58" s="128">
        <f>ROUND(SUM(AV58:AW58),2)</f>
        <v>0</v>
      </c>
      <c r="AU58" s="129">
        <f>'ON.1 - Ostatní náklady'!P86</f>
        <v>0</v>
      </c>
      <c r="AV58" s="128">
        <f>'ON.1 - Ostatní náklady'!J35</f>
        <v>0</v>
      </c>
      <c r="AW58" s="128">
        <f>'ON.1 - Ostatní náklady'!J36</f>
        <v>0</v>
      </c>
      <c r="AX58" s="128">
        <f>'ON.1 - Ostatní náklady'!J37</f>
        <v>0</v>
      </c>
      <c r="AY58" s="128">
        <f>'ON.1 - Ostatní náklady'!J38</f>
        <v>0</v>
      </c>
      <c r="AZ58" s="128">
        <f>'ON.1 - Ostatní náklady'!F35</f>
        <v>0</v>
      </c>
      <c r="BA58" s="128">
        <f>'ON.1 - Ostatní náklady'!F36</f>
        <v>0</v>
      </c>
      <c r="BB58" s="128">
        <f>'ON.1 - Ostatní náklady'!F37</f>
        <v>0</v>
      </c>
      <c r="BC58" s="128">
        <f>'ON.1 - Ostatní náklady'!F38</f>
        <v>0</v>
      </c>
      <c r="BD58" s="130">
        <f>'ON.1 - Ostatní náklady'!F39</f>
        <v>0</v>
      </c>
      <c r="BT58" s="131" t="s">
        <v>84</v>
      </c>
      <c r="BV58" s="131" t="s">
        <v>77</v>
      </c>
      <c r="BW58" s="131" t="s">
        <v>93</v>
      </c>
      <c r="BX58" s="131" t="s">
        <v>90</v>
      </c>
      <c r="CL58" s="131" t="s">
        <v>20</v>
      </c>
    </row>
    <row r="59" s="6" customFormat="1" ht="16.5" customHeight="1">
      <c r="A59" s="120" t="s">
        <v>85</v>
      </c>
      <c r="B59" s="121"/>
      <c r="C59" s="122"/>
      <c r="D59" s="122"/>
      <c r="E59" s="123" t="s">
        <v>94</v>
      </c>
      <c r="F59" s="123"/>
      <c r="G59" s="123"/>
      <c r="H59" s="123"/>
      <c r="I59" s="123"/>
      <c r="J59" s="122"/>
      <c r="K59" s="123" t="s">
        <v>95</v>
      </c>
      <c r="L59" s="123"/>
      <c r="M59" s="123"/>
      <c r="N59" s="123"/>
      <c r="O59" s="123"/>
      <c r="P59" s="123"/>
      <c r="Q59" s="123"/>
      <c r="R59" s="123"/>
      <c r="S59" s="123"/>
      <c r="T59" s="123"/>
      <c r="U59" s="123"/>
      <c r="V59" s="123"/>
      <c r="W59" s="123"/>
      <c r="X59" s="123"/>
      <c r="Y59" s="123"/>
      <c r="Z59" s="123"/>
      <c r="AA59" s="123"/>
      <c r="AB59" s="123"/>
      <c r="AC59" s="123"/>
      <c r="AD59" s="123"/>
      <c r="AE59" s="123"/>
      <c r="AF59" s="123"/>
      <c r="AG59" s="124">
        <f>'VRN.1 - Vedlejší rozpočto...'!J32</f>
        <v>0</v>
      </c>
      <c r="AH59" s="122"/>
      <c r="AI59" s="122"/>
      <c r="AJ59" s="122"/>
      <c r="AK59" s="122"/>
      <c r="AL59" s="122"/>
      <c r="AM59" s="122"/>
      <c r="AN59" s="124">
        <f>SUM(AG59,AT59)</f>
        <v>0</v>
      </c>
      <c r="AO59" s="122"/>
      <c r="AP59" s="122"/>
      <c r="AQ59" s="125" t="s">
        <v>86</v>
      </c>
      <c r="AR59" s="126"/>
      <c r="AS59" s="132">
        <v>0</v>
      </c>
      <c r="AT59" s="133">
        <f>ROUND(SUM(AV59:AW59),2)</f>
        <v>0</v>
      </c>
      <c r="AU59" s="134">
        <f>'VRN.1 - Vedlejší rozpočto...'!P86</f>
        <v>0</v>
      </c>
      <c r="AV59" s="133">
        <f>'VRN.1 - Vedlejší rozpočto...'!J35</f>
        <v>0</v>
      </c>
      <c r="AW59" s="133">
        <f>'VRN.1 - Vedlejší rozpočto...'!J36</f>
        <v>0</v>
      </c>
      <c r="AX59" s="133">
        <f>'VRN.1 - Vedlejší rozpočto...'!J37</f>
        <v>0</v>
      </c>
      <c r="AY59" s="133">
        <f>'VRN.1 - Vedlejší rozpočto...'!J38</f>
        <v>0</v>
      </c>
      <c r="AZ59" s="133">
        <f>'VRN.1 - Vedlejší rozpočto...'!F35</f>
        <v>0</v>
      </c>
      <c r="BA59" s="133">
        <f>'VRN.1 - Vedlejší rozpočto...'!F36</f>
        <v>0</v>
      </c>
      <c r="BB59" s="133">
        <f>'VRN.1 - Vedlejší rozpočto...'!F37</f>
        <v>0</v>
      </c>
      <c r="BC59" s="133">
        <f>'VRN.1 - Vedlejší rozpočto...'!F38</f>
        <v>0</v>
      </c>
      <c r="BD59" s="135">
        <f>'VRN.1 - Vedlejší rozpočto...'!F39</f>
        <v>0</v>
      </c>
      <c r="BT59" s="131" t="s">
        <v>84</v>
      </c>
      <c r="BV59" s="131" t="s">
        <v>77</v>
      </c>
      <c r="BW59" s="131" t="s">
        <v>96</v>
      </c>
      <c r="BX59" s="131" t="s">
        <v>90</v>
      </c>
      <c r="CL59" s="131" t="s">
        <v>20</v>
      </c>
    </row>
    <row r="60" s="1" customFormat="1" ht="30" customHeight="1">
      <c r="B60" s="39"/>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40"/>
      <c r="AI60" s="40"/>
      <c r="AJ60" s="40"/>
      <c r="AK60" s="40"/>
      <c r="AL60" s="40"/>
      <c r="AM60" s="40"/>
      <c r="AN60" s="40"/>
      <c r="AO60" s="40"/>
      <c r="AP60" s="40"/>
      <c r="AQ60" s="40"/>
      <c r="AR60" s="44"/>
    </row>
    <row r="61" s="1" customFormat="1" ht="6.96" customHeight="1">
      <c r="B61" s="58"/>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44"/>
    </row>
  </sheetData>
  <sheetProtection sheet="1" formatColumns="0" formatRows="0" objects="1" scenarios="1" spinCount="100000" saltValue="A/AnCqaEIUm0ITL3+kx3FA87kApzP3hFGM5A/5XS8nEtydKWRt532Uks84GenjpbwHCdtKrhEbcjvXde2HTI4g==" hashValue="Jvl8xJmskX0woIckVTatYTDeUwHLntbWffvJ2xo+jluPdNwyVgV7PJFXZasO1J0fhjb8LY7MC2vdAU4Aw184sw==" algorithmName="SHA-512" password="CC35"/>
  <mergeCells count="58">
    <mergeCell ref="W31:AE31"/>
    <mergeCell ref="BE5:BE32"/>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AN52:AP52"/>
    <mergeCell ref="AG52:AM52"/>
    <mergeCell ref="AN55:AP55"/>
    <mergeCell ref="AG55:AM55"/>
    <mergeCell ref="AN56:AP56"/>
    <mergeCell ref="AG56:AM56"/>
    <mergeCell ref="AN57:AP57"/>
    <mergeCell ref="AG57:AM57"/>
    <mergeCell ref="AN58:AP58"/>
    <mergeCell ref="AG58:AM58"/>
    <mergeCell ref="AN59:AP59"/>
    <mergeCell ref="AG59:AM59"/>
    <mergeCell ref="AG54:AM54"/>
    <mergeCell ref="AN54:AP54"/>
    <mergeCell ref="C52:G52"/>
    <mergeCell ref="I52:AF52"/>
    <mergeCell ref="D55:H55"/>
    <mergeCell ref="J55:AF55"/>
    <mergeCell ref="E56:I56"/>
    <mergeCell ref="K56:AF56"/>
    <mergeCell ref="D57:H57"/>
    <mergeCell ref="J57:AF57"/>
    <mergeCell ref="E58:I58"/>
    <mergeCell ref="K58:AF58"/>
    <mergeCell ref="E59:I59"/>
    <mergeCell ref="K59:AF59"/>
  </mergeCells>
  <hyperlinks>
    <hyperlink ref="A56" location="'01 - Oprava části městský...'!C2" display="/"/>
    <hyperlink ref="A58" location="'ON.1 - Ostatní náklady'!C2" display="/"/>
    <hyperlink ref="A59" location="'VRN.1 - Vedlejší rozpočto...'!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8" t="s">
        <v>87</v>
      </c>
    </row>
    <row r="3" ht="6.96" customHeight="1">
      <c r="B3" s="137"/>
      <c r="C3" s="138"/>
      <c r="D3" s="138"/>
      <c r="E3" s="138"/>
      <c r="F3" s="138"/>
      <c r="G3" s="138"/>
      <c r="H3" s="138"/>
      <c r="I3" s="139"/>
      <c r="J3" s="138"/>
      <c r="K3" s="138"/>
      <c r="L3" s="21"/>
      <c r="AT3" s="18" t="s">
        <v>84</v>
      </c>
    </row>
    <row r="4" ht="24.96" customHeight="1">
      <c r="B4" s="21"/>
      <c r="D4" s="140" t="s">
        <v>97</v>
      </c>
      <c r="L4" s="21"/>
      <c r="M4" s="25" t="s">
        <v>10</v>
      </c>
      <c r="AT4" s="18" t="s">
        <v>4</v>
      </c>
    </row>
    <row r="5" ht="6.96" customHeight="1">
      <c r="B5" s="21"/>
      <c r="L5" s="21"/>
    </row>
    <row r="6" ht="12" customHeight="1">
      <c r="B6" s="21"/>
      <c r="D6" s="141" t="s">
        <v>16</v>
      </c>
      <c r="L6" s="21"/>
    </row>
    <row r="7" ht="16.5" customHeight="1">
      <c r="B7" s="21"/>
      <c r="E7" s="142" t="str">
        <f>'Rekapitulace stavby'!K6</f>
        <v>Šternberk - městské hradby p.č.175</v>
      </c>
      <c r="F7" s="141"/>
      <c r="G7" s="141"/>
      <c r="H7" s="141"/>
      <c r="L7" s="21"/>
    </row>
    <row r="8" ht="12" customHeight="1">
      <c r="B8" s="21"/>
      <c r="D8" s="141" t="s">
        <v>98</v>
      </c>
      <c r="L8" s="21"/>
    </row>
    <row r="9" s="1" customFormat="1" ht="16.5" customHeight="1">
      <c r="B9" s="44"/>
      <c r="E9" s="142" t="s">
        <v>99</v>
      </c>
      <c r="F9" s="1"/>
      <c r="G9" s="1"/>
      <c r="H9" s="1"/>
      <c r="I9" s="143"/>
      <c r="L9" s="44"/>
    </row>
    <row r="10" s="1" customFormat="1" ht="12" customHeight="1">
      <c r="B10" s="44"/>
      <c r="D10" s="141" t="s">
        <v>100</v>
      </c>
      <c r="I10" s="143"/>
      <c r="L10" s="44"/>
    </row>
    <row r="11" s="1" customFormat="1" ht="36.96" customHeight="1">
      <c r="B11" s="44"/>
      <c r="E11" s="144" t="s">
        <v>99</v>
      </c>
      <c r="F11" s="1"/>
      <c r="G11" s="1"/>
      <c r="H11" s="1"/>
      <c r="I11" s="143"/>
      <c r="L11" s="44"/>
    </row>
    <row r="12" s="1" customFormat="1">
      <c r="B12" s="44"/>
      <c r="I12" s="143"/>
      <c r="L12" s="44"/>
    </row>
    <row r="13" s="1" customFormat="1" ht="12" customHeight="1">
      <c r="B13" s="44"/>
      <c r="D13" s="141" t="s">
        <v>19</v>
      </c>
      <c r="F13" s="18" t="s">
        <v>20</v>
      </c>
      <c r="I13" s="145" t="s">
        <v>21</v>
      </c>
      <c r="J13" s="18" t="s">
        <v>20</v>
      </c>
      <c r="L13" s="44"/>
    </row>
    <row r="14" s="1" customFormat="1" ht="12" customHeight="1">
      <c r="B14" s="44"/>
      <c r="D14" s="141" t="s">
        <v>23</v>
      </c>
      <c r="F14" s="18" t="s">
        <v>24</v>
      </c>
      <c r="I14" s="145" t="s">
        <v>25</v>
      </c>
      <c r="J14" s="146" t="str">
        <f>'Rekapitulace stavby'!AN8</f>
        <v>23. 2. 2019</v>
      </c>
      <c r="L14" s="44"/>
    </row>
    <row r="15" s="1" customFormat="1" ht="10.8" customHeight="1">
      <c r="B15" s="44"/>
      <c r="I15" s="143"/>
      <c r="L15" s="44"/>
    </row>
    <row r="16" s="1" customFormat="1" ht="12" customHeight="1">
      <c r="B16" s="44"/>
      <c r="D16" s="141" t="s">
        <v>28</v>
      </c>
      <c r="I16" s="145" t="s">
        <v>29</v>
      </c>
      <c r="J16" s="18" t="s">
        <v>20</v>
      </c>
      <c r="L16" s="44"/>
    </row>
    <row r="17" s="1" customFormat="1" ht="18" customHeight="1">
      <c r="B17" s="44"/>
      <c r="E17" s="18" t="s">
        <v>30</v>
      </c>
      <c r="I17" s="145" t="s">
        <v>31</v>
      </c>
      <c r="J17" s="18" t="s">
        <v>20</v>
      </c>
      <c r="L17" s="44"/>
    </row>
    <row r="18" s="1" customFormat="1" ht="6.96" customHeight="1">
      <c r="B18" s="44"/>
      <c r="I18" s="143"/>
      <c r="L18" s="44"/>
    </row>
    <row r="19" s="1" customFormat="1" ht="12" customHeight="1">
      <c r="B19" s="44"/>
      <c r="D19" s="141" t="s">
        <v>32</v>
      </c>
      <c r="I19" s="145" t="s">
        <v>29</v>
      </c>
      <c r="J19" s="34" t="str">
        <f>'Rekapitulace stavby'!AN13</f>
        <v>Vyplň údaj</v>
      </c>
      <c r="L19" s="44"/>
    </row>
    <row r="20" s="1" customFormat="1" ht="18" customHeight="1">
      <c r="B20" s="44"/>
      <c r="E20" s="34" t="str">
        <f>'Rekapitulace stavby'!E14</f>
        <v>Vyplň údaj</v>
      </c>
      <c r="F20" s="18"/>
      <c r="G20" s="18"/>
      <c r="H20" s="18"/>
      <c r="I20" s="145" t="s">
        <v>31</v>
      </c>
      <c r="J20" s="34" t="str">
        <f>'Rekapitulace stavby'!AN14</f>
        <v>Vyplň údaj</v>
      </c>
      <c r="L20" s="44"/>
    </row>
    <row r="21" s="1" customFormat="1" ht="6.96" customHeight="1">
      <c r="B21" s="44"/>
      <c r="I21" s="143"/>
      <c r="L21" s="44"/>
    </row>
    <row r="22" s="1" customFormat="1" ht="12" customHeight="1">
      <c r="B22" s="44"/>
      <c r="D22" s="141" t="s">
        <v>35</v>
      </c>
      <c r="I22" s="145" t="s">
        <v>29</v>
      </c>
      <c r="J22" s="18" t="s">
        <v>20</v>
      </c>
      <c r="L22" s="44"/>
    </row>
    <row r="23" s="1" customFormat="1" ht="18" customHeight="1">
      <c r="B23" s="44"/>
      <c r="E23" s="18" t="s">
        <v>36</v>
      </c>
      <c r="I23" s="145" t="s">
        <v>31</v>
      </c>
      <c r="J23" s="18" t="s">
        <v>20</v>
      </c>
      <c r="L23" s="44"/>
    </row>
    <row r="24" s="1" customFormat="1" ht="6.96" customHeight="1">
      <c r="B24" s="44"/>
      <c r="I24" s="143"/>
      <c r="L24" s="44"/>
    </row>
    <row r="25" s="1" customFormat="1" ht="12" customHeight="1">
      <c r="B25" s="44"/>
      <c r="D25" s="141" t="s">
        <v>37</v>
      </c>
      <c r="I25" s="145" t="s">
        <v>29</v>
      </c>
      <c r="J25" s="18" t="s">
        <v>20</v>
      </c>
      <c r="L25" s="44"/>
    </row>
    <row r="26" s="1" customFormat="1" ht="18" customHeight="1">
      <c r="B26" s="44"/>
      <c r="E26" s="18" t="s">
        <v>38</v>
      </c>
      <c r="I26" s="145" t="s">
        <v>31</v>
      </c>
      <c r="J26" s="18" t="s">
        <v>20</v>
      </c>
      <c r="L26" s="44"/>
    </row>
    <row r="27" s="1" customFormat="1" ht="6.96" customHeight="1">
      <c r="B27" s="44"/>
      <c r="I27" s="143"/>
      <c r="L27" s="44"/>
    </row>
    <row r="28" s="1" customFormat="1" ht="12" customHeight="1">
      <c r="B28" s="44"/>
      <c r="D28" s="141" t="s">
        <v>39</v>
      </c>
      <c r="I28" s="143"/>
      <c r="L28" s="44"/>
    </row>
    <row r="29" s="7" customFormat="1" ht="33.75" customHeight="1">
      <c r="B29" s="147"/>
      <c r="E29" s="148" t="s">
        <v>101</v>
      </c>
      <c r="F29" s="148"/>
      <c r="G29" s="148"/>
      <c r="H29" s="148"/>
      <c r="I29" s="149"/>
      <c r="L29" s="147"/>
    </row>
    <row r="30" s="1" customFormat="1" ht="6.96" customHeight="1">
      <c r="B30" s="44"/>
      <c r="I30" s="143"/>
      <c r="L30" s="44"/>
    </row>
    <row r="31" s="1" customFormat="1" ht="6.96" customHeight="1">
      <c r="B31" s="44"/>
      <c r="D31" s="72"/>
      <c r="E31" s="72"/>
      <c r="F31" s="72"/>
      <c r="G31" s="72"/>
      <c r="H31" s="72"/>
      <c r="I31" s="150"/>
      <c r="J31" s="72"/>
      <c r="K31" s="72"/>
      <c r="L31" s="44"/>
    </row>
    <row r="32" s="1" customFormat="1" ht="25.44" customHeight="1">
      <c r="B32" s="44"/>
      <c r="D32" s="151" t="s">
        <v>41</v>
      </c>
      <c r="I32" s="143"/>
      <c r="J32" s="152">
        <f>ROUND(J99, 2)</f>
        <v>0</v>
      </c>
      <c r="L32" s="44"/>
    </row>
    <row r="33" s="1" customFormat="1" ht="6.96" customHeight="1">
      <c r="B33" s="44"/>
      <c r="D33" s="72"/>
      <c r="E33" s="72"/>
      <c r="F33" s="72"/>
      <c r="G33" s="72"/>
      <c r="H33" s="72"/>
      <c r="I33" s="150"/>
      <c r="J33" s="72"/>
      <c r="K33" s="72"/>
      <c r="L33" s="44"/>
    </row>
    <row r="34" s="1" customFormat="1" ht="14.4" customHeight="1">
      <c r="B34" s="44"/>
      <c r="F34" s="153" t="s">
        <v>43</v>
      </c>
      <c r="I34" s="154" t="s">
        <v>42</v>
      </c>
      <c r="J34" s="153" t="s">
        <v>44</v>
      </c>
      <c r="L34" s="44"/>
    </row>
    <row r="35" s="1" customFormat="1" ht="14.4" customHeight="1">
      <c r="B35" s="44"/>
      <c r="D35" s="141" t="s">
        <v>45</v>
      </c>
      <c r="E35" s="141" t="s">
        <v>46</v>
      </c>
      <c r="F35" s="155">
        <f>ROUND((SUM(BE99:BE544)),  2)</f>
        <v>0</v>
      </c>
      <c r="I35" s="156">
        <v>0.20999999999999999</v>
      </c>
      <c r="J35" s="155">
        <f>ROUND(((SUM(BE99:BE544))*I35),  2)</f>
        <v>0</v>
      </c>
      <c r="L35" s="44"/>
    </row>
    <row r="36" s="1" customFormat="1" ht="14.4" customHeight="1">
      <c r="B36" s="44"/>
      <c r="E36" s="141" t="s">
        <v>47</v>
      </c>
      <c r="F36" s="155">
        <f>ROUND((SUM(BF99:BF544)),  2)</f>
        <v>0</v>
      </c>
      <c r="I36" s="156">
        <v>0.14999999999999999</v>
      </c>
      <c r="J36" s="155">
        <f>ROUND(((SUM(BF99:BF544))*I36),  2)</f>
        <v>0</v>
      </c>
      <c r="L36" s="44"/>
    </row>
    <row r="37" hidden="1" s="1" customFormat="1" ht="14.4" customHeight="1">
      <c r="B37" s="44"/>
      <c r="E37" s="141" t="s">
        <v>48</v>
      </c>
      <c r="F37" s="155">
        <f>ROUND((SUM(BG99:BG544)),  2)</f>
        <v>0</v>
      </c>
      <c r="I37" s="156">
        <v>0.20999999999999999</v>
      </c>
      <c r="J37" s="155">
        <f>0</f>
        <v>0</v>
      </c>
      <c r="L37" s="44"/>
    </row>
    <row r="38" hidden="1" s="1" customFormat="1" ht="14.4" customHeight="1">
      <c r="B38" s="44"/>
      <c r="E38" s="141" t="s">
        <v>49</v>
      </c>
      <c r="F38" s="155">
        <f>ROUND((SUM(BH99:BH544)),  2)</f>
        <v>0</v>
      </c>
      <c r="I38" s="156">
        <v>0.14999999999999999</v>
      </c>
      <c r="J38" s="155">
        <f>0</f>
        <v>0</v>
      </c>
      <c r="L38" s="44"/>
    </row>
    <row r="39" hidden="1" s="1" customFormat="1" ht="14.4" customHeight="1">
      <c r="B39" s="44"/>
      <c r="E39" s="141" t="s">
        <v>50</v>
      </c>
      <c r="F39" s="155">
        <f>ROUND((SUM(BI99:BI544)),  2)</f>
        <v>0</v>
      </c>
      <c r="I39" s="156">
        <v>0</v>
      </c>
      <c r="J39" s="155">
        <f>0</f>
        <v>0</v>
      </c>
      <c r="L39" s="44"/>
    </row>
    <row r="40" s="1" customFormat="1" ht="6.96" customHeight="1">
      <c r="B40" s="44"/>
      <c r="I40" s="143"/>
      <c r="L40" s="44"/>
    </row>
    <row r="41" s="1" customFormat="1" ht="25.44" customHeight="1">
      <c r="B41" s="44"/>
      <c r="C41" s="157"/>
      <c r="D41" s="158" t="s">
        <v>51</v>
      </c>
      <c r="E41" s="159"/>
      <c r="F41" s="159"/>
      <c r="G41" s="160" t="s">
        <v>52</v>
      </c>
      <c r="H41" s="161" t="s">
        <v>53</v>
      </c>
      <c r="I41" s="162"/>
      <c r="J41" s="163">
        <f>SUM(J32:J39)</f>
        <v>0</v>
      </c>
      <c r="K41" s="164"/>
      <c r="L41" s="44"/>
    </row>
    <row r="42" s="1" customFormat="1" ht="14.4" customHeight="1">
      <c r="B42" s="165"/>
      <c r="C42" s="166"/>
      <c r="D42" s="166"/>
      <c r="E42" s="166"/>
      <c r="F42" s="166"/>
      <c r="G42" s="166"/>
      <c r="H42" s="166"/>
      <c r="I42" s="167"/>
      <c r="J42" s="166"/>
      <c r="K42" s="166"/>
      <c r="L42" s="44"/>
    </row>
    <row r="46" s="1" customFormat="1" ht="6.96" customHeight="1">
      <c r="B46" s="168"/>
      <c r="C46" s="169"/>
      <c r="D46" s="169"/>
      <c r="E46" s="169"/>
      <c r="F46" s="169"/>
      <c r="G46" s="169"/>
      <c r="H46" s="169"/>
      <c r="I46" s="170"/>
      <c r="J46" s="169"/>
      <c r="K46" s="169"/>
      <c r="L46" s="44"/>
    </row>
    <row r="47" s="1" customFormat="1" ht="24.96" customHeight="1">
      <c r="B47" s="39"/>
      <c r="C47" s="24" t="s">
        <v>102</v>
      </c>
      <c r="D47" s="40"/>
      <c r="E47" s="40"/>
      <c r="F47" s="40"/>
      <c r="G47" s="40"/>
      <c r="H47" s="40"/>
      <c r="I47" s="143"/>
      <c r="J47" s="40"/>
      <c r="K47" s="40"/>
      <c r="L47" s="44"/>
    </row>
    <row r="48" s="1" customFormat="1" ht="6.96" customHeight="1">
      <c r="B48" s="39"/>
      <c r="C48" s="40"/>
      <c r="D48" s="40"/>
      <c r="E48" s="40"/>
      <c r="F48" s="40"/>
      <c r="G48" s="40"/>
      <c r="H48" s="40"/>
      <c r="I48" s="143"/>
      <c r="J48" s="40"/>
      <c r="K48" s="40"/>
      <c r="L48" s="44"/>
    </row>
    <row r="49" s="1" customFormat="1" ht="12" customHeight="1">
      <c r="B49" s="39"/>
      <c r="C49" s="33" t="s">
        <v>16</v>
      </c>
      <c r="D49" s="40"/>
      <c r="E49" s="40"/>
      <c r="F49" s="40"/>
      <c r="G49" s="40"/>
      <c r="H49" s="40"/>
      <c r="I49" s="143"/>
      <c r="J49" s="40"/>
      <c r="K49" s="40"/>
      <c r="L49" s="44"/>
    </row>
    <row r="50" s="1" customFormat="1" ht="16.5" customHeight="1">
      <c r="B50" s="39"/>
      <c r="C50" s="40"/>
      <c r="D50" s="40"/>
      <c r="E50" s="171" t="str">
        <f>E7</f>
        <v>Šternberk - městské hradby p.č.175</v>
      </c>
      <c r="F50" s="33"/>
      <c r="G50" s="33"/>
      <c r="H50" s="33"/>
      <c r="I50" s="143"/>
      <c r="J50" s="40"/>
      <c r="K50" s="40"/>
      <c r="L50" s="44"/>
    </row>
    <row r="51" ht="12" customHeight="1">
      <c r="B51" s="22"/>
      <c r="C51" s="33" t="s">
        <v>98</v>
      </c>
      <c r="D51" s="23"/>
      <c r="E51" s="23"/>
      <c r="F51" s="23"/>
      <c r="G51" s="23"/>
      <c r="H51" s="23"/>
      <c r="I51" s="136"/>
      <c r="J51" s="23"/>
      <c r="K51" s="23"/>
      <c r="L51" s="21"/>
    </row>
    <row r="52" s="1" customFormat="1" ht="16.5" customHeight="1">
      <c r="B52" s="39"/>
      <c r="C52" s="40"/>
      <c r="D52" s="40"/>
      <c r="E52" s="171" t="s">
        <v>99</v>
      </c>
      <c r="F52" s="40"/>
      <c r="G52" s="40"/>
      <c r="H52" s="40"/>
      <c r="I52" s="143"/>
      <c r="J52" s="40"/>
      <c r="K52" s="40"/>
      <c r="L52" s="44"/>
    </row>
    <row r="53" s="1" customFormat="1" ht="12" customHeight="1">
      <c r="B53" s="39"/>
      <c r="C53" s="33" t="s">
        <v>100</v>
      </c>
      <c r="D53" s="40"/>
      <c r="E53" s="40"/>
      <c r="F53" s="40"/>
      <c r="G53" s="40"/>
      <c r="H53" s="40"/>
      <c r="I53" s="143"/>
      <c r="J53" s="40"/>
      <c r="K53" s="40"/>
      <c r="L53" s="44"/>
    </row>
    <row r="54" s="1" customFormat="1" ht="16.5" customHeight="1">
      <c r="B54" s="39"/>
      <c r="C54" s="40"/>
      <c r="D54" s="40"/>
      <c r="E54" s="65" t="str">
        <f>E11</f>
        <v>01 - Oprava části městských hradeb v rozsahu parcely p.č.175</v>
      </c>
      <c r="F54" s="40"/>
      <c r="G54" s="40"/>
      <c r="H54" s="40"/>
      <c r="I54" s="143"/>
      <c r="J54" s="40"/>
      <c r="K54" s="40"/>
      <c r="L54" s="44"/>
    </row>
    <row r="55" s="1" customFormat="1" ht="6.96" customHeight="1">
      <c r="B55" s="39"/>
      <c r="C55" s="40"/>
      <c r="D55" s="40"/>
      <c r="E55" s="40"/>
      <c r="F55" s="40"/>
      <c r="G55" s="40"/>
      <c r="H55" s="40"/>
      <c r="I55" s="143"/>
      <c r="J55" s="40"/>
      <c r="K55" s="40"/>
      <c r="L55" s="44"/>
    </row>
    <row r="56" s="1" customFormat="1" ht="12" customHeight="1">
      <c r="B56" s="39"/>
      <c r="C56" s="33" t="s">
        <v>23</v>
      </c>
      <c r="D56" s="40"/>
      <c r="E56" s="40"/>
      <c r="F56" s="28" t="str">
        <f>F14</f>
        <v>Šternberk</v>
      </c>
      <c r="G56" s="40"/>
      <c r="H56" s="40"/>
      <c r="I56" s="145" t="s">
        <v>25</v>
      </c>
      <c r="J56" s="68" t="str">
        <f>IF(J14="","",J14)</f>
        <v>23. 2. 2019</v>
      </c>
      <c r="K56" s="40"/>
      <c r="L56" s="44"/>
    </row>
    <row r="57" s="1" customFormat="1" ht="6.96" customHeight="1">
      <c r="B57" s="39"/>
      <c r="C57" s="40"/>
      <c r="D57" s="40"/>
      <c r="E57" s="40"/>
      <c r="F57" s="40"/>
      <c r="G57" s="40"/>
      <c r="H57" s="40"/>
      <c r="I57" s="143"/>
      <c r="J57" s="40"/>
      <c r="K57" s="40"/>
      <c r="L57" s="44"/>
    </row>
    <row r="58" s="1" customFormat="1" ht="13.65" customHeight="1">
      <c r="B58" s="39"/>
      <c r="C58" s="33" t="s">
        <v>28</v>
      </c>
      <c r="D58" s="40"/>
      <c r="E58" s="40"/>
      <c r="F58" s="28" t="str">
        <f>E17</f>
        <v>Město Šternberk, Horní náměstí 16</v>
      </c>
      <c r="G58" s="40"/>
      <c r="H58" s="40"/>
      <c r="I58" s="145" t="s">
        <v>35</v>
      </c>
      <c r="J58" s="37" t="str">
        <f>E23</f>
        <v>Atelier A, Olomouc</v>
      </c>
      <c r="K58" s="40"/>
      <c r="L58" s="44"/>
    </row>
    <row r="59" s="1" customFormat="1" ht="13.65" customHeight="1">
      <c r="B59" s="39"/>
      <c r="C59" s="33" t="s">
        <v>32</v>
      </c>
      <c r="D59" s="40"/>
      <c r="E59" s="40"/>
      <c r="F59" s="28" t="str">
        <f>IF(E20="","",E20)</f>
        <v>Vyplň údaj</v>
      </c>
      <c r="G59" s="40"/>
      <c r="H59" s="40"/>
      <c r="I59" s="145" t="s">
        <v>37</v>
      </c>
      <c r="J59" s="37" t="str">
        <f>E26</f>
        <v>Kucek</v>
      </c>
      <c r="K59" s="40"/>
      <c r="L59" s="44"/>
    </row>
    <row r="60" s="1" customFormat="1" ht="10.32" customHeight="1">
      <c r="B60" s="39"/>
      <c r="C60" s="40"/>
      <c r="D60" s="40"/>
      <c r="E60" s="40"/>
      <c r="F60" s="40"/>
      <c r="G60" s="40"/>
      <c r="H60" s="40"/>
      <c r="I60" s="143"/>
      <c r="J60" s="40"/>
      <c r="K60" s="40"/>
      <c r="L60" s="44"/>
    </row>
    <row r="61" s="1" customFormat="1" ht="29.28" customHeight="1">
      <c r="B61" s="39"/>
      <c r="C61" s="172" t="s">
        <v>103</v>
      </c>
      <c r="D61" s="173"/>
      <c r="E61" s="173"/>
      <c r="F61" s="173"/>
      <c r="G61" s="173"/>
      <c r="H61" s="173"/>
      <c r="I61" s="174"/>
      <c r="J61" s="175" t="s">
        <v>104</v>
      </c>
      <c r="K61" s="173"/>
      <c r="L61" s="44"/>
    </row>
    <row r="62" s="1" customFormat="1" ht="10.32" customHeight="1">
      <c r="B62" s="39"/>
      <c r="C62" s="40"/>
      <c r="D62" s="40"/>
      <c r="E62" s="40"/>
      <c r="F62" s="40"/>
      <c r="G62" s="40"/>
      <c r="H62" s="40"/>
      <c r="I62" s="143"/>
      <c r="J62" s="40"/>
      <c r="K62" s="40"/>
      <c r="L62" s="44"/>
    </row>
    <row r="63" s="1" customFormat="1" ht="22.8" customHeight="1">
      <c r="B63" s="39"/>
      <c r="C63" s="176" t="s">
        <v>73</v>
      </c>
      <c r="D63" s="40"/>
      <c r="E63" s="40"/>
      <c r="F63" s="40"/>
      <c r="G63" s="40"/>
      <c r="H63" s="40"/>
      <c r="I63" s="143"/>
      <c r="J63" s="98">
        <f>J99</f>
        <v>0</v>
      </c>
      <c r="K63" s="40"/>
      <c r="L63" s="44"/>
      <c r="AU63" s="18" t="s">
        <v>105</v>
      </c>
    </row>
    <row r="64" s="8" customFormat="1" ht="24.96" customHeight="1">
      <c r="B64" s="177"/>
      <c r="C64" s="178"/>
      <c r="D64" s="179" t="s">
        <v>106</v>
      </c>
      <c r="E64" s="180"/>
      <c r="F64" s="180"/>
      <c r="G64" s="180"/>
      <c r="H64" s="180"/>
      <c r="I64" s="181"/>
      <c r="J64" s="182">
        <f>J100</f>
        <v>0</v>
      </c>
      <c r="K64" s="178"/>
      <c r="L64" s="183"/>
    </row>
    <row r="65" s="9" customFormat="1" ht="19.92" customHeight="1">
      <c r="B65" s="184"/>
      <c r="C65" s="122"/>
      <c r="D65" s="185" t="s">
        <v>107</v>
      </c>
      <c r="E65" s="186"/>
      <c r="F65" s="186"/>
      <c r="G65" s="186"/>
      <c r="H65" s="186"/>
      <c r="I65" s="187"/>
      <c r="J65" s="188">
        <f>J101</f>
        <v>0</v>
      </c>
      <c r="K65" s="122"/>
      <c r="L65" s="189"/>
    </row>
    <row r="66" s="9" customFormat="1" ht="19.92" customHeight="1">
      <c r="B66" s="184"/>
      <c r="C66" s="122"/>
      <c r="D66" s="185" t="s">
        <v>108</v>
      </c>
      <c r="E66" s="186"/>
      <c r="F66" s="186"/>
      <c r="G66" s="186"/>
      <c r="H66" s="186"/>
      <c r="I66" s="187"/>
      <c r="J66" s="188">
        <f>J163</f>
        <v>0</v>
      </c>
      <c r="K66" s="122"/>
      <c r="L66" s="189"/>
    </row>
    <row r="67" s="9" customFormat="1" ht="19.92" customHeight="1">
      <c r="B67" s="184"/>
      <c r="C67" s="122"/>
      <c r="D67" s="185" t="s">
        <v>109</v>
      </c>
      <c r="E67" s="186"/>
      <c r="F67" s="186"/>
      <c r="G67" s="186"/>
      <c r="H67" s="186"/>
      <c r="I67" s="187"/>
      <c r="J67" s="188">
        <f>J208</f>
        <v>0</v>
      </c>
      <c r="K67" s="122"/>
      <c r="L67" s="189"/>
    </row>
    <row r="68" s="9" customFormat="1" ht="19.92" customHeight="1">
      <c r="B68" s="184"/>
      <c r="C68" s="122"/>
      <c r="D68" s="185" t="s">
        <v>110</v>
      </c>
      <c r="E68" s="186"/>
      <c r="F68" s="186"/>
      <c r="G68" s="186"/>
      <c r="H68" s="186"/>
      <c r="I68" s="187"/>
      <c r="J68" s="188">
        <f>J236</f>
        <v>0</v>
      </c>
      <c r="K68" s="122"/>
      <c r="L68" s="189"/>
    </row>
    <row r="69" s="9" customFormat="1" ht="19.92" customHeight="1">
      <c r="B69" s="184"/>
      <c r="C69" s="122"/>
      <c r="D69" s="185" t="s">
        <v>111</v>
      </c>
      <c r="E69" s="186"/>
      <c r="F69" s="186"/>
      <c r="G69" s="186"/>
      <c r="H69" s="186"/>
      <c r="I69" s="187"/>
      <c r="J69" s="188">
        <f>J377</f>
        <v>0</v>
      </c>
      <c r="K69" s="122"/>
      <c r="L69" s="189"/>
    </row>
    <row r="70" s="9" customFormat="1" ht="19.92" customHeight="1">
      <c r="B70" s="184"/>
      <c r="C70" s="122"/>
      <c r="D70" s="185" t="s">
        <v>112</v>
      </c>
      <c r="E70" s="186"/>
      <c r="F70" s="186"/>
      <c r="G70" s="186"/>
      <c r="H70" s="186"/>
      <c r="I70" s="187"/>
      <c r="J70" s="188">
        <f>J411</f>
        <v>0</v>
      </c>
      <c r="K70" s="122"/>
      <c r="L70" s="189"/>
    </row>
    <row r="71" s="9" customFormat="1" ht="19.92" customHeight="1">
      <c r="B71" s="184"/>
      <c r="C71" s="122"/>
      <c r="D71" s="185" t="s">
        <v>113</v>
      </c>
      <c r="E71" s="186"/>
      <c r="F71" s="186"/>
      <c r="G71" s="186"/>
      <c r="H71" s="186"/>
      <c r="I71" s="187"/>
      <c r="J71" s="188">
        <f>J436</f>
        <v>0</v>
      </c>
      <c r="K71" s="122"/>
      <c r="L71" s="189"/>
    </row>
    <row r="72" s="9" customFormat="1" ht="19.92" customHeight="1">
      <c r="B72" s="184"/>
      <c r="C72" s="122"/>
      <c r="D72" s="185" t="s">
        <v>114</v>
      </c>
      <c r="E72" s="186"/>
      <c r="F72" s="186"/>
      <c r="G72" s="186"/>
      <c r="H72" s="186"/>
      <c r="I72" s="187"/>
      <c r="J72" s="188">
        <f>J471</f>
        <v>0</v>
      </c>
      <c r="K72" s="122"/>
      <c r="L72" s="189"/>
    </row>
    <row r="73" s="9" customFormat="1" ht="19.92" customHeight="1">
      <c r="B73" s="184"/>
      <c r="C73" s="122"/>
      <c r="D73" s="185" t="s">
        <v>115</v>
      </c>
      <c r="E73" s="186"/>
      <c r="F73" s="186"/>
      <c r="G73" s="186"/>
      <c r="H73" s="186"/>
      <c r="I73" s="187"/>
      <c r="J73" s="188">
        <f>J481</f>
        <v>0</v>
      </c>
      <c r="K73" s="122"/>
      <c r="L73" s="189"/>
    </row>
    <row r="74" s="8" customFormat="1" ht="24.96" customHeight="1">
      <c r="B74" s="177"/>
      <c r="C74" s="178"/>
      <c r="D74" s="179" t="s">
        <v>116</v>
      </c>
      <c r="E74" s="180"/>
      <c r="F74" s="180"/>
      <c r="G74" s="180"/>
      <c r="H74" s="180"/>
      <c r="I74" s="181"/>
      <c r="J74" s="182">
        <f>J484</f>
        <v>0</v>
      </c>
      <c r="K74" s="178"/>
      <c r="L74" s="183"/>
    </row>
    <row r="75" s="9" customFormat="1" ht="19.92" customHeight="1">
      <c r="B75" s="184"/>
      <c r="C75" s="122"/>
      <c r="D75" s="185" t="s">
        <v>117</v>
      </c>
      <c r="E75" s="186"/>
      <c r="F75" s="186"/>
      <c r="G75" s="186"/>
      <c r="H75" s="186"/>
      <c r="I75" s="187"/>
      <c r="J75" s="188">
        <f>J485</f>
        <v>0</v>
      </c>
      <c r="K75" s="122"/>
      <c r="L75" s="189"/>
    </row>
    <row r="76" s="9" customFormat="1" ht="19.92" customHeight="1">
      <c r="B76" s="184"/>
      <c r="C76" s="122"/>
      <c r="D76" s="185" t="s">
        <v>118</v>
      </c>
      <c r="E76" s="186"/>
      <c r="F76" s="186"/>
      <c r="G76" s="186"/>
      <c r="H76" s="186"/>
      <c r="I76" s="187"/>
      <c r="J76" s="188">
        <f>J515</f>
        <v>0</v>
      </c>
      <c r="K76" s="122"/>
      <c r="L76" s="189"/>
    </row>
    <row r="77" s="9" customFormat="1" ht="19.92" customHeight="1">
      <c r="B77" s="184"/>
      <c r="C77" s="122"/>
      <c r="D77" s="185" t="s">
        <v>119</v>
      </c>
      <c r="E77" s="186"/>
      <c r="F77" s="186"/>
      <c r="G77" s="186"/>
      <c r="H77" s="186"/>
      <c r="I77" s="187"/>
      <c r="J77" s="188">
        <f>J538</f>
        <v>0</v>
      </c>
      <c r="K77" s="122"/>
      <c r="L77" s="189"/>
    </row>
    <row r="78" s="1" customFormat="1" ht="21.84" customHeight="1">
      <c r="B78" s="39"/>
      <c r="C78" s="40"/>
      <c r="D78" s="40"/>
      <c r="E78" s="40"/>
      <c r="F78" s="40"/>
      <c r="G78" s="40"/>
      <c r="H78" s="40"/>
      <c r="I78" s="143"/>
      <c r="J78" s="40"/>
      <c r="K78" s="40"/>
      <c r="L78" s="44"/>
    </row>
    <row r="79" s="1" customFormat="1" ht="6.96" customHeight="1">
      <c r="B79" s="58"/>
      <c r="C79" s="59"/>
      <c r="D79" s="59"/>
      <c r="E79" s="59"/>
      <c r="F79" s="59"/>
      <c r="G79" s="59"/>
      <c r="H79" s="59"/>
      <c r="I79" s="167"/>
      <c r="J79" s="59"/>
      <c r="K79" s="59"/>
      <c r="L79" s="44"/>
    </row>
    <row r="83" s="1" customFormat="1" ht="6.96" customHeight="1">
      <c r="B83" s="60"/>
      <c r="C83" s="61"/>
      <c r="D83" s="61"/>
      <c r="E83" s="61"/>
      <c r="F83" s="61"/>
      <c r="G83" s="61"/>
      <c r="H83" s="61"/>
      <c r="I83" s="170"/>
      <c r="J83" s="61"/>
      <c r="K83" s="61"/>
      <c r="L83" s="44"/>
    </row>
    <row r="84" s="1" customFormat="1" ht="24.96" customHeight="1">
      <c r="B84" s="39"/>
      <c r="C84" s="24" t="s">
        <v>120</v>
      </c>
      <c r="D84" s="40"/>
      <c r="E84" s="40"/>
      <c r="F84" s="40"/>
      <c r="G84" s="40"/>
      <c r="H84" s="40"/>
      <c r="I84" s="143"/>
      <c r="J84" s="40"/>
      <c r="K84" s="40"/>
      <c r="L84" s="44"/>
    </row>
    <row r="85" s="1" customFormat="1" ht="6.96" customHeight="1">
      <c r="B85" s="39"/>
      <c r="C85" s="40"/>
      <c r="D85" s="40"/>
      <c r="E85" s="40"/>
      <c r="F85" s="40"/>
      <c r="G85" s="40"/>
      <c r="H85" s="40"/>
      <c r="I85" s="143"/>
      <c r="J85" s="40"/>
      <c r="K85" s="40"/>
      <c r="L85" s="44"/>
    </row>
    <row r="86" s="1" customFormat="1" ht="12" customHeight="1">
      <c r="B86" s="39"/>
      <c r="C86" s="33" t="s">
        <v>16</v>
      </c>
      <c r="D86" s="40"/>
      <c r="E86" s="40"/>
      <c r="F86" s="40"/>
      <c r="G86" s="40"/>
      <c r="H86" s="40"/>
      <c r="I86" s="143"/>
      <c r="J86" s="40"/>
      <c r="K86" s="40"/>
      <c r="L86" s="44"/>
    </row>
    <row r="87" s="1" customFormat="1" ht="16.5" customHeight="1">
      <c r="B87" s="39"/>
      <c r="C87" s="40"/>
      <c r="D87" s="40"/>
      <c r="E87" s="171" t="str">
        <f>E7</f>
        <v>Šternberk - městské hradby p.č.175</v>
      </c>
      <c r="F87" s="33"/>
      <c r="G87" s="33"/>
      <c r="H87" s="33"/>
      <c r="I87" s="143"/>
      <c r="J87" s="40"/>
      <c r="K87" s="40"/>
      <c r="L87" s="44"/>
    </row>
    <row r="88" ht="12" customHeight="1">
      <c r="B88" s="22"/>
      <c r="C88" s="33" t="s">
        <v>98</v>
      </c>
      <c r="D88" s="23"/>
      <c r="E88" s="23"/>
      <c r="F88" s="23"/>
      <c r="G88" s="23"/>
      <c r="H88" s="23"/>
      <c r="I88" s="136"/>
      <c r="J88" s="23"/>
      <c r="K88" s="23"/>
      <c r="L88" s="21"/>
    </row>
    <row r="89" s="1" customFormat="1" ht="16.5" customHeight="1">
      <c r="B89" s="39"/>
      <c r="C89" s="40"/>
      <c r="D89" s="40"/>
      <c r="E89" s="171" t="s">
        <v>99</v>
      </c>
      <c r="F89" s="40"/>
      <c r="G89" s="40"/>
      <c r="H89" s="40"/>
      <c r="I89" s="143"/>
      <c r="J89" s="40"/>
      <c r="K89" s="40"/>
      <c r="L89" s="44"/>
    </row>
    <row r="90" s="1" customFormat="1" ht="12" customHeight="1">
      <c r="B90" s="39"/>
      <c r="C90" s="33" t="s">
        <v>100</v>
      </c>
      <c r="D90" s="40"/>
      <c r="E90" s="40"/>
      <c r="F90" s="40"/>
      <c r="G90" s="40"/>
      <c r="H90" s="40"/>
      <c r="I90" s="143"/>
      <c r="J90" s="40"/>
      <c r="K90" s="40"/>
      <c r="L90" s="44"/>
    </row>
    <row r="91" s="1" customFormat="1" ht="16.5" customHeight="1">
      <c r="B91" s="39"/>
      <c r="C91" s="40"/>
      <c r="D91" s="40"/>
      <c r="E91" s="65" t="str">
        <f>E11</f>
        <v>01 - Oprava části městských hradeb v rozsahu parcely p.č.175</v>
      </c>
      <c r="F91" s="40"/>
      <c r="G91" s="40"/>
      <c r="H91" s="40"/>
      <c r="I91" s="143"/>
      <c r="J91" s="40"/>
      <c r="K91" s="40"/>
      <c r="L91" s="44"/>
    </row>
    <row r="92" s="1" customFormat="1" ht="6.96" customHeight="1">
      <c r="B92" s="39"/>
      <c r="C92" s="40"/>
      <c r="D92" s="40"/>
      <c r="E92" s="40"/>
      <c r="F92" s="40"/>
      <c r="G92" s="40"/>
      <c r="H92" s="40"/>
      <c r="I92" s="143"/>
      <c r="J92" s="40"/>
      <c r="K92" s="40"/>
      <c r="L92" s="44"/>
    </row>
    <row r="93" s="1" customFormat="1" ht="12" customHeight="1">
      <c r="B93" s="39"/>
      <c r="C93" s="33" t="s">
        <v>23</v>
      </c>
      <c r="D93" s="40"/>
      <c r="E93" s="40"/>
      <c r="F93" s="28" t="str">
        <f>F14</f>
        <v>Šternberk</v>
      </c>
      <c r="G93" s="40"/>
      <c r="H93" s="40"/>
      <c r="I93" s="145" t="s">
        <v>25</v>
      </c>
      <c r="J93" s="68" t="str">
        <f>IF(J14="","",J14)</f>
        <v>23. 2. 2019</v>
      </c>
      <c r="K93" s="40"/>
      <c r="L93" s="44"/>
    </row>
    <row r="94" s="1" customFormat="1" ht="6.96" customHeight="1">
      <c r="B94" s="39"/>
      <c r="C94" s="40"/>
      <c r="D94" s="40"/>
      <c r="E94" s="40"/>
      <c r="F94" s="40"/>
      <c r="G94" s="40"/>
      <c r="H94" s="40"/>
      <c r="I94" s="143"/>
      <c r="J94" s="40"/>
      <c r="K94" s="40"/>
      <c r="L94" s="44"/>
    </row>
    <row r="95" s="1" customFormat="1" ht="13.65" customHeight="1">
      <c r="B95" s="39"/>
      <c r="C95" s="33" t="s">
        <v>28</v>
      </c>
      <c r="D95" s="40"/>
      <c r="E95" s="40"/>
      <c r="F95" s="28" t="str">
        <f>E17</f>
        <v>Město Šternberk, Horní náměstí 16</v>
      </c>
      <c r="G95" s="40"/>
      <c r="H95" s="40"/>
      <c r="I95" s="145" t="s">
        <v>35</v>
      </c>
      <c r="J95" s="37" t="str">
        <f>E23</f>
        <v>Atelier A, Olomouc</v>
      </c>
      <c r="K95" s="40"/>
      <c r="L95" s="44"/>
    </row>
    <row r="96" s="1" customFormat="1" ht="13.65" customHeight="1">
      <c r="B96" s="39"/>
      <c r="C96" s="33" t="s">
        <v>32</v>
      </c>
      <c r="D96" s="40"/>
      <c r="E96" s="40"/>
      <c r="F96" s="28" t="str">
        <f>IF(E20="","",E20)</f>
        <v>Vyplň údaj</v>
      </c>
      <c r="G96" s="40"/>
      <c r="H96" s="40"/>
      <c r="I96" s="145" t="s">
        <v>37</v>
      </c>
      <c r="J96" s="37" t="str">
        <f>E26</f>
        <v>Kucek</v>
      </c>
      <c r="K96" s="40"/>
      <c r="L96" s="44"/>
    </row>
    <row r="97" s="1" customFormat="1" ht="10.32" customHeight="1">
      <c r="B97" s="39"/>
      <c r="C97" s="40"/>
      <c r="D97" s="40"/>
      <c r="E97" s="40"/>
      <c r="F97" s="40"/>
      <c r="G97" s="40"/>
      <c r="H97" s="40"/>
      <c r="I97" s="143"/>
      <c r="J97" s="40"/>
      <c r="K97" s="40"/>
      <c r="L97" s="44"/>
    </row>
    <row r="98" s="10" customFormat="1" ht="29.28" customHeight="1">
      <c r="B98" s="190"/>
      <c r="C98" s="191" t="s">
        <v>121</v>
      </c>
      <c r="D98" s="192" t="s">
        <v>60</v>
      </c>
      <c r="E98" s="192" t="s">
        <v>56</v>
      </c>
      <c r="F98" s="192" t="s">
        <v>57</v>
      </c>
      <c r="G98" s="192" t="s">
        <v>122</v>
      </c>
      <c r="H98" s="192" t="s">
        <v>123</v>
      </c>
      <c r="I98" s="193" t="s">
        <v>124</v>
      </c>
      <c r="J98" s="192" t="s">
        <v>104</v>
      </c>
      <c r="K98" s="194" t="s">
        <v>125</v>
      </c>
      <c r="L98" s="195"/>
      <c r="M98" s="88" t="s">
        <v>20</v>
      </c>
      <c r="N98" s="89" t="s">
        <v>45</v>
      </c>
      <c r="O98" s="89" t="s">
        <v>126</v>
      </c>
      <c r="P98" s="89" t="s">
        <v>127</v>
      </c>
      <c r="Q98" s="89" t="s">
        <v>128</v>
      </c>
      <c r="R98" s="89" t="s">
        <v>129</v>
      </c>
      <c r="S98" s="89" t="s">
        <v>130</v>
      </c>
      <c r="T98" s="90" t="s">
        <v>131</v>
      </c>
    </row>
    <row r="99" s="1" customFormat="1" ht="22.8" customHeight="1">
      <c r="B99" s="39"/>
      <c r="C99" s="95" t="s">
        <v>132</v>
      </c>
      <c r="D99" s="40"/>
      <c r="E99" s="40"/>
      <c r="F99" s="40"/>
      <c r="G99" s="40"/>
      <c r="H99" s="40"/>
      <c r="I99" s="143"/>
      <c r="J99" s="196">
        <f>BK99</f>
        <v>0</v>
      </c>
      <c r="K99" s="40"/>
      <c r="L99" s="44"/>
      <c r="M99" s="91"/>
      <c r="N99" s="92"/>
      <c r="O99" s="92"/>
      <c r="P99" s="197">
        <f>P100+P484</f>
        <v>0</v>
      </c>
      <c r="Q99" s="92"/>
      <c r="R99" s="197">
        <f>R100+R484</f>
        <v>238.62095374</v>
      </c>
      <c r="S99" s="92"/>
      <c r="T99" s="198">
        <f>T100+T484</f>
        <v>230.43663310000005</v>
      </c>
      <c r="AT99" s="18" t="s">
        <v>74</v>
      </c>
      <c r="AU99" s="18" t="s">
        <v>105</v>
      </c>
      <c r="BK99" s="199">
        <f>BK100+BK484</f>
        <v>0</v>
      </c>
    </row>
    <row r="100" s="11" customFormat="1" ht="25.92" customHeight="1">
      <c r="B100" s="200"/>
      <c r="C100" s="201"/>
      <c r="D100" s="202" t="s">
        <v>74</v>
      </c>
      <c r="E100" s="203" t="s">
        <v>133</v>
      </c>
      <c r="F100" s="203" t="s">
        <v>134</v>
      </c>
      <c r="G100" s="201"/>
      <c r="H100" s="201"/>
      <c r="I100" s="204"/>
      <c r="J100" s="205">
        <f>BK100</f>
        <v>0</v>
      </c>
      <c r="K100" s="201"/>
      <c r="L100" s="206"/>
      <c r="M100" s="207"/>
      <c r="N100" s="208"/>
      <c r="O100" s="208"/>
      <c r="P100" s="209">
        <f>P101+P163+P208+P236+P377+P411+P436+P471+P481</f>
        <v>0</v>
      </c>
      <c r="Q100" s="208"/>
      <c r="R100" s="209">
        <f>R101+R163+R208+R236+R377+R411+R436+R471+R481</f>
        <v>237.92892804000002</v>
      </c>
      <c r="S100" s="208"/>
      <c r="T100" s="210">
        <f>T101+T163+T208+T236+T377+T411+T436+T471+T481</f>
        <v>230.40664110000006</v>
      </c>
      <c r="AR100" s="211" t="s">
        <v>22</v>
      </c>
      <c r="AT100" s="212" t="s">
        <v>74</v>
      </c>
      <c r="AU100" s="212" t="s">
        <v>75</v>
      </c>
      <c r="AY100" s="211" t="s">
        <v>135</v>
      </c>
      <c r="BK100" s="213">
        <f>BK101+BK163+BK208+BK236+BK377+BK411+BK436+BK471+BK481</f>
        <v>0</v>
      </c>
    </row>
    <row r="101" s="11" customFormat="1" ht="22.8" customHeight="1">
      <c r="B101" s="200"/>
      <c r="C101" s="201"/>
      <c r="D101" s="202" t="s">
        <v>74</v>
      </c>
      <c r="E101" s="214" t="s">
        <v>22</v>
      </c>
      <c r="F101" s="214" t="s">
        <v>136</v>
      </c>
      <c r="G101" s="201"/>
      <c r="H101" s="201"/>
      <c r="I101" s="204"/>
      <c r="J101" s="215">
        <f>BK101</f>
        <v>0</v>
      </c>
      <c r="K101" s="201"/>
      <c r="L101" s="206"/>
      <c r="M101" s="207"/>
      <c r="N101" s="208"/>
      <c r="O101" s="208"/>
      <c r="P101" s="209">
        <f>SUM(P102:P162)</f>
        <v>0</v>
      </c>
      <c r="Q101" s="208"/>
      <c r="R101" s="209">
        <f>SUM(R102:R162)</f>
        <v>0.0032950000000000002</v>
      </c>
      <c r="S101" s="208"/>
      <c r="T101" s="210">
        <f>SUM(T102:T162)</f>
        <v>0</v>
      </c>
      <c r="AR101" s="211" t="s">
        <v>22</v>
      </c>
      <c r="AT101" s="212" t="s">
        <v>74</v>
      </c>
      <c r="AU101" s="212" t="s">
        <v>22</v>
      </c>
      <c r="AY101" s="211" t="s">
        <v>135</v>
      </c>
      <c r="BK101" s="213">
        <f>SUM(BK102:BK162)</f>
        <v>0</v>
      </c>
    </row>
    <row r="102" s="1" customFormat="1" ht="22.5" customHeight="1">
      <c r="B102" s="39"/>
      <c r="C102" s="216" t="s">
        <v>22</v>
      </c>
      <c r="D102" s="216" t="s">
        <v>137</v>
      </c>
      <c r="E102" s="217" t="s">
        <v>138</v>
      </c>
      <c r="F102" s="218" t="s">
        <v>139</v>
      </c>
      <c r="G102" s="219" t="s">
        <v>140</v>
      </c>
      <c r="H102" s="220">
        <v>65.138000000000005</v>
      </c>
      <c r="I102" s="221"/>
      <c r="J102" s="222">
        <f>ROUND(I102*H102,2)</f>
        <v>0</v>
      </c>
      <c r="K102" s="218" t="s">
        <v>141</v>
      </c>
      <c r="L102" s="44"/>
      <c r="M102" s="223" t="s">
        <v>20</v>
      </c>
      <c r="N102" s="224" t="s">
        <v>46</v>
      </c>
      <c r="O102" s="80"/>
      <c r="P102" s="225">
        <f>O102*H102</f>
        <v>0</v>
      </c>
      <c r="Q102" s="225">
        <v>0</v>
      </c>
      <c r="R102" s="225">
        <f>Q102*H102</f>
        <v>0</v>
      </c>
      <c r="S102" s="225">
        <v>0</v>
      </c>
      <c r="T102" s="226">
        <f>S102*H102</f>
        <v>0</v>
      </c>
      <c r="AR102" s="18" t="s">
        <v>142</v>
      </c>
      <c r="AT102" s="18" t="s">
        <v>137</v>
      </c>
      <c r="AU102" s="18" t="s">
        <v>84</v>
      </c>
      <c r="AY102" s="18" t="s">
        <v>135</v>
      </c>
      <c r="BE102" s="227">
        <f>IF(N102="základní",J102,0)</f>
        <v>0</v>
      </c>
      <c r="BF102" s="227">
        <f>IF(N102="snížená",J102,0)</f>
        <v>0</v>
      </c>
      <c r="BG102" s="227">
        <f>IF(N102="zákl. přenesená",J102,0)</f>
        <v>0</v>
      </c>
      <c r="BH102" s="227">
        <f>IF(N102="sníž. přenesená",J102,0)</f>
        <v>0</v>
      </c>
      <c r="BI102" s="227">
        <f>IF(N102="nulová",J102,0)</f>
        <v>0</v>
      </c>
      <c r="BJ102" s="18" t="s">
        <v>22</v>
      </c>
      <c r="BK102" s="227">
        <f>ROUND(I102*H102,2)</f>
        <v>0</v>
      </c>
      <c r="BL102" s="18" t="s">
        <v>142</v>
      </c>
      <c r="BM102" s="18" t="s">
        <v>143</v>
      </c>
    </row>
    <row r="103" s="1" customFormat="1">
      <c r="B103" s="39"/>
      <c r="C103" s="40"/>
      <c r="D103" s="228" t="s">
        <v>144</v>
      </c>
      <c r="E103" s="40"/>
      <c r="F103" s="229" t="s">
        <v>145</v>
      </c>
      <c r="G103" s="40"/>
      <c r="H103" s="40"/>
      <c r="I103" s="143"/>
      <c r="J103" s="40"/>
      <c r="K103" s="40"/>
      <c r="L103" s="44"/>
      <c r="M103" s="230"/>
      <c r="N103" s="80"/>
      <c r="O103" s="80"/>
      <c r="P103" s="80"/>
      <c r="Q103" s="80"/>
      <c r="R103" s="80"/>
      <c r="S103" s="80"/>
      <c r="T103" s="81"/>
      <c r="AT103" s="18" t="s">
        <v>144</v>
      </c>
      <c r="AU103" s="18" t="s">
        <v>84</v>
      </c>
    </row>
    <row r="104" s="12" customFormat="1">
      <c r="B104" s="231"/>
      <c r="C104" s="232"/>
      <c r="D104" s="228" t="s">
        <v>146</v>
      </c>
      <c r="E104" s="233" t="s">
        <v>20</v>
      </c>
      <c r="F104" s="234" t="s">
        <v>147</v>
      </c>
      <c r="G104" s="232"/>
      <c r="H104" s="233" t="s">
        <v>20</v>
      </c>
      <c r="I104" s="235"/>
      <c r="J104" s="232"/>
      <c r="K104" s="232"/>
      <c r="L104" s="236"/>
      <c r="M104" s="237"/>
      <c r="N104" s="238"/>
      <c r="O104" s="238"/>
      <c r="P104" s="238"/>
      <c r="Q104" s="238"/>
      <c r="R104" s="238"/>
      <c r="S104" s="238"/>
      <c r="T104" s="239"/>
      <c r="AT104" s="240" t="s">
        <v>146</v>
      </c>
      <c r="AU104" s="240" t="s">
        <v>84</v>
      </c>
      <c r="AV104" s="12" t="s">
        <v>22</v>
      </c>
      <c r="AW104" s="12" t="s">
        <v>34</v>
      </c>
      <c r="AX104" s="12" t="s">
        <v>75</v>
      </c>
      <c r="AY104" s="240" t="s">
        <v>135</v>
      </c>
    </row>
    <row r="105" s="13" customFormat="1">
      <c r="B105" s="241"/>
      <c r="C105" s="242"/>
      <c r="D105" s="228" t="s">
        <v>146</v>
      </c>
      <c r="E105" s="243" t="s">
        <v>20</v>
      </c>
      <c r="F105" s="244" t="s">
        <v>148</v>
      </c>
      <c r="G105" s="242"/>
      <c r="H105" s="245">
        <v>52.236190000000001</v>
      </c>
      <c r="I105" s="246"/>
      <c r="J105" s="242"/>
      <c r="K105" s="242"/>
      <c r="L105" s="247"/>
      <c r="M105" s="248"/>
      <c r="N105" s="249"/>
      <c r="O105" s="249"/>
      <c r="P105" s="249"/>
      <c r="Q105" s="249"/>
      <c r="R105" s="249"/>
      <c r="S105" s="249"/>
      <c r="T105" s="250"/>
      <c r="AT105" s="251" t="s">
        <v>146</v>
      </c>
      <c r="AU105" s="251" t="s">
        <v>84</v>
      </c>
      <c r="AV105" s="13" t="s">
        <v>84</v>
      </c>
      <c r="AW105" s="13" t="s">
        <v>34</v>
      </c>
      <c r="AX105" s="13" t="s">
        <v>75</v>
      </c>
      <c r="AY105" s="251" t="s">
        <v>135</v>
      </c>
    </row>
    <row r="106" s="13" customFormat="1">
      <c r="B106" s="241"/>
      <c r="C106" s="242"/>
      <c r="D106" s="228" t="s">
        <v>146</v>
      </c>
      <c r="E106" s="243" t="s">
        <v>20</v>
      </c>
      <c r="F106" s="244" t="s">
        <v>149</v>
      </c>
      <c r="G106" s="242"/>
      <c r="H106" s="245">
        <v>3.5305</v>
      </c>
      <c r="I106" s="246"/>
      <c r="J106" s="242"/>
      <c r="K106" s="242"/>
      <c r="L106" s="247"/>
      <c r="M106" s="248"/>
      <c r="N106" s="249"/>
      <c r="O106" s="249"/>
      <c r="P106" s="249"/>
      <c r="Q106" s="249"/>
      <c r="R106" s="249"/>
      <c r="S106" s="249"/>
      <c r="T106" s="250"/>
      <c r="AT106" s="251" t="s">
        <v>146</v>
      </c>
      <c r="AU106" s="251" t="s">
        <v>84</v>
      </c>
      <c r="AV106" s="13" t="s">
        <v>84</v>
      </c>
      <c r="AW106" s="13" t="s">
        <v>34</v>
      </c>
      <c r="AX106" s="13" t="s">
        <v>75</v>
      </c>
      <c r="AY106" s="251" t="s">
        <v>135</v>
      </c>
    </row>
    <row r="107" s="14" customFormat="1">
      <c r="B107" s="252"/>
      <c r="C107" s="253"/>
      <c r="D107" s="228" t="s">
        <v>146</v>
      </c>
      <c r="E107" s="254" t="s">
        <v>20</v>
      </c>
      <c r="F107" s="255" t="s">
        <v>150</v>
      </c>
      <c r="G107" s="253"/>
      <c r="H107" s="256">
        <v>55.766689999999997</v>
      </c>
      <c r="I107" s="257"/>
      <c r="J107" s="253"/>
      <c r="K107" s="253"/>
      <c r="L107" s="258"/>
      <c r="M107" s="259"/>
      <c r="N107" s="260"/>
      <c r="O107" s="260"/>
      <c r="P107" s="260"/>
      <c r="Q107" s="260"/>
      <c r="R107" s="260"/>
      <c r="S107" s="260"/>
      <c r="T107" s="261"/>
      <c r="AT107" s="262" t="s">
        <v>146</v>
      </c>
      <c r="AU107" s="262" t="s">
        <v>84</v>
      </c>
      <c r="AV107" s="14" t="s">
        <v>151</v>
      </c>
      <c r="AW107" s="14" t="s">
        <v>34</v>
      </c>
      <c r="AX107" s="14" t="s">
        <v>75</v>
      </c>
      <c r="AY107" s="262" t="s">
        <v>135</v>
      </c>
    </row>
    <row r="108" s="12" customFormat="1">
      <c r="B108" s="231"/>
      <c r="C108" s="232"/>
      <c r="D108" s="228" t="s">
        <v>146</v>
      </c>
      <c r="E108" s="233" t="s">
        <v>20</v>
      </c>
      <c r="F108" s="234" t="s">
        <v>152</v>
      </c>
      <c r="G108" s="232"/>
      <c r="H108" s="233" t="s">
        <v>20</v>
      </c>
      <c r="I108" s="235"/>
      <c r="J108" s="232"/>
      <c r="K108" s="232"/>
      <c r="L108" s="236"/>
      <c r="M108" s="237"/>
      <c r="N108" s="238"/>
      <c r="O108" s="238"/>
      <c r="P108" s="238"/>
      <c r="Q108" s="238"/>
      <c r="R108" s="238"/>
      <c r="S108" s="238"/>
      <c r="T108" s="239"/>
      <c r="AT108" s="240" t="s">
        <v>146</v>
      </c>
      <c r="AU108" s="240" t="s">
        <v>84</v>
      </c>
      <c r="AV108" s="12" t="s">
        <v>22</v>
      </c>
      <c r="AW108" s="12" t="s">
        <v>34</v>
      </c>
      <c r="AX108" s="12" t="s">
        <v>75</v>
      </c>
      <c r="AY108" s="240" t="s">
        <v>135</v>
      </c>
    </row>
    <row r="109" s="13" customFormat="1">
      <c r="B109" s="241"/>
      <c r="C109" s="242"/>
      <c r="D109" s="228" t="s">
        <v>146</v>
      </c>
      <c r="E109" s="243" t="s">
        <v>20</v>
      </c>
      <c r="F109" s="244" t="s">
        <v>153</v>
      </c>
      <c r="G109" s="242"/>
      <c r="H109" s="245">
        <v>9.3716000000000008</v>
      </c>
      <c r="I109" s="246"/>
      <c r="J109" s="242"/>
      <c r="K109" s="242"/>
      <c r="L109" s="247"/>
      <c r="M109" s="248"/>
      <c r="N109" s="249"/>
      <c r="O109" s="249"/>
      <c r="P109" s="249"/>
      <c r="Q109" s="249"/>
      <c r="R109" s="249"/>
      <c r="S109" s="249"/>
      <c r="T109" s="250"/>
      <c r="AT109" s="251" t="s">
        <v>146</v>
      </c>
      <c r="AU109" s="251" t="s">
        <v>84</v>
      </c>
      <c r="AV109" s="13" t="s">
        <v>84</v>
      </c>
      <c r="AW109" s="13" t="s">
        <v>34</v>
      </c>
      <c r="AX109" s="13" t="s">
        <v>75</v>
      </c>
      <c r="AY109" s="251" t="s">
        <v>135</v>
      </c>
    </row>
    <row r="110" s="14" customFormat="1">
      <c r="B110" s="252"/>
      <c r="C110" s="253"/>
      <c r="D110" s="228" t="s">
        <v>146</v>
      </c>
      <c r="E110" s="254" t="s">
        <v>20</v>
      </c>
      <c r="F110" s="255" t="s">
        <v>150</v>
      </c>
      <c r="G110" s="253"/>
      <c r="H110" s="256">
        <v>9.3716000000000008</v>
      </c>
      <c r="I110" s="257"/>
      <c r="J110" s="253"/>
      <c r="K110" s="253"/>
      <c r="L110" s="258"/>
      <c r="M110" s="259"/>
      <c r="N110" s="260"/>
      <c r="O110" s="260"/>
      <c r="P110" s="260"/>
      <c r="Q110" s="260"/>
      <c r="R110" s="260"/>
      <c r="S110" s="260"/>
      <c r="T110" s="261"/>
      <c r="AT110" s="262" t="s">
        <v>146</v>
      </c>
      <c r="AU110" s="262" t="s">
        <v>84</v>
      </c>
      <c r="AV110" s="14" t="s">
        <v>151</v>
      </c>
      <c r="AW110" s="14" t="s">
        <v>34</v>
      </c>
      <c r="AX110" s="14" t="s">
        <v>75</v>
      </c>
      <c r="AY110" s="262" t="s">
        <v>135</v>
      </c>
    </row>
    <row r="111" s="15" customFormat="1">
      <c r="B111" s="263"/>
      <c r="C111" s="264"/>
      <c r="D111" s="228" t="s">
        <v>146</v>
      </c>
      <c r="E111" s="265" t="s">
        <v>20</v>
      </c>
      <c r="F111" s="266" t="s">
        <v>154</v>
      </c>
      <c r="G111" s="264"/>
      <c r="H111" s="267">
        <v>65.138289999999998</v>
      </c>
      <c r="I111" s="268"/>
      <c r="J111" s="264"/>
      <c r="K111" s="264"/>
      <c r="L111" s="269"/>
      <c r="M111" s="270"/>
      <c r="N111" s="271"/>
      <c r="O111" s="271"/>
      <c r="P111" s="271"/>
      <c r="Q111" s="271"/>
      <c r="R111" s="271"/>
      <c r="S111" s="271"/>
      <c r="T111" s="272"/>
      <c r="AT111" s="273" t="s">
        <v>146</v>
      </c>
      <c r="AU111" s="273" t="s">
        <v>84</v>
      </c>
      <c r="AV111" s="15" t="s">
        <v>142</v>
      </c>
      <c r="AW111" s="15" t="s">
        <v>34</v>
      </c>
      <c r="AX111" s="15" t="s">
        <v>22</v>
      </c>
      <c r="AY111" s="273" t="s">
        <v>135</v>
      </c>
    </row>
    <row r="112" s="1" customFormat="1" ht="22.5" customHeight="1">
      <c r="B112" s="39"/>
      <c r="C112" s="216" t="s">
        <v>84</v>
      </c>
      <c r="D112" s="216" t="s">
        <v>137</v>
      </c>
      <c r="E112" s="217" t="s">
        <v>155</v>
      </c>
      <c r="F112" s="218" t="s">
        <v>156</v>
      </c>
      <c r="G112" s="219" t="s">
        <v>140</v>
      </c>
      <c r="H112" s="220">
        <v>65.138000000000005</v>
      </c>
      <c r="I112" s="221"/>
      <c r="J112" s="222">
        <f>ROUND(I112*H112,2)</f>
        <v>0</v>
      </c>
      <c r="K112" s="218" t="s">
        <v>141</v>
      </c>
      <c r="L112" s="44"/>
      <c r="M112" s="223" t="s">
        <v>20</v>
      </c>
      <c r="N112" s="224" t="s">
        <v>46</v>
      </c>
      <c r="O112" s="80"/>
      <c r="P112" s="225">
        <f>O112*H112</f>
        <v>0</v>
      </c>
      <c r="Q112" s="225">
        <v>0</v>
      </c>
      <c r="R112" s="225">
        <f>Q112*H112</f>
        <v>0</v>
      </c>
      <c r="S112" s="225">
        <v>0</v>
      </c>
      <c r="T112" s="226">
        <f>S112*H112</f>
        <v>0</v>
      </c>
      <c r="AR112" s="18" t="s">
        <v>142</v>
      </c>
      <c r="AT112" s="18" t="s">
        <v>137</v>
      </c>
      <c r="AU112" s="18" t="s">
        <v>84</v>
      </c>
      <c r="AY112" s="18" t="s">
        <v>135</v>
      </c>
      <c r="BE112" s="227">
        <f>IF(N112="základní",J112,0)</f>
        <v>0</v>
      </c>
      <c r="BF112" s="227">
        <f>IF(N112="snížená",J112,0)</f>
        <v>0</v>
      </c>
      <c r="BG112" s="227">
        <f>IF(N112="zákl. přenesená",J112,0)</f>
        <v>0</v>
      </c>
      <c r="BH112" s="227">
        <f>IF(N112="sníž. přenesená",J112,0)</f>
        <v>0</v>
      </c>
      <c r="BI112" s="227">
        <f>IF(N112="nulová",J112,0)</f>
        <v>0</v>
      </c>
      <c r="BJ112" s="18" t="s">
        <v>22</v>
      </c>
      <c r="BK112" s="227">
        <f>ROUND(I112*H112,2)</f>
        <v>0</v>
      </c>
      <c r="BL112" s="18" t="s">
        <v>142</v>
      </c>
      <c r="BM112" s="18" t="s">
        <v>157</v>
      </c>
    </row>
    <row r="113" s="1" customFormat="1">
      <c r="B113" s="39"/>
      <c r="C113" s="40"/>
      <c r="D113" s="228" t="s">
        <v>144</v>
      </c>
      <c r="E113" s="40"/>
      <c r="F113" s="229" t="s">
        <v>158</v>
      </c>
      <c r="G113" s="40"/>
      <c r="H113" s="40"/>
      <c r="I113" s="143"/>
      <c r="J113" s="40"/>
      <c r="K113" s="40"/>
      <c r="L113" s="44"/>
      <c r="M113" s="230"/>
      <c r="N113" s="80"/>
      <c r="O113" s="80"/>
      <c r="P113" s="80"/>
      <c r="Q113" s="80"/>
      <c r="R113" s="80"/>
      <c r="S113" s="80"/>
      <c r="T113" s="81"/>
      <c r="AT113" s="18" t="s">
        <v>144</v>
      </c>
      <c r="AU113" s="18" t="s">
        <v>84</v>
      </c>
    </row>
    <row r="114" s="12" customFormat="1">
      <c r="B114" s="231"/>
      <c r="C114" s="232"/>
      <c r="D114" s="228" t="s">
        <v>146</v>
      </c>
      <c r="E114" s="233" t="s">
        <v>20</v>
      </c>
      <c r="F114" s="234" t="s">
        <v>147</v>
      </c>
      <c r="G114" s="232"/>
      <c r="H114" s="233" t="s">
        <v>20</v>
      </c>
      <c r="I114" s="235"/>
      <c r="J114" s="232"/>
      <c r="K114" s="232"/>
      <c r="L114" s="236"/>
      <c r="M114" s="237"/>
      <c r="N114" s="238"/>
      <c r="O114" s="238"/>
      <c r="P114" s="238"/>
      <c r="Q114" s="238"/>
      <c r="R114" s="238"/>
      <c r="S114" s="238"/>
      <c r="T114" s="239"/>
      <c r="AT114" s="240" t="s">
        <v>146</v>
      </c>
      <c r="AU114" s="240" t="s">
        <v>84</v>
      </c>
      <c r="AV114" s="12" t="s">
        <v>22</v>
      </c>
      <c r="AW114" s="12" t="s">
        <v>34</v>
      </c>
      <c r="AX114" s="12" t="s">
        <v>75</v>
      </c>
      <c r="AY114" s="240" t="s">
        <v>135</v>
      </c>
    </row>
    <row r="115" s="13" customFormat="1">
      <c r="B115" s="241"/>
      <c r="C115" s="242"/>
      <c r="D115" s="228" t="s">
        <v>146</v>
      </c>
      <c r="E115" s="243" t="s">
        <v>20</v>
      </c>
      <c r="F115" s="244" t="s">
        <v>148</v>
      </c>
      <c r="G115" s="242"/>
      <c r="H115" s="245">
        <v>52.236190000000001</v>
      </c>
      <c r="I115" s="246"/>
      <c r="J115" s="242"/>
      <c r="K115" s="242"/>
      <c r="L115" s="247"/>
      <c r="M115" s="248"/>
      <c r="N115" s="249"/>
      <c r="O115" s="249"/>
      <c r="P115" s="249"/>
      <c r="Q115" s="249"/>
      <c r="R115" s="249"/>
      <c r="S115" s="249"/>
      <c r="T115" s="250"/>
      <c r="AT115" s="251" t="s">
        <v>146</v>
      </c>
      <c r="AU115" s="251" t="s">
        <v>84</v>
      </c>
      <c r="AV115" s="13" t="s">
        <v>84</v>
      </c>
      <c r="AW115" s="13" t="s">
        <v>34</v>
      </c>
      <c r="AX115" s="13" t="s">
        <v>75</v>
      </c>
      <c r="AY115" s="251" t="s">
        <v>135</v>
      </c>
    </row>
    <row r="116" s="13" customFormat="1">
      <c r="B116" s="241"/>
      <c r="C116" s="242"/>
      <c r="D116" s="228" t="s">
        <v>146</v>
      </c>
      <c r="E116" s="243" t="s">
        <v>20</v>
      </c>
      <c r="F116" s="244" t="s">
        <v>149</v>
      </c>
      <c r="G116" s="242"/>
      <c r="H116" s="245">
        <v>3.5305</v>
      </c>
      <c r="I116" s="246"/>
      <c r="J116" s="242"/>
      <c r="K116" s="242"/>
      <c r="L116" s="247"/>
      <c r="M116" s="248"/>
      <c r="N116" s="249"/>
      <c r="O116" s="249"/>
      <c r="P116" s="249"/>
      <c r="Q116" s="249"/>
      <c r="R116" s="249"/>
      <c r="S116" s="249"/>
      <c r="T116" s="250"/>
      <c r="AT116" s="251" t="s">
        <v>146</v>
      </c>
      <c r="AU116" s="251" t="s">
        <v>84</v>
      </c>
      <c r="AV116" s="13" t="s">
        <v>84</v>
      </c>
      <c r="AW116" s="13" t="s">
        <v>34</v>
      </c>
      <c r="AX116" s="13" t="s">
        <v>75</v>
      </c>
      <c r="AY116" s="251" t="s">
        <v>135</v>
      </c>
    </row>
    <row r="117" s="14" customFormat="1">
      <c r="B117" s="252"/>
      <c r="C117" s="253"/>
      <c r="D117" s="228" t="s">
        <v>146</v>
      </c>
      <c r="E117" s="254" t="s">
        <v>20</v>
      </c>
      <c r="F117" s="255" t="s">
        <v>150</v>
      </c>
      <c r="G117" s="253"/>
      <c r="H117" s="256">
        <v>55.766689999999997</v>
      </c>
      <c r="I117" s="257"/>
      <c r="J117" s="253"/>
      <c r="K117" s="253"/>
      <c r="L117" s="258"/>
      <c r="M117" s="259"/>
      <c r="N117" s="260"/>
      <c r="O117" s="260"/>
      <c r="P117" s="260"/>
      <c r="Q117" s="260"/>
      <c r="R117" s="260"/>
      <c r="S117" s="260"/>
      <c r="T117" s="261"/>
      <c r="AT117" s="262" t="s">
        <v>146</v>
      </c>
      <c r="AU117" s="262" t="s">
        <v>84</v>
      </c>
      <c r="AV117" s="14" t="s">
        <v>151</v>
      </c>
      <c r="AW117" s="14" t="s">
        <v>34</v>
      </c>
      <c r="AX117" s="14" t="s">
        <v>75</v>
      </c>
      <c r="AY117" s="262" t="s">
        <v>135</v>
      </c>
    </row>
    <row r="118" s="12" customFormat="1">
      <c r="B118" s="231"/>
      <c r="C118" s="232"/>
      <c r="D118" s="228" t="s">
        <v>146</v>
      </c>
      <c r="E118" s="233" t="s">
        <v>20</v>
      </c>
      <c r="F118" s="234" t="s">
        <v>152</v>
      </c>
      <c r="G118" s="232"/>
      <c r="H118" s="233" t="s">
        <v>20</v>
      </c>
      <c r="I118" s="235"/>
      <c r="J118" s="232"/>
      <c r="K118" s="232"/>
      <c r="L118" s="236"/>
      <c r="M118" s="237"/>
      <c r="N118" s="238"/>
      <c r="O118" s="238"/>
      <c r="P118" s="238"/>
      <c r="Q118" s="238"/>
      <c r="R118" s="238"/>
      <c r="S118" s="238"/>
      <c r="T118" s="239"/>
      <c r="AT118" s="240" t="s">
        <v>146</v>
      </c>
      <c r="AU118" s="240" t="s">
        <v>84</v>
      </c>
      <c r="AV118" s="12" t="s">
        <v>22</v>
      </c>
      <c r="AW118" s="12" t="s">
        <v>34</v>
      </c>
      <c r="AX118" s="12" t="s">
        <v>75</v>
      </c>
      <c r="AY118" s="240" t="s">
        <v>135</v>
      </c>
    </row>
    <row r="119" s="13" customFormat="1">
      <c r="B119" s="241"/>
      <c r="C119" s="242"/>
      <c r="D119" s="228" t="s">
        <v>146</v>
      </c>
      <c r="E119" s="243" t="s">
        <v>20</v>
      </c>
      <c r="F119" s="244" t="s">
        <v>153</v>
      </c>
      <c r="G119" s="242"/>
      <c r="H119" s="245">
        <v>9.3716000000000008</v>
      </c>
      <c r="I119" s="246"/>
      <c r="J119" s="242"/>
      <c r="K119" s="242"/>
      <c r="L119" s="247"/>
      <c r="M119" s="248"/>
      <c r="N119" s="249"/>
      <c r="O119" s="249"/>
      <c r="P119" s="249"/>
      <c r="Q119" s="249"/>
      <c r="R119" s="249"/>
      <c r="S119" s="249"/>
      <c r="T119" s="250"/>
      <c r="AT119" s="251" t="s">
        <v>146</v>
      </c>
      <c r="AU119" s="251" t="s">
        <v>84</v>
      </c>
      <c r="AV119" s="13" t="s">
        <v>84</v>
      </c>
      <c r="AW119" s="13" t="s">
        <v>34</v>
      </c>
      <c r="AX119" s="13" t="s">
        <v>75</v>
      </c>
      <c r="AY119" s="251" t="s">
        <v>135</v>
      </c>
    </row>
    <row r="120" s="14" customFormat="1">
      <c r="B120" s="252"/>
      <c r="C120" s="253"/>
      <c r="D120" s="228" t="s">
        <v>146</v>
      </c>
      <c r="E120" s="254" t="s">
        <v>20</v>
      </c>
      <c r="F120" s="255" t="s">
        <v>150</v>
      </c>
      <c r="G120" s="253"/>
      <c r="H120" s="256">
        <v>9.3716000000000008</v>
      </c>
      <c r="I120" s="257"/>
      <c r="J120" s="253"/>
      <c r="K120" s="253"/>
      <c r="L120" s="258"/>
      <c r="M120" s="259"/>
      <c r="N120" s="260"/>
      <c r="O120" s="260"/>
      <c r="P120" s="260"/>
      <c r="Q120" s="260"/>
      <c r="R120" s="260"/>
      <c r="S120" s="260"/>
      <c r="T120" s="261"/>
      <c r="AT120" s="262" t="s">
        <v>146</v>
      </c>
      <c r="AU120" s="262" t="s">
        <v>84</v>
      </c>
      <c r="AV120" s="14" t="s">
        <v>151</v>
      </c>
      <c r="AW120" s="14" t="s">
        <v>34</v>
      </c>
      <c r="AX120" s="14" t="s">
        <v>75</v>
      </c>
      <c r="AY120" s="262" t="s">
        <v>135</v>
      </c>
    </row>
    <row r="121" s="15" customFormat="1">
      <c r="B121" s="263"/>
      <c r="C121" s="264"/>
      <c r="D121" s="228" t="s">
        <v>146</v>
      </c>
      <c r="E121" s="265" t="s">
        <v>20</v>
      </c>
      <c r="F121" s="266" t="s">
        <v>154</v>
      </c>
      <c r="G121" s="264"/>
      <c r="H121" s="267">
        <v>65.138289999999998</v>
      </c>
      <c r="I121" s="268"/>
      <c r="J121" s="264"/>
      <c r="K121" s="264"/>
      <c r="L121" s="269"/>
      <c r="M121" s="270"/>
      <c r="N121" s="271"/>
      <c r="O121" s="271"/>
      <c r="P121" s="271"/>
      <c r="Q121" s="271"/>
      <c r="R121" s="271"/>
      <c r="S121" s="271"/>
      <c r="T121" s="272"/>
      <c r="AT121" s="273" t="s">
        <v>146</v>
      </c>
      <c r="AU121" s="273" t="s">
        <v>84</v>
      </c>
      <c r="AV121" s="15" t="s">
        <v>142</v>
      </c>
      <c r="AW121" s="15" t="s">
        <v>34</v>
      </c>
      <c r="AX121" s="15" t="s">
        <v>22</v>
      </c>
      <c r="AY121" s="273" t="s">
        <v>135</v>
      </c>
    </row>
    <row r="122" s="1" customFormat="1" ht="22.5" customHeight="1">
      <c r="B122" s="39"/>
      <c r="C122" s="216" t="s">
        <v>151</v>
      </c>
      <c r="D122" s="216" t="s">
        <v>137</v>
      </c>
      <c r="E122" s="217" t="s">
        <v>159</v>
      </c>
      <c r="F122" s="218" t="s">
        <v>160</v>
      </c>
      <c r="G122" s="219" t="s">
        <v>161</v>
      </c>
      <c r="H122" s="220">
        <v>213.30000000000001</v>
      </c>
      <c r="I122" s="221"/>
      <c r="J122" s="222">
        <f>ROUND(I122*H122,2)</f>
        <v>0</v>
      </c>
      <c r="K122" s="218" t="s">
        <v>141</v>
      </c>
      <c r="L122" s="44"/>
      <c r="M122" s="223" t="s">
        <v>20</v>
      </c>
      <c r="N122" s="224" t="s">
        <v>46</v>
      </c>
      <c r="O122" s="80"/>
      <c r="P122" s="225">
        <f>O122*H122</f>
        <v>0</v>
      </c>
      <c r="Q122" s="225">
        <v>0</v>
      </c>
      <c r="R122" s="225">
        <f>Q122*H122</f>
        <v>0</v>
      </c>
      <c r="S122" s="225">
        <v>0</v>
      </c>
      <c r="T122" s="226">
        <f>S122*H122</f>
        <v>0</v>
      </c>
      <c r="AR122" s="18" t="s">
        <v>142</v>
      </c>
      <c r="AT122" s="18" t="s">
        <v>137</v>
      </c>
      <c r="AU122" s="18" t="s">
        <v>84</v>
      </c>
      <c r="AY122" s="18" t="s">
        <v>135</v>
      </c>
      <c r="BE122" s="227">
        <f>IF(N122="základní",J122,0)</f>
        <v>0</v>
      </c>
      <c r="BF122" s="227">
        <f>IF(N122="snížená",J122,0)</f>
        <v>0</v>
      </c>
      <c r="BG122" s="227">
        <f>IF(N122="zákl. přenesená",J122,0)</f>
        <v>0</v>
      </c>
      <c r="BH122" s="227">
        <f>IF(N122="sníž. přenesená",J122,0)</f>
        <v>0</v>
      </c>
      <c r="BI122" s="227">
        <f>IF(N122="nulová",J122,0)</f>
        <v>0</v>
      </c>
      <c r="BJ122" s="18" t="s">
        <v>22</v>
      </c>
      <c r="BK122" s="227">
        <f>ROUND(I122*H122,2)</f>
        <v>0</v>
      </c>
      <c r="BL122" s="18" t="s">
        <v>142</v>
      </c>
      <c r="BM122" s="18" t="s">
        <v>162</v>
      </c>
    </row>
    <row r="123" s="1" customFormat="1">
      <c r="B123" s="39"/>
      <c r="C123" s="40"/>
      <c r="D123" s="228" t="s">
        <v>144</v>
      </c>
      <c r="E123" s="40"/>
      <c r="F123" s="229" t="s">
        <v>163</v>
      </c>
      <c r="G123" s="40"/>
      <c r="H123" s="40"/>
      <c r="I123" s="143"/>
      <c r="J123" s="40"/>
      <c r="K123" s="40"/>
      <c r="L123" s="44"/>
      <c r="M123" s="230"/>
      <c r="N123" s="80"/>
      <c r="O123" s="80"/>
      <c r="P123" s="80"/>
      <c r="Q123" s="80"/>
      <c r="R123" s="80"/>
      <c r="S123" s="80"/>
      <c r="T123" s="81"/>
      <c r="AT123" s="18" t="s">
        <v>144</v>
      </c>
      <c r="AU123" s="18" t="s">
        <v>84</v>
      </c>
    </row>
    <row r="124" s="12" customFormat="1">
      <c r="B124" s="231"/>
      <c r="C124" s="232"/>
      <c r="D124" s="228" t="s">
        <v>146</v>
      </c>
      <c r="E124" s="233" t="s">
        <v>20</v>
      </c>
      <c r="F124" s="234" t="s">
        <v>164</v>
      </c>
      <c r="G124" s="232"/>
      <c r="H124" s="233" t="s">
        <v>20</v>
      </c>
      <c r="I124" s="235"/>
      <c r="J124" s="232"/>
      <c r="K124" s="232"/>
      <c r="L124" s="236"/>
      <c r="M124" s="237"/>
      <c r="N124" s="238"/>
      <c r="O124" s="238"/>
      <c r="P124" s="238"/>
      <c r="Q124" s="238"/>
      <c r="R124" s="238"/>
      <c r="S124" s="238"/>
      <c r="T124" s="239"/>
      <c r="AT124" s="240" t="s">
        <v>146</v>
      </c>
      <c r="AU124" s="240" t="s">
        <v>84</v>
      </c>
      <c r="AV124" s="12" t="s">
        <v>22</v>
      </c>
      <c r="AW124" s="12" t="s">
        <v>34</v>
      </c>
      <c r="AX124" s="12" t="s">
        <v>75</v>
      </c>
      <c r="AY124" s="240" t="s">
        <v>135</v>
      </c>
    </row>
    <row r="125" s="13" customFormat="1">
      <c r="B125" s="241"/>
      <c r="C125" s="242"/>
      <c r="D125" s="228" t="s">
        <v>146</v>
      </c>
      <c r="E125" s="243" t="s">
        <v>20</v>
      </c>
      <c r="F125" s="244" t="s">
        <v>165</v>
      </c>
      <c r="G125" s="242"/>
      <c r="H125" s="245">
        <v>213.30000000000001</v>
      </c>
      <c r="I125" s="246"/>
      <c r="J125" s="242"/>
      <c r="K125" s="242"/>
      <c r="L125" s="247"/>
      <c r="M125" s="248"/>
      <c r="N125" s="249"/>
      <c r="O125" s="249"/>
      <c r="P125" s="249"/>
      <c r="Q125" s="249"/>
      <c r="R125" s="249"/>
      <c r="S125" s="249"/>
      <c r="T125" s="250"/>
      <c r="AT125" s="251" t="s">
        <v>146</v>
      </c>
      <c r="AU125" s="251" t="s">
        <v>84</v>
      </c>
      <c r="AV125" s="13" t="s">
        <v>84</v>
      </c>
      <c r="AW125" s="13" t="s">
        <v>34</v>
      </c>
      <c r="AX125" s="13" t="s">
        <v>75</v>
      </c>
      <c r="AY125" s="251" t="s">
        <v>135</v>
      </c>
    </row>
    <row r="126" s="15" customFormat="1">
      <c r="B126" s="263"/>
      <c r="C126" s="264"/>
      <c r="D126" s="228" t="s">
        <v>146</v>
      </c>
      <c r="E126" s="265" t="s">
        <v>20</v>
      </c>
      <c r="F126" s="266" t="s">
        <v>154</v>
      </c>
      <c r="G126" s="264"/>
      <c r="H126" s="267">
        <v>213.30000000000001</v>
      </c>
      <c r="I126" s="268"/>
      <c r="J126" s="264"/>
      <c r="K126" s="264"/>
      <c r="L126" s="269"/>
      <c r="M126" s="270"/>
      <c r="N126" s="271"/>
      <c r="O126" s="271"/>
      <c r="P126" s="271"/>
      <c r="Q126" s="271"/>
      <c r="R126" s="271"/>
      <c r="S126" s="271"/>
      <c r="T126" s="272"/>
      <c r="AT126" s="273" t="s">
        <v>146</v>
      </c>
      <c r="AU126" s="273" t="s">
        <v>84</v>
      </c>
      <c r="AV126" s="15" t="s">
        <v>142</v>
      </c>
      <c r="AW126" s="15" t="s">
        <v>34</v>
      </c>
      <c r="AX126" s="15" t="s">
        <v>22</v>
      </c>
      <c r="AY126" s="273" t="s">
        <v>135</v>
      </c>
    </row>
    <row r="127" s="1" customFormat="1" ht="22.5" customHeight="1">
      <c r="B127" s="39"/>
      <c r="C127" s="216" t="s">
        <v>142</v>
      </c>
      <c r="D127" s="216" t="s">
        <v>137</v>
      </c>
      <c r="E127" s="217" t="s">
        <v>166</v>
      </c>
      <c r="F127" s="218" t="s">
        <v>167</v>
      </c>
      <c r="G127" s="219" t="s">
        <v>161</v>
      </c>
      <c r="H127" s="220">
        <v>213.30000000000001</v>
      </c>
      <c r="I127" s="221"/>
      <c r="J127" s="222">
        <f>ROUND(I127*H127,2)</f>
        <v>0</v>
      </c>
      <c r="K127" s="218" t="s">
        <v>141</v>
      </c>
      <c r="L127" s="44"/>
      <c r="M127" s="223" t="s">
        <v>20</v>
      </c>
      <c r="N127" s="224" t="s">
        <v>46</v>
      </c>
      <c r="O127" s="80"/>
      <c r="P127" s="225">
        <f>O127*H127</f>
        <v>0</v>
      </c>
      <c r="Q127" s="225">
        <v>0</v>
      </c>
      <c r="R127" s="225">
        <f>Q127*H127</f>
        <v>0</v>
      </c>
      <c r="S127" s="225">
        <v>0</v>
      </c>
      <c r="T127" s="226">
        <f>S127*H127</f>
        <v>0</v>
      </c>
      <c r="AR127" s="18" t="s">
        <v>142</v>
      </c>
      <c r="AT127" s="18" t="s">
        <v>137</v>
      </c>
      <c r="AU127" s="18" t="s">
        <v>84</v>
      </c>
      <c r="AY127" s="18" t="s">
        <v>135</v>
      </c>
      <c r="BE127" s="227">
        <f>IF(N127="základní",J127,0)</f>
        <v>0</v>
      </c>
      <c r="BF127" s="227">
        <f>IF(N127="snížená",J127,0)</f>
        <v>0</v>
      </c>
      <c r="BG127" s="227">
        <f>IF(N127="zákl. přenesená",J127,0)</f>
        <v>0</v>
      </c>
      <c r="BH127" s="227">
        <f>IF(N127="sníž. přenesená",J127,0)</f>
        <v>0</v>
      </c>
      <c r="BI127" s="227">
        <f>IF(N127="nulová",J127,0)</f>
        <v>0</v>
      </c>
      <c r="BJ127" s="18" t="s">
        <v>22</v>
      </c>
      <c r="BK127" s="227">
        <f>ROUND(I127*H127,2)</f>
        <v>0</v>
      </c>
      <c r="BL127" s="18" t="s">
        <v>142</v>
      </c>
      <c r="BM127" s="18" t="s">
        <v>168</v>
      </c>
    </row>
    <row r="128" s="1" customFormat="1">
      <c r="B128" s="39"/>
      <c r="C128" s="40"/>
      <c r="D128" s="228" t="s">
        <v>144</v>
      </c>
      <c r="E128" s="40"/>
      <c r="F128" s="229" t="s">
        <v>169</v>
      </c>
      <c r="G128" s="40"/>
      <c r="H128" s="40"/>
      <c r="I128" s="143"/>
      <c r="J128" s="40"/>
      <c r="K128" s="40"/>
      <c r="L128" s="44"/>
      <c r="M128" s="230"/>
      <c r="N128" s="80"/>
      <c r="O128" s="80"/>
      <c r="P128" s="80"/>
      <c r="Q128" s="80"/>
      <c r="R128" s="80"/>
      <c r="S128" s="80"/>
      <c r="T128" s="81"/>
      <c r="AT128" s="18" t="s">
        <v>144</v>
      </c>
      <c r="AU128" s="18" t="s">
        <v>84</v>
      </c>
    </row>
    <row r="129" s="12" customFormat="1">
      <c r="B129" s="231"/>
      <c r="C129" s="232"/>
      <c r="D129" s="228" t="s">
        <v>146</v>
      </c>
      <c r="E129" s="233" t="s">
        <v>20</v>
      </c>
      <c r="F129" s="234" t="s">
        <v>170</v>
      </c>
      <c r="G129" s="232"/>
      <c r="H129" s="233" t="s">
        <v>20</v>
      </c>
      <c r="I129" s="235"/>
      <c r="J129" s="232"/>
      <c r="K129" s="232"/>
      <c r="L129" s="236"/>
      <c r="M129" s="237"/>
      <c r="N129" s="238"/>
      <c r="O129" s="238"/>
      <c r="P129" s="238"/>
      <c r="Q129" s="238"/>
      <c r="R129" s="238"/>
      <c r="S129" s="238"/>
      <c r="T129" s="239"/>
      <c r="AT129" s="240" t="s">
        <v>146</v>
      </c>
      <c r="AU129" s="240" t="s">
        <v>84</v>
      </c>
      <c r="AV129" s="12" t="s">
        <v>22</v>
      </c>
      <c r="AW129" s="12" t="s">
        <v>34</v>
      </c>
      <c r="AX129" s="12" t="s">
        <v>75</v>
      </c>
      <c r="AY129" s="240" t="s">
        <v>135</v>
      </c>
    </row>
    <row r="130" s="13" customFormat="1">
      <c r="B130" s="241"/>
      <c r="C130" s="242"/>
      <c r="D130" s="228" t="s">
        <v>146</v>
      </c>
      <c r="E130" s="243" t="s">
        <v>20</v>
      </c>
      <c r="F130" s="244" t="s">
        <v>171</v>
      </c>
      <c r="G130" s="242"/>
      <c r="H130" s="245">
        <v>213.30000000000001</v>
      </c>
      <c r="I130" s="246"/>
      <c r="J130" s="242"/>
      <c r="K130" s="242"/>
      <c r="L130" s="247"/>
      <c r="M130" s="248"/>
      <c r="N130" s="249"/>
      <c r="O130" s="249"/>
      <c r="P130" s="249"/>
      <c r="Q130" s="249"/>
      <c r="R130" s="249"/>
      <c r="S130" s="249"/>
      <c r="T130" s="250"/>
      <c r="AT130" s="251" t="s">
        <v>146</v>
      </c>
      <c r="AU130" s="251" t="s">
        <v>84</v>
      </c>
      <c r="AV130" s="13" t="s">
        <v>84</v>
      </c>
      <c r="AW130" s="13" t="s">
        <v>34</v>
      </c>
      <c r="AX130" s="13" t="s">
        <v>22</v>
      </c>
      <c r="AY130" s="251" t="s">
        <v>135</v>
      </c>
    </row>
    <row r="131" s="1" customFormat="1" ht="16.5" customHeight="1">
      <c r="B131" s="39"/>
      <c r="C131" s="274" t="s">
        <v>172</v>
      </c>
      <c r="D131" s="274" t="s">
        <v>173</v>
      </c>
      <c r="E131" s="275" t="s">
        <v>174</v>
      </c>
      <c r="F131" s="276" t="s">
        <v>175</v>
      </c>
      <c r="G131" s="277" t="s">
        <v>176</v>
      </c>
      <c r="H131" s="278">
        <v>3.2949999999999999</v>
      </c>
      <c r="I131" s="279"/>
      <c r="J131" s="280">
        <f>ROUND(I131*H131,2)</f>
        <v>0</v>
      </c>
      <c r="K131" s="276" t="s">
        <v>141</v>
      </c>
      <c r="L131" s="281"/>
      <c r="M131" s="282" t="s">
        <v>20</v>
      </c>
      <c r="N131" s="283" t="s">
        <v>46</v>
      </c>
      <c r="O131" s="80"/>
      <c r="P131" s="225">
        <f>O131*H131</f>
        <v>0</v>
      </c>
      <c r="Q131" s="225">
        <v>0.001</v>
      </c>
      <c r="R131" s="225">
        <f>Q131*H131</f>
        <v>0.0032950000000000002</v>
      </c>
      <c r="S131" s="225">
        <v>0</v>
      </c>
      <c r="T131" s="226">
        <f>S131*H131</f>
        <v>0</v>
      </c>
      <c r="AR131" s="18" t="s">
        <v>177</v>
      </c>
      <c r="AT131" s="18" t="s">
        <v>173</v>
      </c>
      <c r="AU131" s="18" t="s">
        <v>84</v>
      </c>
      <c r="AY131" s="18" t="s">
        <v>135</v>
      </c>
      <c r="BE131" s="227">
        <f>IF(N131="základní",J131,0)</f>
        <v>0</v>
      </c>
      <c r="BF131" s="227">
        <f>IF(N131="snížená",J131,0)</f>
        <v>0</v>
      </c>
      <c r="BG131" s="227">
        <f>IF(N131="zákl. přenesená",J131,0)</f>
        <v>0</v>
      </c>
      <c r="BH131" s="227">
        <f>IF(N131="sníž. přenesená",J131,0)</f>
        <v>0</v>
      </c>
      <c r="BI131" s="227">
        <f>IF(N131="nulová",J131,0)</f>
        <v>0</v>
      </c>
      <c r="BJ131" s="18" t="s">
        <v>22</v>
      </c>
      <c r="BK131" s="227">
        <f>ROUND(I131*H131,2)</f>
        <v>0</v>
      </c>
      <c r="BL131" s="18" t="s">
        <v>142</v>
      </c>
      <c r="BM131" s="18" t="s">
        <v>178</v>
      </c>
    </row>
    <row r="132" s="12" customFormat="1">
      <c r="B132" s="231"/>
      <c r="C132" s="232"/>
      <c r="D132" s="228" t="s">
        <v>146</v>
      </c>
      <c r="E132" s="233" t="s">
        <v>20</v>
      </c>
      <c r="F132" s="234" t="s">
        <v>170</v>
      </c>
      <c r="G132" s="232"/>
      <c r="H132" s="233" t="s">
        <v>20</v>
      </c>
      <c r="I132" s="235"/>
      <c r="J132" s="232"/>
      <c r="K132" s="232"/>
      <c r="L132" s="236"/>
      <c r="M132" s="237"/>
      <c r="N132" s="238"/>
      <c r="O132" s="238"/>
      <c r="P132" s="238"/>
      <c r="Q132" s="238"/>
      <c r="R132" s="238"/>
      <c r="S132" s="238"/>
      <c r="T132" s="239"/>
      <c r="AT132" s="240" t="s">
        <v>146</v>
      </c>
      <c r="AU132" s="240" t="s">
        <v>84</v>
      </c>
      <c r="AV132" s="12" t="s">
        <v>22</v>
      </c>
      <c r="AW132" s="12" t="s">
        <v>34</v>
      </c>
      <c r="AX132" s="12" t="s">
        <v>75</v>
      </c>
      <c r="AY132" s="240" t="s">
        <v>135</v>
      </c>
    </row>
    <row r="133" s="13" customFormat="1">
      <c r="B133" s="241"/>
      <c r="C133" s="242"/>
      <c r="D133" s="228" t="s">
        <v>146</v>
      </c>
      <c r="E133" s="243" t="s">
        <v>20</v>
      </c>
      <c r="F133" s="244" t="s">
        <v>179</v>
      </c>
      <c r="G133" s="242"/>
      <c r="H133" s="245">
        <v>3.2954850000000002</v>
      </c>
      <c r="I133" s="246"/>
      <c r="J133" s="242"/>
      <c r="K133" s="242"/>
      <c r="L133" s="247"/>
      <c r="M133" s="248"/>
      <c r="N133" s="249"/>
      <c r="O133" s="249"/>
      <c r="P133" s="249"/>
      <c r="Q133" s="249"/>
      <c r="R133" s="249"/>
      <c r="S133" s="249"/>
      <c r="T133" s="250"/>
      <c r="AT133" s="251" t="s">
        <v>146</v>
      </c>
      <c r="AU133" s="251" t="s">
        <v>84</v>
      </c>
      <c r="AV133" s="13" t="s">
        <v>84</v>
      </c>
      <c r="AW133" s="13" t="s">
        <v>34</v>
      </c>
      <c r="AX133" s="13" t="s">
        <v>75</v>
      </c>
      <c r="AY133" s="251" t="s">
        <v>135</v>
      </c>
    </row>
    <row r="134" s="15" customFormat="1">
      <c r="B134" s="263"/>
      <c r="C134" s="264"/>
      <c r="D134" s="228" t="s">
        <v>146</v>
      </c>
      <c r="E134" s="265" t="s">
        <v>20</v>
      </c>
      <c r="F134" s="266" t="s">
        <v>154</v>
      </c>
      <c r="G134" s="264"/>
      <c r="H134" s="267">
        <v>3.2954850000000002</v>
      </c>
      <c r="I134" s="268"/>
      <c r="J134" s="264"/>
      <c r="K134" s="264"/>
      <c r="L134" s="269"/>
      <c r="M134" s="270"/>
      <c r="N134" s="271"/>
      <c r="O134" s="271"/>
      <c r="P134" s="271"/>
      <c r="Q134" s="271"/>
      <c r="R134" s="271"/>
      <c r="S134" s="271"/>
      <c r="T134" s="272"/>
      <c r="AT134" s="273" t="s">
        <v>146</v>
      </c>
      <c r="AU134" s="273" t="s">
        <v>84</v>
      </c>
      <c r="AV134" s="15" t="s">
        <v>142</v>
      </c>
      <c r="AW134" s="15" t="s">
        <v>34</v>
      </c>
      <c r="AX134" s="15" t="s">
        <v>22</v>
      </c>
      <c r="AY134" s="273" t="s">
        <v>135</v>
      </c>
    </row>
    <row r="135" s="1" customFormat="1" ht="16.5" customHeight="1">
      <c r="B135" s="39"/>
      <c r="C135" s="216" t="s">
        <v>180</v>
      </c>
      <c r="D135" s="216" t="s">
        <v>137</v>
      </c>
      <c r="E135" s="217" t="s">
        <v>181</v>
      </c>
      <c r="F135" s="218" t="s">
        <v>182</v>
      </c>
      <c r="G135" s="219" t="s">
        <v>161</v>
      </c>
      <c r="H135" s="220">
        <v>213.30000000000001</v>
      </c>
      <c r="I135" s="221"/>
      <c r="J135" s="222">
        <f>ROUND(I135*H135,2)</f>
        <v>0</v>
      </c>
      <c r="K135" s="218" t="s">
        <v>141</v>
      </c>
      <c r="L135" s="44"/>
      <c r="M135" s="223" t="s">
        <v>20</v>
      </c>
      <c r="N135" s="224" t="s">
        <v>46</v>
      </c>
      <c r="O135" s="80"/>
      <c r="P135" s="225">
        <f>O135*H135</f>
        <v>0</v>
      </c>
      <c r="Q135" s="225">
        <v>0</v>
      </c>
      <c r="R135" s="225">
        <f>Q135*H135</f>
        <v>0</v>
      </c>
      <c r="S135" s="225">
        <v>0</v>
      </c>
      <c r="T135" s="226">
        <f>S135*H135</f>
        <v>0</v>
      </c>
      <c r="AR135" s="18" t="s">
        <v>142</v>
      </c>
      <c r="AT135" s="18" t="s">
        <v>137</v>
      </c>
      <c r="AU135" s="18" t="s">
        <v>84</v>
      </c>
      <c r="AY135" s="18" t="s">
        <v>135</v>
      </c>
      <c r="BE135" s="227">
        <f>IF(N135="základní",J135,0)</f>
        <v>0</v>
      </c>
      <c r="BF135" s="227">
        <f>IF(N135="snížená",J135,0)</f>
        <v>0</v>
      </c>
      <c r="BG135" s="227">
        <f>IF(N135="zákl. přenesená",J135,0)</f>
        <v>0</v>
      </c>
      <c r="BH135" s="227">
        <f>IF(N135="sníž. přenesená",J135,0)</f>
        <v>0</v>
      </c>
      <c r="BI135" s="227">
        <f>IF(N135="nulová",J135,0)</f>
        <v>0</v>
      </c>
      <c r="BJ135" s="18" t="s">
        <v>22</v>
      </c>
      <c r="BK135" s="227">
        <f>ROUND(I135*H135,2)</f>
        <v>0</v>
      </c>
      <c r="BL135" s="18" t="s">
        <v>142</v>
      </c>
      <c r="BM135" s="18" t="s">
        <v>183</v>
      </c>
    </row>
    <row r="136" s="1" customFormat="1">
      <c r="B136" s="39"/>
      <c r="C136" s="40"/>
      <c r="D136" s="228" t="s">
        <v>144</v>
      </c>
      <c r="E136" s="40"/>
      <c r="F136" s="229" t="s">
        <v>184</v>
      </c>
      <c r="G136" s="40"/>
      <c r="H136" s="40"/>
      <c r="I136" s="143"/>
      <c r="J136" s="40"/>
      <c r="K136" s="40"/>
      <c r="L136" s="44"/>
      <c r="M136" s="230"/>
      <c r="N136" s="80"/>
      <c r="O136" s="80"/>
      <c r="P136" s="80"/>
      <c r="Q136" s="80"/>
      <c r="R136" s="80"/>
      <c r="S136" s="80"/>
      <c r="T136" s="81"/>
      <c r="AT136" s="18" t="s">
        <v>144</v>
      </c>
      <c r="AU136" s="18" t="s">
        <v>84</v>
      </c>
    </row>
    <row r="137" s="12" customFormat="1">
      <c r="B137" s="231"/>
      <c r="C137" s="232"/>
      <c r="D137" s="228" t="s">
        <v>146</v>
      </c>
      <c r="E137" s="233" t="s">
        <v>20</v>
      </c>
      <c r="F137" s="234" t="s">
        <v>185</v>
      </c>
      <c r="G137" s="232"/>
      <c r="H137" s="233" t="s">
        <v>20</v>
      </c>
      <c r="I137" s="235"/>
      <c r="J137" s="232"/>
      <c r="K137" s="232"/>
      <c r="L137" s="236"/>
      <c r="M137" s="237"/>
      <c r="N137" s="238"/>
      <c r="O137" s="238"/>
      <c r="P137" s="238"/>
      <c r="Q137" s="238"/>
      <c r="R137" s="238"/>
      <c r="S137" s="238"/>
      <c r="T137" s="239"/>
      <c r="AT137" s="240" t="s">
        <v>146</v>
      </c>
      <c r="AU137" s="240" t="s">
        <v>84</v>
      </c>
      <c r="AV137" s="12" t="s">
        <v>22</v>
      </c>
      <c r="AW137" s="12" t="s">
        <v>34</v>
      </c>
      <c r="AX137" s="12" t="s">
        <v>75</v>
      </c>
      <c r="AY137" s="240" t="s">
        <v>135</v>
      </c>
    </row>
    <row r="138" s="13" customFormat="1">
      <c r="B138" s="241"/>
      <c r="C138" s="242"/>
      <c r="D138" s="228" t="s">
        <v>146</v>
      </c>
      <c r="E138" s="243" t="s">
        <v>20</v>
      </c>
      <c r="F138" s="244" t="s">
        <v>171</v>
      </c>
      <c r="G138" s="242"/>
      <c r="H138" s="245">
        <v>213.30000000000001</v>
      </c>
      <c r="I138" s="246"/>
      <c r="J138" s="242"/>
      <c r="K138" s="242"/>
      <c r="L138" s="247"/>
      <c r="M138" s="248"/>
      <c r="N138" s="249"/>
      <c r="O138" s="249"/>
      <c r="P138" s="249"/>
      <c r="Q138" s="249"/>
      <c r="R138" s="249"/>
      <c r="S138" s="249"/>
      <c r="T138" s="250"/>
      <c r="AT138" s="251" t="s">
        <v>146</v>
      </c>
      <c r="AU138" s="251" t="s">
        <v>84</v>
      </c>
      <c r="AV138" s="13" t="s">
        <v>84</v>
      </c>
      <c r="AW138" s="13" t="s">
        <v>34</v>
      </c>
      <c r="AX138" s="13" t="s">
        <v>22</v>
      </c>
      <c r="AY138" s="251" t="s">
        <v>135</v>
      </c>
    </row>
    <row r="139" s="1" customFormat="1" ht="16.5" customHeight="1">
      <c r="B139" s="39"/>
      <c r="C139" s="216" t="s">
        <v>186</v>
      </c>
      <c r="D139" s="216" t="s">
        <v>137</v>
      </c>
      <c r="E139" s="217" t="s">
        <v>187</v>
      </c>
      <c r="F139" s="218" t="s">
        <v>188</v>
      </c>
      <c r="G139" s="219" t="s">
        <v>161</v>
      </c>
      <c r="H139" s="220">
        <v>213.30000000000001</v>
      </c>
      <c r="I139" s="221"/>
      <c r="J139" s="222">
        <f>ROUND(I139*H139,2)</f>
        <v>0</v>
      </c>
      <c r="K139" s="218" t="s">
        <v>141</v>
      </c>
      <c r="L139" s="44"/>
      <c r="M139" s="223" t="s">
        <v>20</v>
      </c>
      <c r="N139" s="224" t="s">
        <v>46</v>
      </c>
      <c r="O139" s="80"/>
      <c r="P139" s="225">
        <f>O139*H139</f>
        <v>0</v>
      </c>
      <c r="Q139" s="225">
        <v>0</v>
      </c>
      <c r="R139" s="225">
        <f>Q139*H139</f>
        <v>0</v>
      </c>
      <c r="S139" s="225">
        <v>0</v>
      </c>
      <c r="T139" s="226">
        <f>S139*H139</f>
        <v>0</v>
      </c>
      <c r="AR139" s="18" t="s">
        <v>142</v>
      </c>
      <c r="AT139" s="18" t="s">
        <v>137</v>
      </c>
      <c r="AU139" s="18" t="s">
        <v>84</v>
      </c>
      <c r="AY139" s="18" t="s">
        <v>135</v>
      </c>
      <c r="BE139" s="227">
        <f>IF(N139="základní",J139,0)</f>
        <v>0</v>
      </c>
      <c r="BF139" s="227">
        <f>IF(N139="snížená",J139,0)</f>
        <v>0</v>
      </c>
      <c r="BG139" s="227">
        <f>IF(N139="zákl. přenesená",J139,0)</f>
        <v>0</v>
      </c>
      <c r="BH139" s="227">
        <f>IF(N139="sníž. přenesená",J139,0)</f>
        <v>0</v>
      </c>
      <c r="BI139" s="227">
        <f>IF(N139="nulová",J139,0)</f>
        <v>0</v>
      </c>
      <c r="BJ139" s="18" t="s">
        <v>22</v>
      </c>
      <c r="BK139" s="227">
        <f>ROUND(I139*H139,2)</f>
        <v>0</v>
      </c>
      <c r="BL139" s="18" t="s">
        <v>142</v>
      </c>
      <c r="BM139" s="18" t="s">
        <v>189</v>
      </c>
    </row>
    <row r="140" s="1" customFormat="1">
      <c r="B140" s="39"/>
      <c r="C140" s="40"/>
      <c r="D140" s="228" t="s">
        <v>144</v>
      </c>
      <c r="E140" s="40"/>
      <c r="F140" s="229" t="s">
        <v>190</v>
      </c>
      <c r="G140" s="40"/>
      <c r="H140" s="40"/>
      <c r="I140" s="143"/>
      <c r="J140" s="40"/>
      <c r="K140" s="40"/>
      <c r="L140" s="44"/>
      <c r="M140" s="230"/>
      <c r="N140" s="80"/>
      <c r="O140" s="80"/>
      <c r="P140" s="80"/>
      <c r="Q140" s="80"/>
      <c r="R140" s="80"/>
      <c r="S140" s="80"/>
      <c r="T140" s="81"/>
      <c r="AT140" s="18" t="s">
        <v>144</v>
      </c>
      <c r="AU140" s="18" t="s">
        <v>84</v>
      </c>
    </row>
    <row r="141" s="12" customFormat="1">
      <c r="B141" s="231"/>
      <c r="C141" s="232"/>
      <c r="D141" s="228" t="s">
        <v>146</v>
      </c>
      <c r="E141" s="233" t="s">
        <v>20</v>
      </c>
      <c r="F141" s="234" t="s">
        <v>185</v>
      </c>
      <c r="G141" s="232"/>
      <c r="H141" s="233" t="s">
        <v>20</v>
      </c>
      <c r="I141" s="235"/>
      <c r="J141" s="232"/>
      <c r="K141" s="232"/>
      <c r="L141" s="236"/>
      <c r="M141" s="237"/>
      <c r="N141" s="238"/>
      <c r="O141" s="238"/>
      <c r="P141" s="238"/>
      <c r="Q141" s="238"/>
      <c r="R141" s="238"/>
      <c r="S141" s="238"/>
      <c r="T141" s="239"/>
      <c r="AT141" s="240" t="s">
        <v>146</v>
      </c>
      <c r="AU141" s="240" t="s">
        <v>84</v>
      </c>
      <c r="AV141" s="12" t="s">
        <v>22</v>
      </c>
      <c r="AW141" s="12" t="s">
        <v>34</v>
      </c>
      <c r="AX141" s="12" t="s">
        <v>75</v>
      </c>
      <c r="AY141" s="240" t="s">
        <v>135</v>
      </c>
    </row>
    <row r="142" s="13" customFormat="1">
      <c r="B142" s="241"/>
      <c r="C142" s="242"/>
      <c r="D142" s="228" t="s">
        <v>146</v>
      </c>
      <c r="E142" s="243" t="s">
        <v>20</v>
      </c>
      <c r="F142" s="244" t="s">
        <v>171</v>
      </c>
      <c r="G142" s="242"/>
      <c r="H142" s="245">
        <v>213.30000000000001</v>
      </c>
      <c r="I142" s="246"/>
      <c r="J142" s="242"/>
      <c r="K142" s="242"/>
      <c r="L142" s="247"/>
      <c r="M142" s="248"/>
      <c r="N142" s="249"/>
      <c r="O142" s="249"/>
      <c r="P142" s="249"/>
      <c r="Q142" s="249"/>
      <c r="R142" s="249"/>
      <c r="S142" s="249"/>
      <c r="T142" s="250"/>
      <c r="AT142" s="251" t="s">
        <v>146</v>
      </c>
      <c r="AU142" s="251" t="s">
        <v>84</v>
      </c>
      <c r="AV142" s="13" t="s">
        <v>84</v>
      </c>
      <c r="AW142" s="13" t="s">
        <v>34</v>
      </c>
      <c r="AX142" s="13" t="s">
        <v>22</v>
      </c>
      <c r="AY142" s="251" t="s">
        <v>135</v>
      </c>
    </row>
    <row r="143" s="1" customFormat="1" ht="16.5" customHeight="1">
      <c r="B143" s="39"/>
      <c r="C143" s="216" t="s">
        <v>177</v>
      </c>
      <c r="D143" s="216" t="s">
        <v>137</v>
      </c>
      <c r="E143" s="217" t="s">
        <v>191</v>
      </c>
      <c r="F143" s="218" t="s">
        <v>192</v>
      </c>
      <c r="G143" s="219" t="s">
        <v>161</v>
      </c>
      <c r="H143" s="220">
        <v>213.30000000000001</v>
      </c>
      <c r="I143" s="221"/>
      <c r="J143" s="222">
        <f>ROUND(I143*H143,2)</f>
        <v>0</v>
      </c>
      <c r="K143" s="218" t="s">
        <v>141</v>
      </c>
      <c r="L143" s="44"/>
      <c r="M143" s="223" t="s">
        <v>20</v>
      </c>
      <c r="N143" s="224" t="s">
        <v>46</v>
      </c>
      <c r="O143" s="80"/>
      <c r="P143" s="225">
        <f>O143*H143</f>
        <v>0</v>
      </c>
      <c r="Q143" s="225">
        <v>0</v>
      </c>
      <c r="R143" s="225">
        <f>Q143*H143</f>
        <v>0</v>
      </c>
      <c r="S143" s="225">
        <v>0</v>
      </c>
      <c r="T143" s="226">
        <f>S143*H143</f>
        <v>0</v>
      </c>
      <c r="AR143" s="18" t="s">
        <v>142</v>
      </c>
      <c r="AT143" s="18" t="s">
        <v>137</v>
      </c>
      <c r="AU143" s="18" t="s">
        <v>84</v>
      </c>
      <c r="AY143" s="18" t="s">
        <v>135</v>
      </c>
      <c r="BE143" s="227">
        <f>IF(N143="základní",J143,0)</f>
        <v>0</v>
      </c>
      <c r="BF143" s="227">
        <f>IF(N143="snížená",J143,0)</f>
        <v>0</v>
      </c>
      <c r="BG143" s="227">
        <f>IF(N143="zákl. přenesená",J143,0)</f>
        <v>0</v>
      </c>
      <c r="BH143" s="227">
        <f>IF(N143="sníž. přenesená",J143,0)</f>
        <v>0</v>
      </c>
      <c r="BI143" s="227">
        <f>IF(N143="nulová",J143,0)</f>
        <v>0</v>
      </c>
      <c r="BJ143" s="18" t="s">
        <v>22</v>
      </c>
      <c r="BK143" s="227">
        <f>ROUND(I143*H143,2)</f>
        <v>0</v>
      </c>
      <c r="BL143" s="18" t="s">
        <v>142</v>
      </c>
      <c r="BM143" s="18" t="s">
        <v>193</v>
      </c>
    </row>
    <row r="144" s="1" customFormat="1">
      <c r="B144" s="39"/>
      <c r="C144" s="40"/>
      <c r="D144" s="228" t="s">
        <v>144</v>
      </c>
      <c r="E144" s="40"/>
      <c r="F144" s="229" t="s">
        <v>190</v>
      </c>
      <c r="G144" s="40"/>
      <c r="H144" s="40"/>
      <c r="I144" s="143"/>
      <c r="J144" s="40"/>
      <c r="K144" s="40"/>
      <c r="L144" s="44"/>
      <c r="M144" s="230"/>
      <c r="N144" s="80"/>
      <c r="O144" s="80"/>
      <c r="P144" s="80"/>
      <c r="Q144" s="80"/>
      <c r="R144" s="80"/>
      <c r="S144" s="80"/>
      <c r="T144" s="81"/>
      <c r="AT144" s="18" t="s">
        <v>144</v>
      </c>
      <c r="AU144" s="18" t="s">
        <v>84</v>
      </c>
    </row>
    <row r="145" s="12" customFormat="1">
      <c r="B145" s="231"/>
      <c r="C145" s="232"/>
      <c r="D145" s="228" t="s">
        <v>146</v>
      </c>
      <c r="E145" s="233" t="s">
        <v>20</v>
      </c>
      <c r="F145" s="234" t="s">
        <v>185</v>
      </c>
      <c r="G145" s="232"/>
      <c r="H145" s="233" t="s">
        <v>20</v>
      </c>
      <c r="I145" s="235"/>
      <c r="J145" s="232"/>
      <c r="K145" s="232"/>
      <c r="L145" s="236"/>
      <c r="M145" s="237"/>
      <c r="N145" s="238"/>
      <c r="O145" s="238"/>
      <c r="P145" s="238"/>
      <c r="Q145" s="238"/>
      <c r="R145" s="238"/>
      <c r="S145" s="238"/>
      <c r="T145" s="239"/>
      <c r="AT145" s="240" t="s">
        <v>146</v>
      </c>
      <c r="AU145" s="240" t="s">
        <v>84</v>
      </c>
      <c r="AV145" s="12" t="s">
        <v>22</v>
      </c>
      <c r="AW145" s="12" t="s">
        <v>34</v>
      </c>
      <c r="AX145" s="12" t="s">
        <v>75</v>
      </c>
      <c r="AY145" s="240" t="s">
        <v>135</v>
      </c>
    </row>
    <row r="146" s="13" customFormat="1">
      <c r="B146" s="241"/>
      <c r="C146" s="242"/>
      <c r="D146" s="228" t="s">
        <v>146</v>
      </c>
      <c r="E146" s="243" t="s">
        <v>20</v>
      </c>
      <c r="F146" s="244" t="s">
        <v>171</v>
      </c>
      <c r="G146" s="242"/>
      <c r="H146" s="245">
        <v>213.30000000000001</v>
      </c>
      <c r="I146" s="246"/>
      <c r="J146" s="242"/>
      <c r="K146" s="242"/>
      <c r="L146" s="247"/>
      <c r="M146" s="248"/>
      <c r="N146" s="249"/>
      <c r="O146" s="249"/>
      <c r="P146" s="249"/>
      <c r="Q146" s="249"/>
      <c r="R146" s="249"/>
      <c r="S146" s="249"/>
      <c r="T146" s="250"/>
      <c r="AT146" s="251" t="s">
        <v>146</v>
      </c>
      <c r="AU146" s="251" t="s">
        <v>84</v>
      </c>
      <c r="AV146" s="13" t="s">
        <v>84</v>
      </c>
      <c r="AW146" s="13" t="s">
        <v>34</v>
      </c>
      <c r="AX146" s="13" t="s">
        <v>22</v>
      </c>
      <c r="AY146" s="251" t="s">
        <v>135</v>
      </c>
    </row>
    <row r="147" s="1" customFormat="1" ht="16.5" customHeight="1">
      <c r="B147" s="39"/>
      <c r="C147" s="216" t="s">
        <v>194</v>
      </c>
      <c r="D147" s="216" t="s">
        <v>137</v>
      </c>
      <c r="E147" s="217" t="s">
        <v>195</v>
      </c>
      <c r="F147" s="218" t="s">
        <v>196</v>
      </c>
      <c r="G147" s="219" t="s">
        <v>161</v>
      </c>
      <c r="H147" s="220">
        <v>213.30000000000001</v>
      </c>
      <c r="I147" s="221"/>
      <c r="J147" s="222">
        <f>ROUND(I147*H147,2)</f>
        <v>0</v>
      </c>
      <c r="K147" s="218" t="s">
        <v>141</v>
      </c>
      <c r="L147" s="44"/>
      <c r="M147" s="223" t="s">
        <v>20</v>
      </c>
      <c r="N147" s="224" t="s">
        <v>46</v>
      </c>
      <c r="O147" s="80"/>
      <c r="P147" s="225">
        <f>O147*H147</f>
        <v>0</v>
      </c>
      <c r="Q147" s="225">
        <v>0</v>
      </c>
      <c r="R147" s="225">
        <f>Q147*H147</f>
        <v>0</v>
      </c>
      <c r="S147" s="225">
        <v>0</v>
      </c>
      <c r="T147" s="226">
        <f>S147*H147</f>
        <v>0</v>
      </c>
      <c r="AR147" s="18" t="s">
        <v>142</v>
      </c>
      <c r="AT147" s="18" t="s">
        <v>137</v>
      </c>
      <c r="AU147" s="18" t="s">
        <v>84</v>
      </c>
      <c r="AY147" s="18" t="s">
        <v>135</v>
      </c>
      <c r="BE147" s="227">
        <f>IF(N147="základní",J147,0)</f>
        <v>0</v>
      </c>
      <c r="BF147" s="227">
        <f>IF(N147="snížená",J147,0)</f>
        <v>0</v>
      </c>
      <c r="BG147" s="227">
        <f>IF(N147="zákl. přenesená",J147,0)</f>
        <v>0</v>
      </c>
      <c r="BH147" s="227">
        <f>IF(N147="sníž. přenesená",J147,0)</f>
        <v>0</v>
      </c>
      <c r="BI147" s="227">
        <f>IF(N147="nulová",J147,0)</f>
        <v>0</v>
      </c>
      <c r="BJ147" s="18" t="s">
        <v>22</v>
      </c>
      <c r="BK147" s="227">
        <f>ROUND(I147*H147,2)</f>
        <v>0</v>
      </c>
      <c r="BL147" s="18" t="s">
        <v>142</v>
      </c>
      <c r="BM147" s="18" t="s">
        <v>197</v>
      </c>
    </row>
    <row r="148" s="1" customFormat="1">
      <c r="B148" s="39"/>
      <c r="C148" s="40"/>
      <c r="D148" s="228" t="s">
        <v>144</v>
      </c>
      <c r="E148" s="40"/>
      <c r="F148" s="229" t="s">
        <v>190</v>
      </c>
      <c r="G148" s="40"/>
      <c r="H148" s="40"/>
      <c r="I148" s="143"/>
      <c r="J148" s="40"/>
      <c r="K148" s="40"/>
      <c r="L148" s="44"/>
      <c r="M148" s="230"/>
      <c r="N148" s="80"/>
      <c r="O148" s="80"/>
      <c r="P148" s="80"/>
      <c r="Q148" s="80"/>
      <c r="R148" s="80"/>
      <c r="S148" s="80"/>
      <c r="T148" s="81"/>
      <c r="AT148" s="18" t="s">
        <v>144</v>
      </c>
      <c r="AU148" s="18" t="s">
        <v>84</v>
      </c>
    </row>
    <row r="149" s="12" customFormat="1">
      <c r="B149" s="231"/>
      <c r="C149" s="232"/>
      <c r="D149" s="228" t="s">
        <v>146</v>
      </c>
      <c r="E149" s="233" t="s">
        <v>20</v>
      </c>
      <c r="F149" s="234" t="s">
        <v>185</v>
      </c>
      <c r="G149" s="232"/>
      <c r="H149" s="233" t="s">
        <v>20</v>
      </c>
      <c r="I149" s="235"/>
      <c r="J149" s="232"/>
      <c r="K149" s="232"/>
      <c r="L149" s="236"/>
      <c r="M149" s="237"/>
      <c r="N149" s="238"/>
      <c r="O149" s="238"/>
      <c r="P149" s="238"/>
      <c r="Q149" s="238"/>
      <c r="R149" s="238"/>
      <c r="S149" s="238"/>
      <c r="T149" s="239"/>
      <c r="AT149" s="240" t="s">
        <v>146</v>
      </c>
      <c r="AU149" s="240" t="s">
        <v>84</v>
      </c>
      <c r="AV149" s="12" t="s">
        <v>22</v>
      </c>
      <c r="AW149" s="12" t="s">
        <v>34</v>
      </c>
      <c r="AX149" s="12" t="s">
        <v>75</v>
      </c>
      <c r="AY149" s="240" t="s">
        <v>135</v>
      </c>
    </row>
    <row r="150" s="13" customFormat="1">
      <c r="B150" s="241"/>
      <c r="C150" s="242"/>
      <c r="D150" s="228" t="s">
        <v>146</v>
      </c>
      <c r="E150" s="243" t="s">
        <v>20</v>
      </c>
      <c r="F150" s="244" t="s">
        <v>171</v>
      </c>
      <c r="G150" s="242"/>
      <c r="H150" s="245">
        <v>213.30000000000001</v>
      </c>
      <c r="I150" s="246"/>
      <c r="J150" s="242"/>
      <c r="K150" s="242"/>
      <c r="L150" s="247"/>
      <c r="M150" s="248"/>
      <c r="N150" s="249"/>
      <c r="O150" s="249"/>
      <c r="P150" s="249"/>
      <c r="Q150" s="249"/>
      <c r="R150" s="249"/>
      <c r="S150" s="249"/>
      <c r="T150" s="250"/>
      <c r="AT150" s="251" t="s">
        <v>146</v>
      </c>
      <c r="AU150" s="251" t="s">
        <v>84</v>
      </c>
      <c r="AV150" s="13" t="s">
        <v>84</v>
      </c>
      <c r="AW150" s="13" t="s">
        <v>34</v>
      </c>
      <c r="AX150" s="13" t="s">
        <v>22</v>
      </c>
      <c r="AY150" s="251" t="s">
        <v>135</v>
      </c>
    </row>
    <row r="151" s="1" customFormat="1" ht="22.5" customHeight="1">
      <c r="B151" s="39"/>
      <c r="C151" s="216" t="s">
        <v>198</v>
      </c>
      <c r="D151" s="216" t="s">
        <v>137</v>
      </c>
      <c r="E151" s="217" t="s">
        <v>199</v>
      </c>
      <c r="F151" s="218" t="s">
        <v>200</v>
      </c>
      <c r="G151" s="219" t="s">
        <v>161</v>
      </c>
      <c r="H151" s="220">
        <v>213.30000000000001</v>
      </c>
      <c r="I151" s="221"/>
      <c r="J151" s="222">
        <f>ROUND(I151*H151,2)</f>
        <v>0</v>
      </c>
      <c r="K151" s="218" t="s">
        <v>141</v>
      </c>
      <c r="L151" s="44"/>
      <c r="M151" s="223" t="s">
        <v>20</v>
      </c>
      <c r="N151" s="224" t="s">
        <v>46</v>
      </c>
      <c r="O151" s="80"/>
      <c r="P151" s="225">
        <f>O151*H151</f>
        <v>0</v>
      </c>
      <c r="Q151" s="225">
        <v>0</v>
      </c>
      <c r="R151" s="225">
        <f>Q151*H151</f>
        <v>0</v>
      </c>
      <c r="S151" s="225">
        <v>0</v>
      </c>
      <c r="T151" s="226">
        <f>S151*H151</f>
        <v>0</v>
      </c>
      <c r="AR151" s="18" t="s">
        <v>142</v>
      </c>
      <c r="AT151" s="18" t="s">
        <v>137</v>
      </c>
      <c r="AU151" s="18" t="s">
        <v>84</v>
      </c>
      <c r="AY151" s="18" t="s">
        <v>135</v>
      </c>
      <c r="BE151" s="227">
        <f>IF(N151="základní",J151,0)</f>
        <v>0</v>
      </c>
      <c r="BF151" s="227">
        <f>IF(N151="snížená",J151,0)</f>
        <v>0</v>
      </c>
      <c r="BG151" s="227">
        <f>IF(N151="zákl. přenesená",J151,0)</f>
        <v>0</v>
      </c>
      <c r="BH151" s="227">
        <f>IF(N151="sníž. přenesená",J151,0)</f>
        <v>0</v>
      </c>
      <c r="BI151" s="227">
        <f>IF(N151="nulová",J151,0)</f>
        <v>0</v>
      </c>
      <c r="BJ151" s="18" t="s">
        <v>22</v>
      </c>
      <c r="BK151" s="227">
        <f>ROUND(I151*H151,2)</f>
        <v>0</v>
      </c>
      <c r="BL151" s="18" t="s">
        <v>142</v>
      </c>
      <c r="BM151" s="18" t="s">
        <v>201</v>
      </c>
    </row>
    <row r="152" s="1" customFormat="1">
      <c r="B152" s="39"/>
      <c r="C152" s="40"/>
      <c r="D152" s="228" t="s">
        <v>144</v>
      </c>
      <c r="E152" s="40"/>
      <c r="F152" s="229" t="s">
        <v>202</v>
      </c>
      <c r="G152" s="40"/>
      <c r="H152" s="40"/>
      <c r="I152" s="143"/>
      <c r="J152" s="40"/>
      <c r="K152" s="40"/>
      <c r="L152" s="44"/>
      <c r="M152" s="230"/>
      <c r="N152" s="80"/>
      <c r="O152" s="80"/>
      <c r="P152" s="80"/>
      <c r="Q152" s="80"/>
      <c r="R152" s="80"/>
      <c r="S152" s="80"/>
      <c r="T152" s="81"/>
      <c r="AT152" s="18" t="s">
        <v>144</v>
      </c>
      <c r="AU152" s="18" t="s">
        <v>84</v>
      </c>
    </row>
    <row r="153" s="12" customFormat="1">
      <c r="B153" s="231"/>
      <c r="C153" s="232"/>
      <c r="D153" s="228" t="s">
        <v>146</v>
      </c>
      <c r="E153" s="233" t="s">
        <v>20</v>
      </c>
      <c r="F153" s="234" t="s">
        <v>185</v>
      </c>
      <c r="G153" s="232"/>
      <c r="H153" s="233" t="s">
        <v>20</v>
      </c>
      <c r="I153" s="235"/>
      <c r="J153" s="232"/>
      <c r="K153" s="232"/>
      <c r="L153" s="236"/>
      <c r="M153" s="237"/>
      <c r="N153" s="238"/>
      <c r="O153" s="238"/>
      <c r="P153" s="238"/>
      <c r="Q153" s="238"/>
      <c r="R153" s="238"/>
      <c r="S153" s="238"/>
      <c r="T153" s="239"/>
      <c r="AT153" s="240" t="s">
        <v>146</v>
      </c>
      <c r="AU153" s="240" t="s">
        <v>84</v>
      </c>
      <c r="AV153" s="12" t="s">
        <v>22</v>
      </c>
      <c r="AW153" s="12" t="s">
        <v>34</v>
      </c>
      <c r="AX153" s="12" t="s">
        <v>75</v>
      </c>
      <c r="AY153" s="240" t="s">
        <v>135</v>
      </c>
    </row>
    <row r="154" s="13" customFormat="1">
      <c r="B154" s="241"/>
      <c r="C154" s="242"/>
      <c r="D154" s="228" t="s">
        <v>146</v>
      </c>
      <c r="E154" s="243" t="s">
        <v>20</v>
      </c>
      <c r="F154" s="244" t="s">
        <v>171</v>
      </c>
      <c r="G154" s="242"/>
      <c r="H154" s="245">
        <v>213.30000000000001</v>
      </c>
      <c r="I154" s="246"/>
      <c r="J154" s="242"/>
      <c r="K154" s="242"/>
      <c r="L154" s="247"/>
      <c r="M154" s="248"/>
      <c r="N154" s="249"/>
      <c r="O154" s="249"/>
      <c r="P154" s="249"/>
      <c r="Q154" s="249"/>
      <c r="R154" s="249"/>
      <c r="S154" s="249"/>
      <c r="T154" s="250"/>
      <c r="AT154" s="251" t="s">
        <v>146</v>
      </c>
      <c r="AU154" s="251" t="s">
        <v>84</v>
      </c>
      <c r="AV154" s="13" t="s">
        <v>84</v>
      </c>
      <c r="AW154" s="13" t="s">
        <v>34</v>
      </c>
      <c r="AX154" s="13" t="s">
        <v>22</v>
      </c>
      <c r="AY154" s="251" t="s">
        <v>135</v>
      </c>
    </row>
    <row r="155" s="1" customFormat="1" ht="16.5" customHeight="1">
      <c r="B155" s="39"/>
      <c r="C155" s="216" t="s">
        <v>203</v>
      </c>
      <c r="D155" s="216" t="s">
        <v>137</v>
      </c>
      <c r="E155" s="217" t="s">
        <v>204</v>
      </c>
      <c r="F155" s="218" t="s">
        <v>205</v>
      </c>
      <c r="G155" s="219" t="s">
        <v>161</v>
      </c>
      <c r="H155" s="220">
        <v>213.30000000000001</v>
      </c>
      <c r="I155" s="221"/>
      <c r="J155" s="222">
        <f>ROUND(I155*H155,2)</f>
        <v>0</v>
      </c>
      <c r="K155" s="218" t="s">
        <v>141</v>
      </c>
      <c r="L155" s="44"/>
      <c r="M155" s="223" t="s">
        <v>20</v>
      </c>
      <c r="N155" s="224" t="s">
        <v>46</v>
      </c>
      <c r="O155" s="80"/>
      <c r="P155" s="225">
        <f>O155*H155</f>
        <v>0</v>
      </c>
      <c r="Q155" s="225">
        <v>0</v>
      </c>
      <c r="R155" s="225">
        <f>Q155*H155</f>
        <v>0</v>
      </c>
      <c r="S155" s="225">
        <v>0</v>
      </c>
      <c r="T155" s="226">
        <f>S155*H155</f>
        <v>0</v>
      </c>
      <c r="AR155" s="18" t="s">
        <v>142</v>
      </c>
      <c r="AT155" s="18" t="s">
        <v>137</v>
      </c>
      <c r="AU155" s="18" t="s">
        <v>84</v>
      </c>
      <c r="AY155" s="18" t="s">
        <v>135</v>
      </c>
      <c r="BE155" s="227">
        <f>IF(N155="základní",J155,0)</f>
        <v>0</v>
      </c>
      <c r="BF155" s="227">
        <f>IF(N155="snížená",J155,0)</f>
        <v>0</v>
      </c>
      <c r="BG155" s="227">
        <f>IF(N155="zákl. přenesená",J155,0)</f>
        <v>0</v>
      </c>
      <c r="BH155" s="227">
        <f>IF(N155="sníž. přenesená",J155,0)</f>
        <v>0</v>
      </c>
      <c r="BI155" s="227">
        <f>IF(N155="nulová",J155,0)</f>
        <v>0</v>
      </c>
      <c r="BJ155" s="18" t="s">
        <v>22</v>
      </c>
      <c r="BK155" s="227">
        <f>ROUND(I155*H155,2)</f>
        <v>0</v>
      </c>
      <c r="BL155" s="18" t="s">
        <v>142</v>
      </c>
      <c r="BM155" s="18" t="s">
        <v>206</v>
      </c>
    </row>
    <row r="156" s="1" customFormat="1">
      <c r="B156" s="39"/>
      <c r="C156" s="40"/>
      <c r="D156" s="228" t="s">
        <v>144</v>
      </c>
      <c r="E156" s="40"/>
      <c r="F156" s="229" t="s">
        <v>207</v>
      </c>
      <c r="G156" s="40"/>
      <c r="H156" s="40"/>
      <c r="I156" s="143"/>
      <c r="J156" s="40"/>
      <c r="K156" s="40"/>
      <c r="L156" s="44"/>
      <c r="M156" s="230"/>
      <c r="N156" s="80"/>
      <c r="O156" s="80"/>
      <c r="P156" s="80"/>
      <c r="Q156" s="80"/>
      <c r="R156" s="80"/>
      <c r="S156" s="80"/>
      <c r="T156" s="81"/>
      <c r="AT156" s="18" t="s">
        <v>144</v>
      </c>
      <c r="AU156" s="18" t="s">
        <v>84</v>
      </c>
    </row>
    <row r="157" s="12" customFormat="1">
      <c r="B157" s="231"/>
      <c r="C157" s="232"/>
      <c r="D157" s="228" t="s">
        <v>146</v>
      </c>
      <c r="E157" s="233" t="s">
        <v>20</v>
      </c>
      <c r="F157" s="234" t="s">
        <v>185</v>
      </c>
      <c r="G157" s="232"/>
      <c r="H157" s="233" t="s">
        <v>20</v>
      </c>
      <c r="I157" s="235"/>
      <c r="J157" s="232"/>
      <c r="K157" s="232"/>
      <c r="L157" s="236"/>
      <c r="M157" s="237"/>
      <c r="N157" s="238"/>
      <c r="O157" s="238"/>
      <c r="P157" s="238"/>
      <c r="Q157" s="238"/>
      <c r="R157" s="238"/>
      <c r="S157" s="238"/>
      <c r="T157" s="239"/>
      <c r="AT157" s="240" t="s">
        <v>146</v>
      </c>
      <c r="AU157" s="240" t="s">
        <v>84</v>
      </c>
      <c r="AV157" s="12" t="s">
        <v>22</v>
      </c>
      <c r="AW157" s="12" t="s">
        <v>34</v>
      </c>
      <c r="AX157" s="12" t="s">
        <v>75</v>
      </c>
      <c r="AY157" s="240" t="s">
        <v>135</v>
      </c>
    </row>
    <row r="158" s="13" customFormat="1">
      <c r="B158" s="241"/>
      <c r="C158" s="242"/>
      <c r="D158" s="228" t="s">
        <v>146</v>
      </c>
      <c r="E158" s="243" t="s">
        <v>20</v>
      </c>
      <c r="F158" s="244" t="s">
        <v>171</v>
      </c>
      <c r="G158" s="242"/>
      <c r="H158" s="245">
        <v>213.30000000000001</v>
      </c>
      <c r="I158" s="246"/>
      <c r="J158" s="242"/>
      <c r="K158" s="242"/>
      <c r="L158" s="247"/>
      <c r="M158" s="248"/>
      <c r="N158" s="249"/>
      <c r="O158" s="249"/>
      <c r="P158" s="249"/>
      <c r="Q158" s="249"/>
      <c r="R158" s="249"/>
      <c r="S158" s="249"/>
      <c r="T158" s="250"/>
      <c r="AT158" s="251" t="s">
        <v>146</v>
      </c>
      <c r="AU158" s="251" t="s">
        <v>84</v>
      </c>
      <c r="AV158" s="13" t="s">
        <v>84</v>
      </c>
      <c r="AW158" s="13" t="s">
        <v>34</v>
      </c>
      <c r="AX158" s="13" t="s">
        <v>22</v>
      </c>
      <c r="AY158" s="251" t="s">
        <v>135</v>
      </c>
    </row>
    <row r="159" s="1" customFormat="1" ht="16.5" customHeight="1">
      <c r="B159" s="39"/>
      <c r="C159" s="216" t="s">
        <v>208</v>
      </c>
      <c r="D159" s="216" t="s">
        <v>137</v>
      </c>
      <c r="E159" s="217" t="s">
        <v>209</v>
      </c>
      <c r="F159" s="218" t="s">
        <v>210</v>
      </c>
      <c r="G159" s="219" t="s">
        <v>161</v>
      </c>
      <c r="H159" s="220">
        <v>213.30000000000001</v>
      </c>
      <c r="I159" s="221"/>
      <c r="J159" s="222">
        <f>ROUND(I159*H159,2)</f>
        <v>0</v>
      </c>
      <c r="K159" s="218" t="s">
        <v>141</v>
      </c>
      <c r="L159" s="44"/>
      <c r="M159" s="223" t="s">
        <v>20</v>
      </c>
      <c r="N159" s="224" t="s">
        <v>46</v>
      </c>
      <c r="O159" s="80"/>
      <c r="P159" s="225">
        <f>O159*H159</f>
        <v>0</v>
      </c>
      <c r="Q159" s="225">
        <v>0</v>
      </c>
      <c r="R159" s="225">
        <f>Q159*H159</f>
        <v>0</v>
      </c>
      <c r="S159" s="225">
        <v>0</v>
      </c>
      <c r="T159" s="226">
        <f>S159*H159</f>
        <v>0</v>
      </c>
      <c r="AR159" s="18" t="s">
        <v>142</v>
      </c>
      <c r="AT159" s="18" t="s">
        <v>137</v>
      </c>
      <c r="AU159" s="18" t="s">
        <v>84</v>
      </c>
      <c r="AY159" s="18" t="s">
        <v>135</v>
      </c>
      <c r="BE159" s="227">
        <f>IF(N159="základní",J159,0)</f>
        <v>0</v>
      </c>
      <c r="BF159" s="227">
        <f>IF(N159="snížená",J159,0)</f>
        <v>0</v>
      </c>
      <c r="BG159" s="227">
        <f>IF(N159="zákl. přenesená",J159,0)</f>
        <v>0</v>
      </c>
      <c r="BH159" s="227">
        <f>IF(N159="sníž. přenesená",J159,0)</f>
        <v>0</v>
      </c>
      <c r="BI159" s="227">
        <f>IF(N159="nulová",J159,0)</f>
        <v>0</v>
      </c>
      <c r="BJ159" s="18" t="s">
        <v>22</v>
      </c>
      <c r="BK159" s="227">
        <f>ROUND(I159*H159,2)</f>
        <v>0</v>
      </c>
      <c r="BL159" s="18" t="s">
        <v>142</v>
      </c>
      <c r="BM159" s="18" t="s">
        <v>211</v>
      </c>
    </row>
    <row r="160" s="1" customFormat="1">
      <c r="B160" s="39"/>
      <c r="C160" s="40"/>
      <c r="D160" s="228" t="s">
        <v>144</v>
      </c>
      <c r="E160" s="40"/>
      <c r="F160" s="229" t="s">
        <v>212</v>
      </c>
      <c r="G160" s="40"/>
      <c r="H160" s="40"/>
      <c r="I160" s="143"/>
      <c r="J160" s="40"/>
      <c r="K160" s="40"/>
      <c r="L160" s="44"/>
      <c r="M160" s="230"/>
      <c r="N160" s="80"/>
      <c r="O160" s="80"/>
      <c r="P160" s="80"/>
      <c r="Q160" s="80"/>
      <c r="R160" s="80"/>
      <c r="S160" s="80"/>
      <c r="T160" s="81"/>
      <c r="AT160" s="18" t="s">
        <v>144</v>
      </c>
      <c r="AU160" s="18" t="s">
        <v>84</v>
      </c>
    </row>
    <row r="161" s="12" customFormat="1">
      <c r="B161" s="231"/>
      <c r="C161" s="232"/>
      <c r="D161" s="228" t="s">
        <v>146</v>
      </c>
      <c r="E161" s="233" t="s">
        <v>20</v>
      </c>
      <c r="F161" s="234" t="s">
        <v>185</v>
      </c>
      <c r="G161" s="232"/>
      <c r="H161" s="233" t="s">
        <v>20</v>
      </c>
      <c r="I161" s="235"/>
      <c r="J161" s="232"/>
      <c r="K161" s="232"/>
      <c r="L161" s="236"/>
      <c r="M161" s="237"/>
      <c r="N161" s="238"/>
      <c r="O161" s="238"/>
      <c r="P161" s="238"/>
      <c r="Q161" s="238"/>
      <c r="R161" s="238"/>
      <c r="S161" s="238"/>
      <c r="T161" s="239"/>
      <c r="AT161" s="240" t="s">
        <v>146</v>
      </c>
      <c r="AU161" s="240" t="s">
        <v>84</v>
      </c>
      <c r="AV161" s="12" t="s">
        <v>22</v>
      </c>
      <c r="AW161" s="12" t="s">
        <v>34</v>
      </c>
      <c r="AX161" s="12" t="s">
        <v>75</v>
      </c>
      <c r="AY161" s="240" t="s">
        <v>135</v>
      </c>
    </row>
    <row r="162" s="13" customFormat="1">
      <c r="B162" s="241"/>
      <c r="C162" s="242"/>
      <c r="D162" s="228" t="s">
        <v>146</v>
      </c>
      <c r="E162" s="243" t="s">
        <v>20</v>
      </c>
      <c r="F162" s="244" t="s">
        <v>213</v>
      </c>
      <c r="G162" s="242"/>
      <c r="H162" s="245">
        <v>213.30000000000001</v>
      </c>
      <c r="I162" s="246"/>
      <c r="J162" s="242"/>
      <c r="K162" s="242"/>
      <c r="L162" s="247"/>
      <c r="M162" s="248"/>
      <c r="N162" s="249"/>
      <c r="O162" s="249"/>
      <c r="P162" s="249"/>
      <c r="Q162" s="249"/>
      <c r="R162" s="249"/>
      <c r="S162" s="249"/>
      <c r="T162" s="250"/>
      <c r="AT162" s="251" t="s">
        <v>146</v>
      </c>
      <c r="AU162" s="251" t="s">
        <v>84</v>
      </c>
      <c r="AV162" s="13" t="s">
        <v>84</v>
      </c>
      <c r="AW162" s="13" t="s">
        <v>34</v>
      </c>
      <c r="AX162" s="13" t="s">
        <v>22</v>
      </c>
      <c r="AY162" s="251" t="s">
        <v>135</v>
      </c>
    </row>
    <row r="163" s="11" customFormat="1" ht="22.8" customHeight="1">
      <c r="B163" s="200"/>
      <c r="C163" s="201"/>
      <c r="D163" s="202" t="s">
        <v>74</v>
      </c>
      <c r="E163" s="214" t="s">
        <v>214</v>
      </c>
      <c r="F163" s="214" t="s">
        <v>215</v>
      </c>
      <c r="G163" s="201"/>
      <c r="H163" s="201"/>
      <c r="I163" s="204"/>
      <c r="J163" s="215">
        <f>BK163</f>
        <v>0</v>
      </c>
      <c r="K163" s="201"/>
      <c r="L163" s="206"/>
      <c r="M163" s="207"/>
      <c r="N163" s="208"/>
      <c r="O163" s="208"/>
      <c r="P163" s="209">
        <f>SUM(P164:P207)</f>
        <v>0</v>
      </c>
      <c r="Q163" s="208"/>
      <c r="R163" s="209">
        <f>SUM(R164:R207)</f>
        <v>156.43358545000001</v>
      </c>
      <c r="S163" s="208"/>
      <c r="T163" s="210">
        <f>SUM(T164:T207)</f>
        <v>0</v>
      </c>
      <c r="AR163" s="211" t="s">
        <v>22</v>
      </c>
      <c r="AT163" s="212" t="s">
        <v>74</v>
      </c>
      <c r="AU163" s="212" t="s">
        <v>22</v>
      </c>
      <c r="AY163" s="211" t="s">
        <v>135</v>
      </c>
      <c r="BK163" s="213">
        <f>SUM(BK164:BK207)</f>
        <v>0</v>
      </c>
    </row>
    <row r="164" s="1" customFormat="1" ht="22.5" customHeight="1">
      <c r="B164" s="39"/>
      <c r="C164" s="216" t="s">
        <v>216</v>
      </c>
      <c r="D164" s="216" t="s">
        <v>137</v>
      </c>
      <c r="E164" s="217" t="s">
        <v>217</v>
      </c>
      <c r="F164" s="218" t="s">
        <v>218</v>
      </c>
      <c r="G164" s="219" t="s">
        <v>140</v>
      </c>
      <c r="H164" s="220">
        <v>51.408999999999999</v>
      </c>
      <c r="I164" s="221"/>
      <c r="J164" s="222">
        <f>ROUND(I164*H164,2)</f>
        <v>0</v>
      </c>
      <c r="K164" s="218" t="s">
        <v>141</v>
      </c>
      <c r="L164" s="44"/>
      <c r="M164" s="223" t="s">
        <v>20</v>
      </c>
      <c r="N164" s="224" t="s">
        <v>46</v>
      </c>
      <c r="O164" s="80"/>
      <c r="P164" s="225">
        <f>O164*H164</f>
        <v>0</v>
      </c>
      <c r="Q164" s="225">
        <v>2.6814</v>
      </c>
      <c r="R164" s="225">
        <f>Q164*H164</f>
        <v>137.8480926</v>
      </c>
      <c r="S164" s="225">
        <v>0</v>
      </c>
      <c r="T164" s="226">
        <f>S164*H164</f>
        <v>0</v>
      </c>
      <c r="AR164" s="18" t="s">
        <v>142</v>
      </c>
      <c r="AT164" s="18" t="s">
        <v>137</v>
      </c>
      <c r="AU164" s="18" t="s">
        <v>84</v>
      </c>
      <c r="AY164" s="18" t="s">
        <v>135</v>
      </c>
      <c r="BE164" s="227">
        <f>IF(N164="základní",J164,0)</f>
        <v>0</v>
      </c>
      <c r="BF164" s="227">
        <f>IF(N164="snížená",J164,0)</f>
        <v>0</v>
      </c>
      <c r="BG164" s="227">
        <f>IF(N164="zákl. přenesená",J164,0)</f>
        <v>0</v>
      </c>
      <c r="BH164" s="227">
        <f>IF(N164="sníž. přenesená",J164,0)</f>
        <v>0</v>
      </c>
      <c r="BI164" s="227">
        <f>IF(N164="nulová",J164,0)</f>
        <v>0</v>
      </c>
      <c r="BJ164" s="18" t="s">
        <v>22</v>
      </c>
      <c r="BK164" s="227">
        <f>ROUND(I164*H164,2)</f>
        <v>0</v>
      </c>
      <c r="BL164" s="18" t="s">
        <v>142</v>
      </c>
      <c r="BM164" s="18" t="s">
        <v>219</v>
      </c>
    </row>
    <row r="165" s="1" customFormat="1">
      <c r="B165" s="39"/>
      <c r="C165" s="40"/>
      <c r="D165" s="228" t="s">
        <v>144</v>
      </c>
      <c r="E165" s="40"/>
      <c r="F165" s="229" t="s">
        <v>220</v>
      </c>
      <c r="G165" s="40"/>
      <c r="H165" s="40"/>
      <c r="I165" s="143"/>
      <c r="J165" s="40"/>
      <c r="K165" s="40"/>
      <c r="L165" s="44"/>
      <c r="M165" s="230"/>
      <c r="N165" s="80"/>
      <c r="O165" s="80"/>
      <c r="P165" s="80"/>
      <c r="Q165" s="80"/>
      <c r="R165" s="80"/>
      <c r="S165" s="80"/>
      <c r="T165" s="81"/>
      <c r="AT165" s="18" t="s">
        <v>144</v>
      </c>
      <c r="AU165" s="18" t="s">
        <v>84</v>
      </c>
    </row>
    <row r="166" s="12" customFormat="1">
      <c r="B166" s="231"/>
      <c r="C166" s="232"/>
      <c r="D166" s="228" t="s">
        <v>146</v>
      </c>
      <c r="E166" s="233" t="s">
        <v>20</v>
      </c>
      <c r="F166" s="234" t="s">
        <v>221</v>
      </c>
      <c r="G166" s="232"/>
      <c r="H166" s="233" t="s">
        <v>20</v>
      </c>
      <c r="I166" s="235"/>
      <c r="J166" s="232"/>
      <c r="K166" s="232"/>
      <c r="L166" s="236"/>
      <c r="M166" s="237"/>
      <c r="N166" s="238"/>
      <c r="O166" s="238"/>
      <c r="P166" s="238"/>
      <c r="Q166" s="238"/>
      <c r="R166" s="238"/>
      <c r="S166" s="238"/>
      <c r="T166" s="239"/>
      <c r="AT166" s="240" t="s">
        <v>146</v>
      </c>
      <c r="AU166" s="240" t="s">
        <v>84</v>
      </c>
      <c r="AV166" s="12" t="s">
        <v>22</v>
      </c>
      <c r="AW166" s="12" t="s">
        <v>34</v>
      </c>
      <c r="AX166" s="12" t="s">
        <v>75</v>
      </c>
      <c r="AY166" s="240" t="s">
        <v>135</v>
      </c>
    </row>
    <row r="167" s="13" customFormat="1">
      <c r="B167" s="241"/>
      <c r="C167" s="242"/>
      <c r="D167" s="228" t="s">
        <v>146</v>
      </c>
      <c r="E167" s="243" t="s">
        <v>20</v>
      </c>
      <c r="F167" s="244" t="s">
        <v>222</v>
      </c>
      <c r="G167" s="242"/>
      <c r="H167" s="245">
        <v>2.3242500000000001</v>
      </c>
      <c r="I167" s="246"/>
      <c r="J167" s="242"/>
      <c r="K167" s="242"/>
      <c r="L167" s="247"/>
      <c r="M167" s="248"/>
      <c r="N167" s="249"/>
      <c r="O167" s="249"/>
      <c r="P167" s="249"/>
      <c r="Q167" s="249"/>
      <c r="R167" s="249"/>
      <c r="S167" s="249"/>
      <c r="T167" s="250"/>
      <c r="AT167" s="251" t="s">
        <v>146</v>
      </c>
      <c r="AU167" s="251" t="s">
        <v>84</v>
      </c>
      <c r="AV167" s="13" t="s">
        <v>84</v>
      </c>
      <c r="AW167" s="13" t="s">
        <v>34</v>
      </c>
      <c r="AX167" s="13" t="s">
        <v>75</v>
      </c>
      <c r="AY167" s="251" t="s">
        <v>135</v>
      </c>
    </row>
    <row r="168" s="13" customFormat="1">
      <c r="B168" s="241"/>
      <c r="C168" s="242"/>
      <c r="D168" s="228" t="s">
        <v>146</v>
      </c>
      <c r="E168" s="243" t="s">
        <v>20</v>
      </c>
      <c r="F168" s="244" t="s">
        <v>223</v>
      </c>
      <c r="G168" s="242"/>
      <c r="H168" s="245">
        <v>0.315</v>
      </c>
      <c r="I168" s="246"/>
      <c r="J168" s="242"/>
      <c r="K168" s="242"/>
      <c r="L168" s="247"/>
      <c r="M168" s="248"/>
      <c r="N168" s="249"/>
      <c r="O168" s="249"/>
      <c r="P168" s="249"/>
      <c r="Q168" s="249"/>
      <c r="R168" s="249"/>
      <c r="S168" s="249"/>
      <c r="T168" s="250"/>
      <c r="AT168" s="251" t="s">
        <v>146</v>
      </c>
      <c r="AU168" s="251" t="s">
        <v>84</v>
      </c>
      <c r="AV168" s="13" t="s">
        <v>84</v>
      </c>
      <c r="AW168" s="13" t="s">
        <v>34</v>
      </c>
      <c r="AX168" s="13" t="s">
        <v>75</v>
      </c>
      <c r="AY168" s="251" t="s">
        <v>135</v>
      </c>
    </row>
    <row r="169" s="14" customFormat="1">
      <c r="B169" s="252"/>
      <c r="C169" s="253"/>
      <c r="D169" s="228" t="s">
        <v>146</v>
      </c>
      <c r="E169" s="254" t="s">
        <v>20</v>
      </c>
      <c r="F169" s="255" t="s">
        <v>150</v>
      </c>
      <c r="G169" s="253"/>
      <c r="H169" s="256">
        <v>2.6392500000000001</v>
      </c>
      <c r="I169" s="257"/>
      <c r="J169" s="253"/>
      <c r="K169" s="253"/>
      <c r="L169" s="258"/>
      <c r="M169" s="259"/>
      <c r="N169" s="260"/>
      <c r="O169" s="260"/>
      <c r="P169" s="260"/>
      <c r="Q169" s="260"/>
      <c r="R169" s="260"/>
      <c r="S169" s="260"/>
      <c r="T169" s="261"/>
      <c r="AT169" s="262" t="s">
        <v>146</v>
      </c>
      <c r="AU169" s="262" t="s">
        <v>84</v>
      </c>
      <c r="AV169" s="14" t="s">
        <v>151</v>
      </c>
      <c r="AW169" s="14" t="s">
        <v>34</v>
      </c>
      <c r="AX169" s="14" t="s">
        <v>75</v>
      </c>
      <c r="AY169" s="262" t="s">
        <v>135</v>
      </c>
    </row>
    <row r="170" s="12" customFormat="1">
      <c r="B170" s="231"/>
      <c r="C170" s="232"/>
      <c r="D170" s="228" t="s">
        <v>146</v>
      </c>
      <c r="E170" s="233" t="s">
        <v>20</v>
      </c>
      <c r="F170" s="234" t="s">
        <v>224</v>
      </c>
      <c r="G170" s="232"/>
      <c r="H170" s="233" t="s">
        <v>20</v>
      </c>
      <c r="I170" s="235"/>
      <c r="J170" s="232"/>
      <c r="K170" s="232"/>
      <c r="L170" s="236"/>
      <c r="M170" s="237"/>
      <c r="N170" s="238"/>
      <c r="O170" s="238"/>
      <c r="P170" s="238"/>
      <c r="Q170" s="238"/>
      <c r="R170" s="238"/>
      <c r="S170" s="238"/>
      <c r="T170" s="239"/>
      <c r="AT170" s="240" t="s">
        <v>146</v>
      </c>
      <c r="AU170" s="240" t="s">
        <v>84</v>
      </c>
      <c r="AV170" s="12" t="s">
        <v>22</v>
      </c>
      <c r="AW170" s="12" t="s">
        <v>34</v>
      </c>
      <c r="AX170" s="12" t="s">
        <v>75</v>
      </c>
      <c r="AY170" s="240" t="s">
        <v>135</v>
      </c>
    </row>
    <row r="171" s="13" customFormat="1">
      <c r="B171" s="241"/>
      <c r="C171" s="242"/>
      <c r="D171" s="228" t="s">
        <v>146</v>
      </c>
      <c r="E171" s="243" t="s">
        <v>20</v>
      </c>
      <c r="F171" s="244" t="s">
        <v>225</v>
      </c>
      <c r="G171" s="242"/>
      <c r="H171" s="245">
        <v>37.703600000000002</v>
      </c>
      <c r="I171" s="246"/>
      <c r="J171" s="242"/>
      <c r="K171" s="242"/>
      <c r="L171" s="247"/>
      <c r="M171" s="248"/>
      <c r="N171" s="249"/>
      <c r="O171" s="249"/>
      <c r="P171" s="249"/>
      <c r="Q171" s="249"/>
      <c r="R171" s="249"/>
      <c r="S171" s="249"/>
      <c r="T171" s="250"/>
      <c r="AT171" s="251" t="s">
        <v>146</v>
      </c>
      <c r="AU171" s="251" t="s">
        <v>84</v>
      </c>
      <c r="AV171" s="13" t="s">
        <v>84</v>
      </c>
      <c r="AW171" s="13" t="s">
        <v>34</v>
      </c>
      <c r="AX171" s="13" t="s">
        <v>75</v>
      </c>
      <c r="AY171" s="251" t="s">
        <v>135</v>
      </c>
    </row>
    <row r="172" s="13" customFormat="1">
      <c r="B172" s="241"/>
      <c r="C172" s="242"/>
      <c r="D172" s="228" t="s">
        <v>146</v>
      </c>
      <c r="E172" s="243" t="s">
        <v>20</v>
      </c>
      <c r="F172" s="244" t="s">
        <v>226</v>
      </c>
      <c r="G172" s="242"/>
      <c r="H172" s="245">
        <v>11.0663231</v>
      </c>
      <c r="I172" s="246"/>
      <c r="J172" s="242"/>
      <c r="K172" s="242"/>
      <c r="L172" s="247"/>
      <c r="M172" s="248"/>
      <c r="N172" s="249"/>
      <c r="O172" s="249"/>
      <c r="P172" s="249"/>
      <c r="Q172" s="249"/>
      <c r="R172" s="249"/>
      <c r="S172" s="249"/>
      <c r="T172" s="250"/>
      <c r="AT172" s="251" t="s">
        <v>146</v>
      </c>
      <c r="AU172" s="251" t="s">
        <v>84</v>
      </c>
      <c r="AV172" s="13" t="s">
        <v>84</v>
      </c>
      <c r="AW172" s="13" t="s">
        <v>34</v>
      </c>
      <c r="AX172" s="13" t="s">
        <v>75</v>
      </c>
      <c r="AY172" s="251" t="s">
        <v>135</v>
      </c>
    </row>
    <row r="173" s="14" customFormat="1">
      <c r="B173" s="252"/>
      <c r="C173" s="253"/>
      <c r="D173" s="228" t="s">
        <v>146</v>
      </c>
      <c r="E173" s="254" t="s">
        <v>20</v>
      </c>
      <c r="F173" s="255" t="s">
        <v>150</v>
      </c>
      <c r="G173" s="253"/>
      <c r="H173" s="256">
        <v>48.7699231</v>
      </c>
      <c r="I173" s="257"/>
      <c r="J173" s="253"/>
      <c r="K173" s="253"/>
      <c r="L173" s="258"/>
      <c r="M173" s="259"/>
      <c r="N173" s="260"/>
      <c r="O173" s="260"/>
      <c r="P173" s="260"/>
      <c r="Q173" s="260"/>
      <c r="R173" s="260"/>
      <c r="S173" s="260"/>
      <c r="T173" s="261"/>
      <c r="AT173" s="262" t="s">
        <v>146</v>
      </c>
      <c r="AU173" s="262" t="s">
        <v>84</v>
      </c>
      <c r="AV173" s="14" t="s">
        <v>151</v>
      </c>
      <c r="AW173" s="14" t="s">
        <v>34</v>
      </c>
      <c r="AX173" s="14" t="s">
        <v>75</v>
      </c>
      <c r="AY173" s="262" t="s">
        <v>135</v>
      </c>
    </row>
    <row r="174" s="15" customFormat="1">
      <c r="B174" s="263"/>
      <c r="C174" s="264"/>
      <c r="D174" s="228" t="s">
        <v>146</v>
      </c>
      <c r="E174" s="265" t="s">
        <v>20</v>
      </c>
      <c r="F174" s="266" t="s">
        <v>154</v>
      </c>
      <c r="G174" s="264"/>
      <c r="H174" s="267">
        <v>51.409173099999997</v>
      </c>
      <c r="I174" s="268"/>
      <c r="J174" s="264"/>
      <c r="K174" s="264"/>
      <c r="L174" s="269"/>
      <c r="M174" s="270"/>
      <c r="N174" s="271"/>
      <c r="O174" s="271"/>
      <c r="P174" s="271"/>
      <c r="Q174" s="271"/>
      <c r="R174" s="271"/>
      <c r="S174" s="271"/>
      <c r="T174" s="272"/>
      <c r="AT174" s="273" t="s">
        <v>146</v>
      </c>
      <c r="AU174" s="273" t="s">
        <v>84</v>
      </c>
      <c r="AV174" s="15" t="s">
        <v>142</v>
      </c>
      <c r="AW174" s="15" t="s">
        <v>34</v>
      </c>
      <c r="AX174" s="15" t="s">
        <v>22</v>
      </c>
      <c r="AY174" s="273" t="s">
        <v>135</v>
      </c>
    </row>
    <row r="175" s="1" customFormat="1" ht="16.5" customHeight="1">
      <c r="B175" s="39"/>
      <c r="C175" s="216" t="s">
        <v>227</v>
      </c>
      <c r="D175" s="216" t="s">
        <v>137</v>
      </c>
      <c r="E175" s="217" t="s">
        <v>228</v>
      </c>
      <c r="F175" s="218" t="s">
        <v>229</v>
      </c>
      <c r="G175" s="219" t="s">
        <v>161</v>
      </c>
      <c r="H175" s="220">
        <v>30.184000000000001</v>
      </c>
      <c r="I175" s="221"/>
      <c r="J175" s="222">
        <f>ROUND(I175*H175,2)</f>
        <v>0</v>
      </c>
      <c r="K175" s="218" t="s">
        <v>20</v>
      </c>
      <c r="L175" s="44"/>
      <c r="M175" s="223" t="s">
        <v>20</v>
      </c>
      <c r="N175" s="224" t="s">
        <v>46</v>
      </c>
      <c r="O175" s="80"/>
      <c r="P175" s="225">
        <f>O175*H175</f>
        <v>0</v>
      </c>
      <c r="Q175" s="225">
        <v>0.53600000000000003</v>
      </c>
      <c r="R175" s="225">
        <f>Q175*H175</f>
        <v>16.178624000000003</v>
      </c>
      <c r="S175" s="225">
        <v>0</v>
      </c>
      <c r="T175" s="226">
        <f>S175*H175</f>
        <v>0</v>
      </c>
      <c r="AR175" s="18" t="s">
        <v>142</v>
      </c>
      <c r="AT175" s="18" t="s">
        <v>137</v>
      </c>
      <c r="AU175" s="18" t="s">
        <v>84</v>
      </c>
      <c r="AY175" s="18" t="s">
        <v>135</v>
      </c>
      <c r="BE175" s="227">
        <f>IF(N175="základní",J175,0)</f>
        <v>0</v>
      </c>
      <c r="BF175" s="227">
        <f>IF(N175="snížená",J175,0)</f>
        <v>0</v>
      </c>
      <c r="BG175" s="227">
        <f>IF(N175="zákl. přenesená",J175,0)</f>
        <v>0</v>
      </c>
      <c r="BH175" s="227">
        <f>IF(N175="sníž. přenesená",J175,0)</f>
        <v>0</v>
      </c>
      <c r="BI175" s="227">
        <f>IF(N175="nulová",J175,0)</f>
        <v>0</v>
      </c>
      <c r="BJ175" s="18" t="s">
        <v>22</v>
      </c>
      <c r="BK175" s="227">
        <f>ROUND(I175*H175,2)</f>
        <v>0</v>
      </c>
      <c r="BL175" s="18" t="s">
        <v>142</v>
      </c>
      <c r="BM175" s="18" t="s">
        <v>230</v>
      </c>
    </row>
    <row r="176" s="12" customFormat="1">
      <c r="B176" s="231"/>
      <c r="C176" s="232"/>
      <c r="D176" s="228" t="s">
        <v>146</v>
      </c>
      <c r="E176" s="233" t="s">
        <v>20</v>
      </c>
      <c r="F176" s="234" t="s">
        <v>231</v>
      </c>
      <c r="G176" s="232"/>
      <c r="H176" s="233" t="s">
        <v>20</v>
      </c>
      <c r="I176" s="235"/>
      <c r="J176" s="232"/>
      <c r="K176" s="232"/>
      <c r="L176" s="236"/>
      <c r="M176" s="237"/>
      <c r="N176" s="238"/>
      <c r="O176" s="238"/>
      <c r="P176" s="238"/>
      <c r="Q176" s="238"/>
      <c r="R176" s="238"/>
      <c r="S176" s="238"/>
      <c r="T176" s="239"/>
      <c r="AT176" s="240" t="s">
        <v>146</v>
      </c>
      <c r="AU176" s="240" t="s">
        <v>84</v>
      </c>
      <c r="AV176" s="12" t="s">
        <v>22</v>
      </c>
      <c r="AW176" s="12" t="s">
        <v>34</v>
      </c>
      <c r="AX176" s="12" t="s">
        <v>75</v>
      </c>
      <c r="AY176" s="240" t="s">
        <v>135</v>
      </c>
    </row>
    <row r="177" s="13" customFormat="1">
      <c r="B177" s="241"/>
      <c r="C177" s="242"/>
      <c r="D177" s="228" t="s">
        <v>146</v>
      </c>
      <c r="E177" s="243" t="s">
        <v>20</v>
      </c>
      <c r="F177" s="244" t="s">
        <v>232</v>
      </c>
      <c r="G177" s="242"/>
      <c r="H177" s="245">
        <v>7.8712600000000004</v>
      </c>
      <c r="I177" s="246"/>
      <c r="J177" s="242"/>
      <c r="K177" s="242"/>
      <c r="L177" s="247"/>
      <c r="M177" s="248"/>
      <c r="N177" s="249"/>
      <c r="O177" s="249"/>
      <c r="P177" s="249"/>
      <c r="Q177" s="249"/>
      <c r="R177" s="249"/>
      <c r="S177" s="249"/>
      <c r="T177" s="250"/>
      <c r="AT177" s="251" t="s">
        <v>146</v>
      </c>
      <c r="AU177" s="251" t="s">
        <v>84</v>
      </c>
      <c r="AV177" s="13" t="s">
        <v>84</v>
      </c>
      <c r="AW177" s="13" t="s">
        <v>34</v>
      </c>
      <c r="AX177" s="13" t="s">
        <v>75</v>
      </c>
      <c r="AY177" s="251" t="s">
        <v>135</v>
      </c>
    </row>
    <row r="178" s="14" customFormat="1">
      <c r="B178" s="252"/>
      <c r="C178" s="253"/>
      <c r="D178" s="228" t="s">
        <v>146</v>
      </c>
      <c r="E178" s="254" t="s">
        <v>20</v>
      </c>
      <c r="F178" s="255" t="s">
        <v>150</v>
      </c>
      <c r="G178" s="253"/>
      <c r="H178" s="256">
        <v>7.8712600000000004</v>
      </c>
      <c r="I178" s="257"/>
      <c r="J178" s="253"/>
      <c r="K178" s="253"/>
      <c r="L178" s="258"/>
      <c r="M178" s="259"/>
      <c r="N178" s="260"/>
      <c r="O178" s="260"/>
      <c r="P178" s="260"/>
      <c r="Q178" s="260"/>
      <c r="R178" s="260"/>
      <c r="S178" s="260"/>
      <c r="T178" s="261"/>
      <c r="AT178" s="262" t="s">
        <v>146</v>
      </c>
      <c r="AU178" s="262" t="s">
        <v>84</v>
      </c>
      <c r="AV178" s="14" t="s">
        <v>151</v>
      </c>
      <c r="AW178" s="14" t="s">
        <v>34</v>
      </c>
      <c r="AX178" s="14" t="s">
        <v>75</v>
      </c>
      <c r="AY178" s="262" t="s">
        <v>135</v>
      </c>
    </row>
    <row r="179" s="12" customFormat="1">
      <c r="B179" s="231"/>
      <c r="C179" s="232"/>
      <c r="D179" s="228" t="s">
        <v>146</v>
      </c>
      <c r="E179" s="233" t="s">
        <v>20</v>
      </c>
      <c r="F179" s="234" t="s">
        <v>233</v>
      </c>
      <c r="G179" s="232"/>
      <c r="H179" s="233" t="s">
        <v>20</v>
      </c>
      <c r="I179" s="235"/>
      <c r="J179" s="232"/>
      <c r="K179" s="232"/>
      <c r="L179" s="236"/>
      <c r="M179" s="237"/>
      <c r="N179" s="238"/>
      <c r="O179" s="238"/>
      <c r="P179" s="238"/>
      <c r="Q179" s="238"/>
      <c r="R179" s="238"/>
      <c r="S179" s="238"/>
      <c r="T179" s="239"/>
      <c r="AT179" s="240" t="s">
        <v>146</v>
      </c>
      <c r="AU179" s="240" t="s">
        <v>84</v>
      </c>
      <c r="AV179" s="12" t="s">
        <v>22</v>
      </c>
      <c r="AW179" s="12" t="s">
        <v>34</v>
      </c>
      <c r="AX179" s="12" t="s">
        <v>75</v>
      </c>
      <c r="AY179" s="240" t="s">
        <v>135</v>
      </c>
    </row>
    <row r="180" s="13" customFormat="1">
      <c r="B180" s="241"/>
      <c r="C180" s="242"/>
      <c r="D180" s="228" t="s">
        <v>146</v>
      </c>
      <c r="E180" s="243" t="s">
        <v>20</v>
      </c>
      <c r="F180" s="244" t="s">
        <v>234</v>
      </c>
      <c r="G180" s="242"/>
      <c r="H180" s="245">
        <v>4.3470000000000004</v>
      </c>
      <c r="I180" s="246"/>
      <c r="J180" s="242"/>
      <c r="K180" s="242"/>
      <c r="L180" s="247"/>
      <c r="M180" s="248"/>
      <c r="N180" s="249"/>
      <c r="O180" s="249"/>
      <c r="P180" s="249"/>
      <c r="Q180" s="249"/>
      <c r="R180" s="249"/>
      <c r="S180" s="249"/>
      <c r="T180" s="250"/>
      <c r="AT180" s="251" t="s">
        <v>146</v>
      </c>
      <c r="AU180" s="251" t="s">
        <v>84</v>
      </c>
      <c r="AV180" s="13" t="s">
        <v>84</v>
      </c>
      <c r="AW180" s="13" t="s">
        <v>34</v>
      </c>
      <c r="AX180" s="13" t="s">
        <v>75</v>
      </c>
      <c r="AY180" s="251" t="s">
        <v>135</v>
      </c>
    </row>
    <row r="181" s="14" customFormat="1">
      <c r="B181" s="252"/>
      <c r="C181" s="253"/>
      <c r="D181" s="228" t="s">
        <v>146</v>
      </c>
      <c r="E181" s="254" t="s">
        <v>20</v>
      </c>
      <c r="F181" s="255" t="s">
        <v>150</v>
      </c>
      <c r="G181" s="253"/>
      <c r="H181" s="256">
        <v>4.3470000000000004</v>
      </c>
      <c r="I181" s="257"/>
      <c r="J181" s="253"/>
      <c r="K181" s="253"/>
      <c r="L181" s="258"/>
      <c r="M181" s="259"/>
      <c r="N181" s="260"/>
      <c r="O181" s="260"/>
      <c r="P181" s="260"/>
      <c r="Q181" s="260"/>
      <c r="R181" s="260"/>
      <c r="S181" s="260"/>
      <c r="T181" s="261"/>
      <c r="AT181" s="262" t="s">
        <v>146</v>
      </c>
      <c r="AU181" s="262" t="s">
        <v>84</v>
      </c>
      <c r="AV181" s="14" t="s">
        <v>151</v>
      </c>
      <c r="AW181" s="14" t="s">
        <v>34</v>
      </c>
      <c r="AX181" s="14" t="s">
        <v>75</v>
      </c>
      <c r="AY181" s="262" t="s">
        <v>135</v>
      </c>
    </row>
    <row r="182" s="12" customFormat="1">
      <c r="B182" s="231"/>
      <c r="C182" s="232"/>
      <c r="D182" s="228" t="s">
        <v>146</v>
      </c>
      <c r="E182" s="233" t="s">
        <v>20</v>
      </c>
      <c r="F182" s="234" t="s">
        <v>235</v>
      </c>
      <c r="G182" s="232"/>
      <c r="H182" s="233" t="s">
        <v>20</v>
      </c>
      <c r="I182" s="235"/>
      <c r="J182" s="232"/>
      <c r="K182" s="232"/>
      <c r="L182" s="236"/>
      <c r="M182" s="237"/>
      <c r="N182" s="238"/>
      <c r="O182" s="238"/>
      <c r="P182" s="238"/>
      <c r="Q182" s="238"/>
      <c r="R182" s="238"/>
      <c r="S182" s="238"/>
      <c r="T182" s="239"/>
      <c r="AT182" s="240" t="s">
        <v>146</v>
      </c>
      <c r="AU182" s="240" t="s">
        <v>84</v>
      </c>
      <c r="AV182" s="12" t="s">
        <v>22</v>
      </c>
      <c r="AW182" s="12" t="s">
        <v>34</v>
      </c>
      <c r="AX182" s="12" t="s">
        <v>75</v>
      </c>
      <c r="AY182" s="240" t="s">
        <v>135</v>
      </c>
    </row>
    <row r="183" s="13" customFormat="1">
      <c r="B183" s="241"/>
      <c r="C183" s="242"/>
      <c r="D183" s="228" t="s">
        <v>146</v>
      </c>
      <c r="E183" s="243" t="s">
        <v>20</v>
      </c>
      <c r="F183" s="244" t="s">
        <v>236</v>
      </c>
      <c r="G183" s="242"/>
      <c r="H183" s="245">
        <v>10.9102</v>
      </c>
      <c r="I183" s="246"/>
      <c r="J183" s="242"/>
      <c r="K183" s="242"/>
      <c r="L183" s="247"/>
      <c r="M183" s="248"/>
      <c r="N183" s="249"/>
      <c r="O183" s="249"/>
      <c r="P183" s="249"/>
      <c r="Q183" s="249"/>
      <c r="R183" s="249"/>
      <c r="S183" s="249"/>
      <c r="T183" s="250"/>
      <c r="AT183" s="251" t="s">
        <v>146</v>
      </c>
      <c r="AU183" s="251" t="s">
        <v>84</v>
      </c>
      <c r="AV183" s="13" t="s">
        <v>84</v>
      </c>
      <c r="AW183" s="13" t="s">
        <v>34</v>
      </c>
      <c r="AX183" s="13" t="s">
        <v>75</v>
      </c>
      <c r="AY183" s="251" t="s">
        <v>135</v>
      </c>
    </row>
    <row r="184" s="14" customFormat="1">
      <c r="B184" s="252"/>
      <c r="C184" s="253"/>
      <c r="D184" s="228" t="s">
        <v>146</v>
      </c>
      <c r="E184" s="254" t="s">
        <v>20</v>
      </c>
      <c r="F184" s="255" t="s">
        <v>150</v>
      </c>
      <c r="G184" s="253"/>
      <c r="H184" s="256">
        <v>10.9102</v>
      </c>
      <c r="I184" s="257"/>
      <c r="J184" s="253"/>
      <c r="K184" s="253"/>
      <c r="L184" s="258"/>
      <c r="M184" s="259"/>
      <c r="N184" s="260"/>
      <c r="O184" s="260"/>
      <c r="P184" s="260"/>
      <c r="Q184" s="260"/>
      <c r="R184" s="260"/>
      <c r="S184" s="260"/>
      <c r="T184" s="261"/>
      <c r="AT184" s="262" t="s">
        <v>146</v>
      </c>
      <c r="AU184" s="262" t="s">
        <v>84</v>
      </c>
      <c r="AV184" s="14" t="s">
        <v>151</v>
      </c>
      <c r="AW184" s="14" t="s">
        <v>34</v>
      </c>
      <c r="AX184" s="14" t="s">
        <v>75</v>
      </c>
      <c r="AY184" s="262" t="s">
        <v>135</v>
      </c>
    </row>
    <row r="185" s="12" customFormat="1">
      <c r="B185" s="231"/>
      <c r="C185" s="232"/>
      <c r="D185" s="228" t="s">
        <v>146</v>
      </c>
      <c r="E185" s="233" t="s">
        <v>20</v>
      </c>
      <c r="F185" s="234" t="s">
        <v>233</v>
      </c>
      <c r="G185" s="232"/>
      <c r="H185" s="233" t="s">
        <v>20</v>
      </c>
      <c r="I185" s="235"/>
      <c r="J185" s="232"/>
      <c r="K185" s="232"/>
      <c r="L185" s="236"/>
      <c r="M185" s="237"/>
      <c r="N185" s="238"/>
      <c r="O185" s="238"/>
      <c r="P185" s="238"/>
      <c r="Q185" s="238"/>
      <c r="R185" s="238"/>
      <c r="S185" s="238"/>
      <c r="T185" s="239"/>
      <c r="AT185" s="240" t="s">
        <v>146</v>
      </c>
      <c r="AU185" s="240" t="s">
        <v>84</v>
      </c>
      <c r="AV185" s="12" t="s">
        <v>22</v>
      </c>
      <c r="AW185" s="12" t="s">
        <v>34</v>
      </c>
      <c r="AX185" s="12" t="s">
        <v>75</v>
      </c>
      <c r="AY185" s="240" t="s">
        <v>135</v>
      </c>
    </row>
    <row r="186" s="13" customFormat="1">
      <c r="B186" s="241"/>
      <c r="C186" s="242"/>
      <c r="D186" s="228" t="s">
        <v>146</v>
      </c>
      <c r="E186" s="243" t="s">
        <v>20</v>
      </c>
      <c r="F186" s="244" t="s">
        <v>237</v>
      </c>
      <c r="G186" s="242"/>
      <c r="H186" s="245">
        <v>7.0553999999999997</v>
      </c>
      <c r="I186" s="246"/>
      <c r="J186" s="242"/>
      <c r="K186" s="242"/>
      <c r="L186" s="247"/>
      <c r="M186" s="248"/>
      <c r="N186" s="249"/>
      <c r="O186" s="249"/>
      <c r="P186" s="249"/>
      <c r="Q186" s="249"/>
      <c r="R186" s="249"/>
      <c r="S186" s="249"/>
      <c r="T186" s="250"/>
      <c r="AT186" s="251" t="s">
        <v>146</v>
      </c>
      <c r="AU186" s="251" t="s">
        <v>84</v>
      </c>
      <c r="AV186" s="13" t="s">
        <v>84</v>
      </c>
      <c r="AW186" s="13" t="s">
        <v>34</v>
      </c>
      <c r="AX186" s="13" t="s">
        <v>75</v>
      </c>
      <c r="AY186" s="251" t="s">
        <v>135</v>
      </c>
    </row>
    <row r="187" s="14" customFormat="1">
      <c r="B187" s="252"/>
      <c r="C187" s="253"/>
      <c r="D187" s="228" t="s">
        <v>146</v>
      </c>
      <c r="E187" s="254" t="s">
        <v>20</v>
      </c>
      <c r="F187" s="255" t="s">
        <v>150</v>
      </c>
      <c r="G187" s="253"/>
      <c r="H187" s="256">
        <v>7.0553999999999997</v>
      </c>
      <c r="I187" s="257"/>
      <c r="J187" s="253"/>
      <c r="K187" s="253"/>
      <c r="L187" s="258"/>
      <c r="M187" s="259"/>
      <c r="N187" s="260"/>
      <c r="O187" s="260"/>
      <c r="P187" s="260"/>
      <c r="Q187" s="260"/>
      <c r="R187" s="260"/>
      <c r="S187" s="260"/>
      <c r="T187" s="261"/>
      <c r="AT187" s="262" t="s">
        <v>146</v>
      </c>
      <c r="AU187" s="262" t="s">
        <v>84</v>
      </c>
      <c r="AV187" s="14" t="s">
        <v>151</v>
      </c>
      <c r="AW187" s="14" t="s">
        <v>34</v>
      </c>
      <c r="AX187" s="14" t="s">
        <v>75</v>
      </c>
      <c r="AY187" s="262" t="s">
        <v>135</v>
      </c>
    </row>
    <row r="188" s="15" customFormat="1">
      <c r="B188" s="263"/>
      <c r="C188" s="264"/>
      <c r="D188" s="228" t="s">
        <v>146</v>
      </c>
      <c r="E188" s="265" t="s">
        <v>20</v>
      </c>
      <c r="F188" s="266" t="s">
        <v>154</v>
      </c>
      <c r="G188" s="264"/>
      <c r="H188" s="267">
        <v>30.183859999999999</v>
      </c>
      <c r="I188" s="268"/>
      <c r="J188" s="264"/>
      <c r="K188" s="264"/>
      <c r="L188" s="269"/>
      <c r="M188" s="270"/>
      <c r="N188" s="271"/>
      <c r="O188" s="271"/>
      <c r="P188" s="271"/>
      <c r="Q188" s="271"/>
      <c r="R188" s="271"/>
      <c r="S188" s="271"/>
      <c r="T188" s="272"/>
      <c r="AT188" s="273" t="s">
        <v>146</v>
      </c>
      <c r="AU188" s="273" t="s">
        <v>84</v>
      </c>
      <c r="AV188" s="15" t="s">
        <v>142</v>
      </c>
      <c r="AW188" s="15" t="s">
        <v>34</v>
      </c>
      <c r="AX188" s="15" t="s">
        <v>22</v>
      </c>
      <c r="AY188" s="273" t="s">
        <v>135</v>
      </c>
    </row>
    <row r="189" s="1" customFormat="1" ht="16.5" customHeight="1">
      <c r="B189" s="39"/>
      <c r="C189" s="216" t="s">
        <v>8</v>
      </c>
      <c r="D189" s="216" t="s">
        <v>137</v>
      </c>
      <c r="E189" s="217" t="s">
        <v>238</v>
      </c>
      <c r="F189" s="218" t="s">
        <v>239</v>
      </c>
      <c r="G189" s="219" t="s">
        <v>240</v>
      </c>
      <c r="H189" s="220">
        <v>0.23699999999999999</v>
      </c>
      <c r="I189" s="221"/>
      <c r="J189" s="222">
        <f>ROUND(I189*H189,2)</f>
        <v>0</v>
      </c>
      <c r="K189" s="218" t="s">
        <v>20</v>
      </c>
      <c r="L189" s="44"/>
      <c r="M189" s="223" t="s">
        <v>20</v>
      </c>
      <c r="N189" s="224" t="s">
        <v>46</v>
      </c>
      <c r="O189" s="80"/>
      <c r="P189" s="225">
        <f>O189*H189</f>
        <v>0</v>
      </c>
      <c r="Q189" s="225">
        <v>1.0525899999999999</v>
      </c>
      <c r="R189" s="225">
        <f>Q189*H189</f>
        <v>0.24946382999999997</v>
      </c>
      <c r="S189" s="225">
        <v>0</v>
      </c>
      <c r="T189" s="226">
        <f>S189*H189</f>
        <v>0</v>
      </c>
      <c r="AR189" s="18" t="s">
        <v>142</v>
      </c>
      <c r="AT189" s="18" t="s">
        <v>137</v>
      </c>
      <c r="AU189" s="18" t="s">
        <v>84</v>
      </c>
      <c r="AY189" s="18" t="s">
        <v>135</v>
      </c>
      <c r="BE189" s="227">
        <f>IF(N189="základní",J189,0)</f>
        <v>0</v>
      </c>
      <c r="BF189" s="227">
        <f>IF(N189="snížená",J189,0)</f>
        <v>0</v>
      </c>
      <c r="BG189" s="227">
        <f>IF(N189="zákl. přenesená",J189,0)</f>
        <v>0</v>
      </c>
      <c r="BH189" s="227">
        <f>IF(N189="sníž. přenesená",J189,0)</f>
        <v>0</v>
      </c>
      <c r="BI189" s="227">
        <f>IF(N189="nulová",J189,0)</f>
        <v>0</v>
      </c>
      <c r="BJ189" s="18" t="s">
        <v>22</v>
      </c>
      <c r="BK189" s="227">
        <f>ROUND(I189*H189,2)</f>
        <v>0</v>
      </c>
      <c r="BL189" s="18" t="s">
        <v>142</v>
      </c>
      <c r="BM189" s="18" t="s">
        <v>241</v>
      </c>
    </row>
    <row r="190" s="12" customFormat="1">
      <c r="B190" s="231"/>
      <c r="C190" s="232"/>
      <c r="D190" s="228" t="s">
        <v>146</v>
      </c>
      <c r="E190" s="233" t="s">
        <v>20</v>
      </c>
      <c r="F190" s="234" t="s">
        <v>242</v>
      </c>
      <c r="G190" s="232"/>
      <c r="H190" s="233" t="s">
        <v>20</v>
      </c>
      <c r="I190" s="235"/>
      <c r="J190" s="232"/>
      <c r="K190" s="232"/>
      <c r="L190" s="236"/>
      <c r="M190" s="237"/>
      <c r="N190" s="238"/>
      <c r="O190" s="238"/>
      <c r="P190" s="238"/>
      <c r="Q190" s="238"/>
      <c r="R190" s="238"/>
      <c r="S190" s="238"/>
      <c r="T190" s="239"/>
      <c r="AT190" s="240" t="s">
        <v>146</v>
      </c>
      <c r="AU190" s="240" t="s">
        <v>84</v>
      </c>
      <c r="AV190" s="12" t="s">
        <v>22</v>
      </c>
      <c r="AW190" s="12" t="s">
        <v>34</v>
      </c>
      <c r="AX190" s="12" t="s">
        <v>75</v>
      </c>
      <c r="AY190" s="240" t="s">
        <v>135</v>
      </c>
    </row>
    <row r="191" s="12" customFormat="1">
      <c r="B191" s="231"/>
      <c r="C191" s="232"/>
      <c r="D191" s="228" t="s">
        <v>146</v>
      </c>
      <c r="E191" s="233" t="s">
        <v>20</v>
      </c>
      <c r="F191" s="234" t="s">
        <v>243</v>
      </c>
      <c r="G191" s="232"/>
      <c r="H191" s="233" t="s">
        <v>20</v>
      </c>
      <c r="I191" s="235"/>
      <c r="J191" s="232"/>
      <c r="K191" s="232"/>
      <c r="L191" s="236"/>
      <c r="M191" s="237"/>
      <c r="N191" s="238"/>
      <c r="O191" s="238"/>
      <c r="P191" s="238"/>
      <c r="Q191" s="238"/>
      <c r="R191" s="238"/>
      <c r="S191" s="238"/>
      <c r="T191" s="239"/>
      <c r="AT191" s="240" t="s">
        <v>146</v>
      </c>
      <c r="AU191" s="240" t="s">
        <v>84</v>
      </c>
      <c r="AV191" s="12" t="s">
        <v>22</v>
      </c>
      <c r="AW191" s="12" t="s">
        <v>34</v>
      </c>
      <c r="AX191" s="12" t="s">
        <v>75</v>
      </c>
      <c r="AY191" s="240" t="s">
        <v>135</v>
      </c>
    </row>
    <row r="192" s="13" customFormat="1">
      <c r="B192" s="241"/>
      <c r="C192" s="242"/>
      <c r="D192" s="228" t="s">
        <v>146</v>
      </c>
      <c r="E192" s="243" t="s">
        <v>20</v>
      </c>
      <c r="F192" s="244" t="s">
        <v>244</v>
      </c>
      <c r="G192" s="242"/>
      <c r="H192" s="245">
        <v>0.065100000000000005</v>
      </c>
      <c r="I192" s="246"/>
      <c r="J192" s="242"/>
      <c r="K192" s="242"/>
      <c r="L192" s="247"/>
      <c r="M192" s="248"/>
      <c r="N192" s="249"/>
      <c r="O192" s="249"/>
      <c r="P192" s="249"/>
      <c r="Q192" s="249"/>
      <c r="R192" s="249"/>
      <c r="S192" s="249"/>
      <c r="T192" s="250"/>
      <c r="AT192" s="251" t="s">
        <v>146</v>
      </c>
      <c r="AU192" s="251" t="s">
        <v>84</v>
      </c>
      <c r="AV192" s="13" t="s">
        <v>84</v>
      </c>
      <c r="AW192" s="13" t="s">
        <v>34</v>
      </c>
      <c r="AX192" s="13" t="s">
        <v>75</v>
      </c>
      <c r="AY192" s="251" t="s">
        <v>135</v>
      </c>
    </row>
    <row r="193" s="12" customFormat="1">
      <c r="B193" s="231"/>
      <c r="C193" s="232"/>
      <c r="D193" s="228" t="s">
        <v>146</v>
      </c>
      <c r="E193" s="233" t="s">
        <v>20</v>
      </c>
      <c r="F193" s="234" t="s">
        <v>245</v>
      </c>
      <c r="G193" s="232"/>
      <c r="H193" s="233" t="s">
        <v>20</v>
      </c>
      <c r="I193" s="235"/>
      <c r="J193" s="232"/>
      <c r="K193" s="232"/>
      <c r="L193" s="236"/>
      <c r="M193" s="237"/>
      <c r="N193" s="238"/>
      <c r="O193" s="238"/>
      <c r="P193" s="238"/>
      <c r="Q193" s="238"/>
      <c r="R193" s="238"/>
      <c r="S193" s="238"/>
      <c r="T193" s="239"/>
      <c r="AT193" s="240" t="s">
        <v>146</v>
      </c>
      <c r="AU193" s="240" t="s">
        <v>84</v>
      </c>
      <c r="AV193" s="12" t="s">
        <v>22</v>
      </c>
      <c r="AW193" s="12" t="s">
        <v>34</v>
      </c>
      <c r="AX193" s="12" t="s">
        <v>75</v>
      </c>
      <c r="AY193" s="240" t="s">
        <v>135</v>
      </c>
    </row>
    <row r="194" s="13" customFormat="1">
      <c r="B194" s="241"/>
      <c r="C194" s="242"/>
      <c r="D194" s="228" t="s">
        <v>146</v>
      </c>
      <c r="E194" s="243" t="s">
        <v>20</v>
      </c>
      <c r="F194" s="244" t="s">
        <v>246</v>
      </c>
      <c r="G194" s="242"/>
      <c r="H194" s="245">
        <v>0.17233499999999999</v>
      </c>
      <c r="I194" s="246"/>
      <c r="J194" s="242"/>
      <c r="K194" s="242"/>
      <c r="L194" s="247"/>
      <c r="M194" s="248"/>
      <c r="N194" s="249"/>
      <c r="O194" s="249"/>
      <c r="P194" s="249"/>
      <c r="Q194" s="249"/>
      <c r="R194" s="249"/>
      <c r="S194" s="249"/>
      <c r="T194" s="250"/>
      <c r="AT194" s="251" t="s">
        <v>146</v>
      </c>
      <c r="AU194" s="251" t="s">
        <v>84</v>
      </c>
      <c r="AV194" s="13" t="s">
        <v>84</v>
      </c>
      <c r="AW194" s="13" t="s">
        <v>34</v>
      </c>
      <c r="AX194" s="13" t="s">
        <v>75</v>
      </c>
      <c r="AY194" s="251" t="s">
        <v>135</v>
      </c>
    </row>
    <row r="195" s="15" customFormat="1">
      <c r="B195" s="263"/>
      <c r="C195" s="264"/>
      <c r="D195" s="228" t="s">
        <v>146</v>
      </c>
      <c r="E195" s="265" t="s">
        <v>20</v>
      </c>
      <c r="F195" s="266" t="s">
        <v>154</v>
      </c>
      <c r="G195" s="264"/>
      <c r="H195" s="267">
        <v>0.23743500000000001</v>
      </c>
      <c r="I195" s="268"/>
      <c r="J195" s="264"/>
      <c r="K195" s="264"/>
      <c r="L195" s="269"/>
      <c r="M195" s="270"/>
      <c r="N195" s="271"/>
      <c r="O195" s="271"/>
      <c r="P195" s="271"/>
      <c r="Q195" s="271"/>
      <c r="R195" s="271"/>
      <c r="S195" s="271"/>
      <c r="T195" s="272"/>
      <c r="AT195" s="273" t="s">
        <v>146</v>
      </c>
      <c r="AU195" s="273" t="s">
        <v>84</v>
      </c>
      <c r="AV195" s="15" t="s">
        <v>142</v>
      </c>
      <c r="AW195" s="15" t="s">
        <v>34</v>
      </c>
      <c r="AX195" s="15" t="s">
        <v>22</v>
      </c>
      <c r="AY195" s="273" t="s">
        <v>135</v>
      </c>
    </row>
    <row r="196" s="1" customFormat="1" ht="16.5" customHeight="1">
      <c r="B196" s="39"/>
      <c r="C196" s="216" t="s">
        <v>247</v>
      </c>
      <c r="D196" s="216" t="s">
        <v>137</v>
      </c>
      <c r="E196" s="217" t="s">
        <v>248</v>
      </c>
      <c r="F196" s="218" t="s">
        <v>249</v>
      </c>
      <c r="G196" s="219" t="s">
        <v>140</v>
      </c>
      <c r="H196" s="220">
        <v>1.2869999999999999</v>
      </c>
      <c r="I196" s="221"/>
      <c r="J196" s="222">
        <f>ROUND(I196*H196,2)</f>
        <v>0</v>
      </c>
      <c r="K196" s="218" t="s">
        <v>141</v>
      </c>
      <c r="L196" s="44"/>
      <c r="M196" s="223" t="s">
        <v>20</v>
      </c>
      <c r="N196" s="224" t="s">
        <v>46</v>
      </c>
      <c r="O196" s="80"/>
      <c r="P196" s="225">
        <f>O196*H196</f>
        <v>0</v>
      </c>
      <c r="Q196" s="225">
        <v>1.6285000000000001</v>
      </c>
      <c r="R196" s="225">
        <f>Q196*H196</f>
        <v>2.0958795000000001</v>
      </c>
      <c r="S196" s="225">
        <v>0</v>
      </c>
      <c r="T196" s="226">
        <f>S196*H196</f>
        <v>0</v>
      </c>
      <c r="AR196" s="18" t="s">
        <v>142</v>
      </c>
      <c r="AT196" s="18" t="s">
        <v>137</v>
      </c>
      <c r="AU196" s="18" t="s">
        <v>84</v>
      </c>
      <c r="AY196" s="18" t="s">
        <v>135</v>
      </c>
      <c r="BE196" s="227">
        <f>IF(N196="základní",J196,0)</f>
        <v>0</v>
      </c>
      <c r="BF196" s="227">
        <f>IF(N196="snížená",J196,0)</f>
        <v>0</v>
      </c>
      <c r="BG196" s="227">
        <f>IF(N196="zákl. přenesená",J196,0)</f>
        <v>0</v>
      </c>
      <c r="BH196" s="227">
        <f>IF(N196="sníž. přenesená",J196,0)</f>
        <v>0</v>
      </c>
      <c r="BI196" s="227">
        <f>IF(N196="nulová",J196,0)</f>
        <v>0</v>
      </c>
      <c r="BJ196" s="18" t="s">
        <v>22</v>
      </c>
      <c r="BK196" s="227">
        <f>ROUND(I196*H196,2)</f>
        <v>0</v>
      </c>
      <c r="BL196" s="18" t="s">
        <v>142</v>
      </c>
      <c r="BM196" s="18" t="s">
        <v>250</v>
      </c>
    </row>
    <row r="197" s="1" customFormat="1">
      <c r="B197" s="39"/>
      <c r="C197" s="40"/>
      <c r="D197" s="228" t="s">
        <v>144</v>
      </c>
      <c r="E197" s="40"/>
      <c r="F197" s="229" t="s">
        <v>251</v>
      </c>
      <c r="G197" s="40"/>
      <c r="H197" s="40"/>
      <c r="I197" s="143"/>
      <c r="J197" s="40"/>
      <c r="K197" s="40"/>
      <c r="L197" s="44"/>
      <c r="M197" s="230"/>
      <c r="N197" s="80"/>
      <c r="O197" s="80"/>
      <c r="P197" s="80"/>
      <c r="Q197" s="80"/>
      <c r="R197" s="80"/>
      <c r="S197" s="80"/>
      <c r="T197" s="81"/>
      <c r="AT197" s="18" t="s">
        <v>144</v>
      </c>
      <c r="AU197" s="18" t="s">
        <v>84</v>
      </c>
    </row>
    <row r="198" s="12" customFormat="1">
      <c r="B198" s="231"/>
      <c r="C198" s="232"/>
      <c r="D198" s="228" t="s">
        <v>146</v>
      </c>
      <c r="E198" s="233" t="s">
        <v>20</v>
      </c>
      <c r="F198" s="234" t="s">
        <v>252</v>
      </c>
      <c r="G198" s="232"/>
      <c r="H198" s="233" t="s">
        <v>20</v>
      </c>
      <c r="I198" s="235"/>
      <c r="J198" s="232"/>
      <c r="K198" s="232"/>
      <c r="L198" s="236"/>
      <c r="M198" s="237"/>
      <c r="N198" s="238"/>
      <c r="O198" s="238"/>
      <c r="P198" s="238"/>
      <c r="Q198" s="238"/>
      <c r="R198" s="238"/>
      <c r="S198" s="238"/>
      <c r="T198" s="239"/>
      <c r="AT198" s="240" t="s">
        <v>146</v>
      </c>
      <c r="AU198" s="240" t="s">
        <v>84</v>
      </c>
      <c r="AV198" s="12" t="s">
        <v>22</v>
      </c>
      <c r="AW198" s="12" t="s">
        <v>34</v>
      </c>
      <c r="AX198" s="12" t="s">
        <v>75</v>
      </c>
      <c r="AY198" s="240" t="s">
        <v>135</v>
      </c>
    </row>
    <row r="199" s="13" customFormat="1">
      <c r="B199" s="241"/>
      <c r="C199" s="242"/>
      <c r="D199" s="228" t="s">
        <v>146</v>
      </c>
      <c r="E199" s="243" t="s">
        <v>20</v>
      </c>
      <c r="F199" s="244" t="s">
        <v>253</v>
      </c>
      <c r="G199" s="242"/>
      <c r="H199" s="245">
        <v>1.2869999999999999</v>
      </c>
      <c r="I199" s="246"/>
      <c r="J199" s="242"/>
      <c r="K199" s="242"/>
      <c r="L199" s="247"/>
      <c r="M199" s="248"/>
      <c r="N199" s="249"/>
      <c r="O199" s="249"/>
      <c r="P199" s="249"/>
      <c r="Q199" s="249"/>
      <c r="R199" s="249"/>
      <c r="S199" s="249"/>
      <c r="T199" s="250"/>
      <c r="AT199" s="251" t="s">
        <v>146</v>
      </c>
      <c r="AU199" s="251" t="s">
        <v>84</v>
      </c>
      <c r="AV199" s="13" t="s">
        <v>84</v>
      </c>
      <c r="AW199" s="13" t="s">
        <v>34</v>
      </c>
      <c r="AX199" s="13" t="s">
        <v>75</v>
      </c>
      <c r="AY199" s="251" t="s">
        <v>135</v>
      </c>
    </row>
    <row r="200" s="15" customFormat="1">
      <c r="B200" s="263"/>
      <c r="C200" s="264"/>
      <c r="D200" s="228" t="s">
        <v>146</v>
      </c>
      <c r="E200" s="265" t="s">
        <v>20</v>
      </c>
      <c r="F200" s="266" t="s">
        <v>154</v>
      </c>
      <c r="G200" s="264"/>
      <c r="H200" s="267">
        <v>1.2869999999999999</v>
      </c>
      <c r="I200" s="268"/>
      <c r="J200" s="264"/>
      <c r="K200" s="264"/>
      <c r="L200" s="269"/>
      <c r="M200" s="270"/>
      <c r="N200" s="271"/>
      <c r="O200" s="271"/>
      <c r="P200" s="271"/>
      <c r="Q200" s="271"/>
      <c r="R200" s="271"/>
      <c r="S200" s="271"/>
      <c r="T200" s="272"/>
      <c r="AT200" s="273" t="s">
        <v>146</v>
      </c>
      <c r="AU200" s="273" t="s">
        <v>84</v>
      </c>
      <c r="AV200" s="15" t="s">
        <v>142</v>
      </c>
      <c r="AW200" s="15" t="s">
        <v>34</v>
      </c>
      <c r="AX200" s="15" t="s">
        <v>22</v>
      </c>
      <c r="AY200" s="273" t="s">
        <v>135</v>
      </c>
    </row>
    <row r="201" s="1" customFormat="1" ht="22.5" customHeight="1">
      <c r="B201" s="39"/>
      <c r="C201" s="216" t="s">
        <v>254</v>
      </c>
      <c r="D201" s="216" t="s">
        <v>137</v>
      </c>
      <c r="E201" s="217" t="s">
        <v>255</v>
      </c>
      <c r="F201" s="218" t="s">
        <v>256</v>
      </c>
      <c r="G201" s="219" t="s">
        <v>161</v>
      </c>
      <c r="H201" s="220">
        <v>5.0679999999999996</v>
      </c>
      <c r="I201" s="221"/>
      <c r="J201" s="222">
        <f>ROUND(I201*H201,2)</f>
        <v>0</v>
      </c>
      <c r="K201" s="218" t="s">
        <v>141</v>
      </c>
      <c r="L201" s="44"/>
      <c r="M201" s="223" t="s">
        <v>20</v>
      </c>
      <c r="N201" s="224" t="s">
        <v>46</v>
      </c>
      <c r="O201" s="80"/>
      <c r="P201" s="225">
        <f>O201*H201</f>
        <v>0</v>
      </c>
      <c r="Q201" s="225">
        <v>0.01214</v>
      </c>
      <c r="R201" s="225">
        <f>Q201*H201</f>
        <v>0.061525519999999993</v>
      </c>
      <c r="S201" s="225">
        <v>0</v>
      </c>
      <c r="T201" s="226">
        <f>S201*H201</f>
        <v>0</v>
      </c>
      <c r="AR201" s="18" t="s">
        <v>142</v>
      </c>
      <c r="AT201" s="18" t="s">
        <v>137</v>
      </c>
      <c r="AU201" s="18" t="s">
        <v>84</v>
      </c>
      <c r="AY201" s="18" t="s">
        <v>135</v>
      </c>
      <c r="BE201" s="227">
        <f>IF(N201="základní",J201,0)</f>
        <v>0</v>
      </c>
      <c r="BF201" s="227">
        <f>IF(N201="snížená",J201,0)</f>
        <v>0</v>
      </c>
      <c r="BG201" s="227">
        <f>IF(N201="zákl. přenesená",J201,0)</f>
        <v>0</v>
      </c>
      <c r="BH201" s="227">
        <f>IF(N201="sníž. přenesená",J201,0)</f>
        <v>0</v>
      </c>
      <c r="BI201" s="227">
        <f>IF(N201="nulová",J201,0)</f>
        <v>0</v>
      </c>
      <c r="BJ201" s="18" t="s">
        <v>22</v>
      </c>
      <c r="BK201" s="227">
        <f>ROUND(I201*H201,2)</f>
        <v>0</v>
      </c>
      <c r="BL201" s="18" t="s">
        <v>142</v>
      </c>
      <c r="BM201" s="18" t="s">
        <v>257</v>
      </c>
    </row>
    <row r="202" s="12" customFormat="1">
      <c r="B202" s="231"/>
      <c r="C202" s="232"/>
      <c r="D202" s="228" t="s">
        <v>146</v>
      </c>
      <c r="E202" s="233" t="s">
        <v>20</v>
      </c>
      <c r="F202" s="234" t="s">
        <v>252</v>
      </c>
      <c r="G202" s="232"/>
      <c r="H202" s="233" t="s">
        <v>20</v>
      </c>
      <c r="I202" s="235"/>
      <c r="J202" s="232"/>
      <c r="K202" s="232"/>
      <c r="L202" s="236"/>
      <c r="M202" s="237"/>
      <c r="N202" s="238"/>
      <c r="O202" s="238"/>
      <c r="P202" s="238"/>
      <c r="Q202" s="238"/>
      <c r="R202" s="238"/>
      <c r="S202" s="238"/>
      <c r="T202" s="239"/>
      <c r="AT202" s="240" t="s">
        <v>146</v>
      </c>
      <c r="AU202" s="240" t="s">
        <v>84</v>
      </c>
      <c r="AV202" s="12" t="s">
        <v>22</v>
      </c>
      <c r="AW202" s="12" t="s">
        <v>34</v>
      </c>
      <c r="AX202" s="12" t="s">
        <v>75</v>
      </c>
      <c r="AY202" s="240" t="s">
        <v>135</v>
      </c>
    </row>
    <row r="203" s="13" customFormat="1">
      <c r="B203" s="241"/>
      <c r="C203" s="242"/>
      <c r="D203" s="228" t="s">
        <v>146</v>
      </c>
      <c r="E203" s="243" t="s">
        <v>20</v>
      </c>
      <c r="F203" s="244" t="s">
        <v>258</v>
      </c>
      <c r="G203" s="242"/>
      <c r="H203" s="245">
        <v>5.0679600000000002</v>
      </c>
      <c r="I203" s="246"/>
      <c r="J203" s="242"/>
      <c r="K203" s="242"/>
      <c r="L203" s="247"/>
      <c r="M203" s="248"/>
      <c r="N203" s="249"/>
      <c r="O203" s="249"/>
      <c r="P203" s="249"/>
      <c r="Q203" s="249"/>
      <c r="R203" s="249"/>
      <c r="S203" s="249"/>
      <c r="T203" s="250"/>
      <c r="AT203" s="251" t="s">
        <v>146</v>
      </c>
      <c r="AU203" s="251" t="s">
        <v>84</v>
      </c>
      <c r="AV203" s="13" t="s">
        <v>84</v>
      </c>
      <c r="AW203" s="13" t="s">
        <v>34</v>
      </c>
      <c r="AX203" s="13" t="s">
        <v>75</v>
      </c>
      <c r="AY203" s="251" t="s">
        <v>135</v>
      </c>
    </row>
    <row r="204" s="15" customFormat="1">
      <c r="B204" s="263"/>
      <c r="C204" s="264"/>
      <c r="D204" s="228" t="s">
        <v>146</v>
      </c>
      <c r="E204" s="265" t="s">
        <v>20</v>
      </c>
      <c r="F204" s="266" t="s">
        <v>154</v>
      </c>
      <c r="G204" s="264"/>
      <c r="H204" s="267">
        <v>5.0679600000000002</v>
      </c>
      <c r="I204" s="268"/>
      <c r="J204" s="264"/>
      <c r="K204" s="264"/>
      <c r="L204" s="269"/>
      <c r="M204" s="270"/>
      <c r="N204" s="271"/>
      <c r="O204" s="271"/>
      <c r="P204" s="271"/>
      <c r="Q204" s="271"/>
      <c r="R204" s="271"/>
      <c r="S204" s="271"/>
      <c r="T204" s="272"/>
      <c r="AT204" s="273" t="s">
        <v>146</v>
      </c>
      <c r="AU204" s="273" t="s">
        <v>84</v>
      </c>
      <c r="AV204" s="15" t="s">
        <v>142</v>
      </c>
      <c r="AW204" s="15" t="s">
        <v>34</v>
      </c>
      <c r="AX204" s="15" t="s">
        <v>22</v>
      </c>
      <c r="AY204" s="273" t="s">
        <v>135</v>
      </c>
    </row>
    <row r="205" s="1" customFormat="1" ht="33.75" customHeight="1">
      <c r="B205" s="39"/>
      <c r="C205" s="216" t="s">
        <v>259</v>
      </c>
      <c r="D205" s="216" t="s">
        <v>137</v>
      </c>
      <c r="E205" s="217" t="s">
        <v>260</v>
      </c>
      <c r="F205" s="218" t="s">
        <v>261</v>
      </c>
      <c r="G205" s="219" t="s">
        <v>161</v>
      </c>
      <c r="H205" s="220">
        <v>5.0679999999999996</v>
      </c>
      <c r="I205" s="221"/>
      <c r="J205" s="222">
        <f>ROUND(I205*H205,2)</f>
        <v>0</v>
      </c>
      <c r="K205" s="218" t="s">
        <v>141</v>
      </c>
      <c r="L205" s="44"/>
      <c r="M205" s="223" t="s">
        <v>20</v>
      </c>
      <c r="N205" s="224" t="s">
        <v>46</v>
      </c>
      <c r="O205" s="80"/>
      <c r="P205" s="225">
        <f>O205*H205</f>
        <v>0</v>
      </c>
      <c r="Q205" s="225">
        <v>0</v>
      </c>
      <c r="R205" s="225">
        <f>Q205*H205</f>
        <v>0</v>
      </c>
      <c r="S205" s="225">
        <v>0</v>
      </c>
      <c r="T205" s="226">
        <f>S205*H205</f>
        <v>0</v>
      </c>
      <c r="AR205" s="18" t="s">
        <v>142</v>
      </c>
      <c r="AT205" s="18" t="s">
        <v>137</v>
      </c>
      <c r="AU205" s="18" t="s">
        <v>84</v>
      </c>
      <c r="AY205" s="18" t="s">
        <v>135</v>
      </c>
      <c r="BE205" s="227">
        <f>IF(N205="základní",J205,0)</f>
        <v>0</v>
      </c>
      <c r="BF205" s="227">
        <f>IF(N205="snížená",J205,0)</f>
        <v>0</v>
      </c>
      <c r="BG205" s="227">
        <f>IF(N205="zákl. přenesená",J205,0)</f>
        <v>0</v>
      </c>
      <c r="BH205" s="227">
        <f>IF(N205="sníž. přenesená",J205,0)</f>
        <v>0</v>
      </c>
      <c r="BI205" s="227">
        <f>IF(N205="nulová",J205,0)</f>
        <v>0</v>
      </c>
      <c r="BJ205" s="18" t="s">
        <v>22</v>
      </c>
      <c r="BK205" s="227">
        <f>ROUND(I205*H205,2)</f>
        <v>0</v>
      </c>
      <c r="BL205" s="18" t="s">
        <v>142</v>
      </c>
      <c r="BM205" s="18" t="s">
        <v>262</v>
      </c>
    </row>
    <row r="206" s="12" customFormat="1">
      <c r="B206" s="231"/>
      <c r="C206" s="232"/>
      <c r="D206" s="228" t="s">
        <v>146</v>
      </c>
      <c r="E206" s="233" t="s">
        <v>20</v>
      </c>
      <c r="F206" s="234" t="s">
        <v>263</v>
      </c>
      <c r="G206" s="232"/>
      <c r="H206" s="233" t="s">
        <v>20</v>
      </c>
      <c r="I206" s="235"/>
      <c r="J206" s="232"/>
      <c r="K206" s="232"/>
      <c r="L206" s="236"/>
      <c r="M206" s="237"/>
      <c r="N206" s="238"/>
      <c r="O206" s="238"/>
      <c r="P206" s="238"/>
      <c r="Q206" s="238"/>
      <c r="R206" s="238"/>
      <c r="S206" s="238"/>
      <c r="T206" s="239"/>
      <c r="AT206" s="240" t="s">
        <v>146</v>
      </c>
      <c r="AU206" s="240" t="s">
        <v>84</v>
      </c>
      <c r="AV206" s="12" t="s">
        <v>22</v>
      </c>
      <c r="AW206" s="12" t="s">
        <v>34</v>
      </c>
      <c r="AX206" s="12" t="s">
        <v>75</v>
      </c>
      <c r="AY206" s="240" t="s">
        <v>135</v>
      </c>
    </row>
    <row r="207" s="13" customFormat="1">
      <c r="B207" s="241"/>
      <c r="C207" s="242"/>
      <c r="D207" s="228" t="s">
        <v>146</v>
      </c>
      <c r="E207" s="243" t="s">
        <v>20</v>
      </c>
      <c r="F207" s="244" t="s">
        <v>264</v>
      </c>
      <c r="G207" s="242"/>
      <c r="H207" s="245">
        <v>5.0679999999999996</v>
      </c>
      <c r="I207" s="246"/>
      <c r="J207" s="242"/>
      <c r="K207" s="242"/>
      <c r="L207" s="247"/>
      <c r="M207" s="248"/>
      <c r="N207" s="249"/>
      <c r="O207" s="249"/>
      <c r="P207" s="249"/>
      <c r="Q207" s="249"/>
      <c r="R207" s="249"/>
      <c r="S207" s="249"/>
      <c r="T207" s="250"/>
      <c r="AT207" s="251" t="s">
        <v>146</v>
      </c>
      <c r="AU207" s="251" t="s">
        <v>84</v>
      </c>
      <c r="AV207" s="13" t="s">
        <v>84</v>
      </c>
      <c r="AW207" s="13" t="s">
        <v>34</v>
      </c>
      <c r="AX207" s="13" t="s">
        <v>22</v>
      </c>
      <c r="AY207" s="251" t="s">
        <v>135</v>
      </c>
    </row>
    <row r="208" s="11" customFormat="1" ht="22.8" customHeight="1">
      <c r="B208" s="200"/>
      <c r="C208" s="201"/>
      <c r="D208" s="202" t="s">
        <v>74</v>
      </c>
      <c r="E208" s="214" t="s">
        <v>265</v>
      </c>
      <c r="F208" s="214" t="s">
        <v>266</v>
      </c>
      <c r="G208" s="201"/>
      <c r="H208" s="201"/>
      <c r="I208" s="204"/>
      <c r="J208" s="215">
        <f>BK208</f>
        <v>0</v>
      </c>
      <c r="K208" s="201"/>
      <c r="L208" s="206"/>
      <c r="M208" s="207"/>
      <c r="N208" s="208"/>
      <c r="O208" s="208"/>
      <c r="P208" s="209">
        <f>SUM(P209:P235)</f>
        <v>0</v>
      </c>
      <c r="Q208" s="208"/>
      <c r="R208" s="209">
        <f>SUM(R209:R235)</f>
        <v>1.3712694500000002</v>
      </c>
      <c r="S208" s="208"/>
      <c r="T208" s="210">
        <f>SUM(T209:T235)</f>
        <v>0</v>
      </c>
      <c r="AR208" s="211" t="s">
        <v>22</v>
      </c>
      <c r="AT208" s="212" t="s">
        <v>74</v>
      </c>
      <c r="AU208" s="212" t="s">
        <v>22</v>
      </c>
      <c r="AY208" s="211" t="s">
        <v>135</v>
      </c>
      <c r="BK208" s="213">
        <f>SUM(BK209:BK235)</f>
        <v>0</v>
      </c>
    </row>
    <row r="209" s="1" customFormat="1" ht="16.5" customHeight="1">
      <c r="B209" s="39"/>
      <c r="C209" s="216" t="s">
        <v>267</v>
      </c>
      <c r="D209" s="216" t="s">
        <v>137</v>
      </c>
      <c r="E209" s="217" t="s">
        <v>268</v>
      </c>
      <c r="F209" s="218" t="s">
        <v>269</v>
      </c>
      <c r="G209" s="219" t="s">
        <v>161</v>
      </c>
      <c r="H209" s="220">
        <v>407.71600000000001</v>
      </c>
      <c r="I209" s="221"/>
      <c r="J209" s="222">
        <f>ROUND(I209*H209,2)</f>
        <v>0</v>
      </c>
      <c r="K209" s="218" t="s">
        <v>141</v>
      </c>
      <c r="L209" s="44"/>
      <c r="M209" s="223" t="s">
        <v>20</v>
      </c>
      <c r="N209" s="224" t="s">
        <v>46</v>
      </c>
      <c r="O209" s="80"/>
      <c r="P209" s="225">
        <f>O209*H209</f>
        <v>0</v>
      </c>
      <c r="Q209" s="225">
        <v>0</v>
      </c>
      <c r="R209" s="225">
        <f>Q209*H209</f>
        <v>0</v>
      </c>
      <c r="S209" s="225">
        <v>0</v>
      </c>
      <c r="T209" s="226">
        <f>S209*H209</f>
        <v>0</v>
      </c>
      <c r="AR209" s="18" t="s">
        <v>142</v>
      </c>
      <c r="AT209" s="18" t="s">
        <v>137</v>
      </c>
      <c r="AU209" s="18" t="s">
        <v>84</v>
      </c>
      <c r="AY209" s="18" t="s">
        <v>135</v>
      </c>
      <c r="BE209" s="227">
        <f>IF(N209="základní",J209,0)</f>
        <v>0</v>
      </c>
      <c r="BF209" s="227">
        <f>IF(N209="snížená",J209,0)</f>
        <v>0</v>
      </c>
      <c r="BG209" s="227">
        <f>IF(N209="zákl. přenesená",J209,0)</f>
        <v>0</v>
      </c>
      <c r="BH209" s="227">
        <f>IF(N209="sníž. přenesená",J209,0)</f>
        <v>0</v>
      </c>
      <c r="BI209" s="227">
        <f>IF(N209="nulová",J209,0)</f>
        <v>0</v>
      </c>
      <c r="BJ209" s="18" t="s">
        <v>22</v>
      </c>
      <c r="BK209" s="227">
        <f>ROUND(I209*H209,2)</f>
        <v>0</v>
      </c>
      <c r="BL209" s="18" t="s">
        <v>142</v>
      </c>
      <c r="BM209" s="18" t="s">
        <v>270</v>
      </c>
    </row>
    <row r="210" s="1" customFormat="1">
      <c r="B210" s="39"/>
      <c r="C210" s="40"/>
      <c r="D210" s="228" t="s">
        <v>144</v>
      </c>
      <c r="E210" s="40"/>
      <c r="F210" s="229" t="s">
        <v>271</v>
      </c>
      <c r="G210" s="40"/>
      <c r="H210" s="40"/>
      <c r="I210" s="143"/>
      <c r="J210" s="40"/>
      <c r="K210" s="40"/>
      <c r="L210" s="44"/>
      <c r="M210" s="230"/>
      <c r="N210" s="80"/>
      <c r="O210" s="80"/>
      <c r="P210" s="80"/>
      <c r="Q210" s="80"/>
      <c r="R210" s="80"/>
      <c r="S210" s="80"/>
      <c r="T210" s="81"/>
      <c r="AT210" s="18" t="s">
        <v>144</v>
      </c>
      <c r="AU210" s="18" t="s">
        <v>84</v>
      </c>
    </row>
    <row r="211" s="12" customFormat="1">
      <c r="B211" s="231"/>
      <c r="C211" s="232"/>
      <c r="D211" s="228" t="s">
        <v>146</v>
      </c>
      <c r="E211" s="233" t="s">
        <v>20</v>
      </c>
      <c r="F211" s="234" t="s">
        <v>272</v>
      </c>
      <c r="G211" s="232"/>
      <c r="H211" s="233" t="s">
        <v>20</v>
      </c>
      <c r="I211" s="235"/>
      <c r="J211" s="232"/>
      <c r="K211" s="232"/>
      <c r="L211" s="236"/>
      <c r="M211" s="237"/>
      <c r="N211" s="238"/>
      <c r="O211" s="238"/>
      <c r="P211" s="238"/>
      <c r="Q211" s="238"/>
      <c r="R211" s="238"/>
      <c r="S211" s="238"/>
      <c r="T211" s="239"/>
      <c r="AT211" s="240" t="s">
        <v>146</v>
      </c>
      <c r="AU211" s="240" t="s">
        <v>84</v>
      </c>
      <c r="AV211" s="12" t="s">
        <v>22</v>
      </c>
      <c r="AW211" s="12" t="s">
        <v>34</v>
      </c>
      <c r="AX211" s="12" t="s">
        <v>75</v>
      </c>
      <c r="AY211" s="240" t="s">
        <v>135</v>
      </c>
    </row>
    <row r="212" s="13" customFormat="1">
      <c r="B212" s="241"/>
      <c r="C212" s="242"/>
      <c r="D212" s="228" t="s">
        <v>146</v>
      </c>
      <c r="E212" s="243" t="s">
        <v>20</v>
      </c>
      <c r="F212" s="244" t="s">
        <v>273</v>
      </c>
      <c r="G212" s="242"/>
      <c r="H212" s="245">
        <v>407.71600000000001</v>
      </c>
      <c r="I212" s="246"/>
      <c r="J212" s="242"/>
      <c r="K212" s="242"/>
      <c r="L212" s="247"/>
      <c r="M212" s="248"/>
      <c r="N212" s="249"/>
      <c r="O212" s="249"/>
      <c r="P212" s="249"/>
      <c r="Q212" s="249"/>
      <c r="R212" s="249"/>
      <c r="S212" s="249"/>
      <c r="T212" s="250"/>
      <c r="AT212" s="251" t="s">
        <v>146</v>
      </c>
      <c r="AU212" s="251" t="s">
        <v>84</v>
      </c>
      <c r="AV212" s="13" t="s">
        <v>84</v>
      </c>
      <c r="AW212" s="13" t="s">
        <v>34</v>
      </c>
      <c r="AX212" s="13" t="s">
        <v>22</v>
      </c>
      <c r="AY212" s="251" t="s">
        <v>135</v>
      </c>
    </row>
    <row r="213" s="1" customFormat="1" ht="16.5" customHeight="1">
      <c r="B213" s="39"/>
      <c r="C213" s="216" t="s">
        <v>274</v>
      </c>
      <c r="D213" s="216" t="s">
        <v>137</v>
      </c>
      <c r="E213" s="217" t="s">
        <v>275</v>
      </c>
      <c r="F213" s="218" t="s">
        <v>276</v>
      </c>
      <c r="G213" s="219" t="s">
        <v>161</v>
      </c>
      <c r="H213" s="220">
        <v>15.145</v>
      </c>
      <c r="I213" s="221"/>
      <c r="J213" s="222">
        <f>ROUND(I213*H213,2)</f>
        <v>0</v>
      </c>
      <c r="K213" s="218" t="s">
        <v>141</v>
      </c>
      <c r="L213" s="44"/>
      <c r="M213" s="223" t="s">
        <v>20</v>
      </c>
      <c r="N213" s="224" t="s">
        <v>46</v>
      </c>
      <c r="O213" s="80"/>
      <c r="P213" s="225">
        <f>O213*H213</f>
        <v>0</v>
      </c>
      <c r="Q213" s="225">
        <v>0.0073499999999999998</v>
      </c>
      <c r="R213" s="225">
        <f>Q213*H213</f>
        <v>0.11131574999999999</v>
      </c>
      <c r="S213" s="225">
        <v>0</v>
      </c>
      <c r="T213" s="226">
        <f>S213*H213</f>
        <v>0</v>
      </c>
      <c r="AR213" s="18" t="s">
        <v>142</v>
      </c>
      <c r="AT213" s="18" t="s">
        <v>137</v>
      </c>
      <c r="AU213" s="18" t="s">
        <v>84</v>
      </c>
      <c r="AY213" s="18" t="s">
        <v>135</v>
      </c>
      <c r="BE213" s="227">
        <f>IF(N213="základní",J213,0)</f>
        <v>0</v>
      </c>
      <c r="BF213" s="227">
        <f>IF(N213="snížená",J213,0)</f>
        <v>0</v>
      </c>
      <c r="BG213" s="227">
        <f>IF(N213="zákl. přenesená",J213,0)</f>
        <v>0</v>
      </c>
      <c r="BH213" s="227">
        <f>IF(N213="sníž. přenesená",J213,0)</f>
        <v>0</v>
      </c>
      <c r="BI213" s="227">
        <f>IF(N213="nulová",J213,0)</f>
        <v>0</v>
      </c>
      <c r="BJ213" s="18" t="s">
        <v>22</v>
      </c>
      <c r="BK213" s="227">
        <f>ROUND(I213*H213,2)</f>
        <v>0</v>
      </c>
      <c r="BL213" s="18" t="s">
        <v>142</v>
      </c>
      <c r="BM213" s="18" t="s">
        <v>277</v>
      </c>
    </row>
    <row r="214" s="12" customFormat="1">
      <c r="B214" s="231"/>
      <c r="C214" s="232"/>
      <c r="D214" s="228" t="s">
        <v>146</v>
      </c>
      <c r="E214" s="233" t="s">
        <v>20</v>
      </c>
      <c r="F214" s="234" t="s">
        <v>252</v>
      </c>
      <c r="G214" s="232"/>
      <c r="H214" s="233" t="s">
        <v>20</v>
      </c>
      <c r="I214" s="235"/>
      <c r="J214" s="232"/>
      <c r="K214" s="232"/>
      <c r="L214" s="236"/>
      <c r="M214" s="237"/>
      <c r="N214" s="238"/>
      <c r="O214" s="238"/>
      <c r="P214" s="238"/>
      <c r="Q214" s="238"/>
      <c r="R214" s="238"/>
      <c r="S214" s="238"/>
      <c r="T214" s="239"/>
      <c r="AT214" s="240" t="s">
        <v>146</v>
      </c>
      <c r="AU214" s="240" t="s">
        <v>84</v>
      </c>
      <c r="AV214" s="12" t="s">
        <v>22</v>
      </c>
      <c r="AW214" s="12" t="s">
        <v>34</v>
      </c>
      <c r="AX214" s="12" t="s">
        <v>75</v>
      </c>
      <c r="AY214" s="240" t="s">
        <v>135</v>
      </c>
    </row>
    <row r="215" s="13" customFormat="1">
      <c r="B215" s="241"/>
      <c r="C215" s="242"/>
      <c r="D215" s="228" t="s">
        <v>146</v>
      </c>
      <c r="E215" s="243" t="s">
        <v>20</v>
      </c>
      <c r="F215" s="244" t="s">
        <v>278</v>
      </c>
      <c r="G215" s="242"/>
      <c r="H215" s="245">
        <v>4.7999999999999998</v>
      </c>
      <c r="I215" s="246"/>
      <c r="J215" s="242"/>
      <c r="K215" s="242"/>
      <c r="L215" s="247"/>
      <c r="M215" s="248"/>
      <c r="N215" s="249"/>
      <c r="O215" s="249"/>
      <c r="P215" s="249"/>
      <c r="Q215" s="249"/>
      <c r="R215" s="249"/>
      <c r="S215" s="249"/>
      <c r="T215" s="250"/>
      <c r="AT215" s="251" t="s">
        <v>146</v>
      </c>
      <c r="AU215" s="251" t="s">
        <v>84</v>
      </c>
      <c r="AV215" s="13" t="s">
        <v>84</v>
      </c>
      <c r="AW215" s="13" t="s">
        <v>34</v>
      </c>
      <c r="AX215" s="13" t="s">
        <v>75</v>
      </c>
      <c r="AY215" s="251" t="s">
        <v>135</v>
      </c>
    </row>
    <row r="216" s="13" customFormat="1">
      <c r="B216" s="241"/>
      <c r="C216" s="242"/>
      <c r="D216" s="228" t="s">
        <v>146</v>
      </c>
      <c r="E216" s="243" t="s">
        <v>20</v>
      </c>
      <c r="F216" s="244" t="s">
        <v>279</v>
      </c>
      <c r="G216" s="242"/>
      <c r="H216" s="245">
        <v>5.8525</v>
      </c>
      <c r="I216" s="246"/>
      <c r="J216" s="242"/>
      <c r="K216" s="242"/>
      <c r="L216" s="247"/>
      <c r="M216" s="248"/>
      <c r="N216" s="249"/>
      <c r="O216" s="249"/>
      <c r="P216" s="249"/>
      <c r="Q216" s="249"/>
      <c r="R216" s="249"/>
      <c r="S216" s="249"/>
      <c r="T216" s="250"/>
      <c r="AT216" s="251" t="s">
        <v>146</v>
      </c>
      <c r="AU216" s="251" t="s">
        <v>84</v>
      </c>
      <c r="AV216" s="13" t="s">
        <v>84</v>
      </c>
      <c r="AW216" s="13" t="s">
        <v>34</v>
      </c>
      <c r="AX216" s="13" t="s">
        <v>75</v>
      </c>
      <c r="AY216" s="251" t="s">
        <v>135</v>
      </c>
    </row>
    <row r="217" s="13" customFormat="1">
      <c r="B217" s="241"/>
      <c r="C217" s="242"/>
      <c r="D217" s="228" t="s">
        <v>146</v>
      </c>
      <c r="E217" s="243" t="s">
        <v>20</v>
      </c>
      <c r="F217" s="244" t="s">
        <v>280</v>
      </c>
      <c r="G217" s="242"/>
      <c r="H217" s="245">
        <v>2.7000000000000002</v>
      </c>
      <c r="I217" s="246"/>
      <c r="J217" s="242"/>
      <c r="K217" s="242"/>
      <c r="L217" s="247"/>
      <c r="M217" s="248"/>
      <c r="N217" s="249"/>
      <c r="O217" s="249"/>
      <c r="P217" s="249"/>
      <c r="Q217" s="249"/>
      <c r="R217" s="249"/>
      <c r="S217" s="249"/>
      <c r="T217" s="250"/>
      <c r="AT217" s="251" t="s">
        <v>146</v>
      </c>
      <c r="AU217" s="251" t="s">
        <v>84</v>
      </c>
      <c r="AV217" s="13" t="s">
        <v>84</v>
      </c>
      <c r="AW217" s="13" t="s">
        <v>34</v>
      </c>
      <c r="AX217" s="13" t="s">
        <v>75</v>
      </c>
      <c r="AY217" s="251" t="s">
        <v>135</v>
      </c>
    </row>
    <row r="218" s="14" customFormat="1">
      <c r="B218" s="252"/>
      <c r="C218" s="253"/>
      <c r="D218" s="228" t="s">
        <v>146</v>
      </c>
      <c r="E218" s="254" t="s">
        <v>20</v>
      </c>
      <c r="F218" s="255" t="s">
        <v>150</v>
      </c>
      <c r="G218" s="253"/>
      <c r="H218" s="256">
        <v>13.352499999999999</v>
      </c>
      <c r="I218" s="257"/>
      <c r="J218" s="253"/>
      <c r="K218" s="253"/>
      <c r="L218" s="258"/>
      <c r="M218" s="259"/>
      <c r="N218" s="260"/>
      <c r="O218" s="260"/>
      <c r="P218" s="260"/>
      <c r="Q218" s="260"/>
      <c r="R218" s="260"/>
      <c r="S218" s="260"/>
      <c r="T218" s="261"/>
      <c r="AT218" s="262" t="s">
        <v>146</v>
      </c>
      <c r="AU218" s="262" t="s">
        <v>84</v>
      </c>
      <c r="AV218" s="14" t="s">
        <v>151</v>
      </c>
      <c r="AW218" s="14" t="s">
        <v>34</v>
      </c>
      <c r="AX218" s="14" t="s">
        <v>75</v>
      </c>
      <c r="AY218" s="262" t="s">
        <v>135</v>
      </c>
    </row>
    <row r="219" s="12" customFormat="1">
      <c r="B219" s="231"/>
      <c r="C219" s="232"/>
      <c r="D219" s="228" t="s">
        <v>146</v>
      </c>
      <c r="E219" s="233" t="s">
        <v>20</v>
      </c>
      <c r="F219" s="234" t="s">
        <v>281</v>
      </c>
      <c r="G219" s="232"/>
      <c r="H219" s="233" t="s">
        <v>20</v>
      </c>
      <c r="I219" s="235"/>
      <c r="J219" s="232"/>
      <c r="K219" s="232"/>
      <c r="L219" s="236"/>
      <c r="M219" s="237"/>
      <c r="N219" s="238"/>
      <c r="O219" s="238"/>
      <c r="P219" s="238"/>
      <c r="Q219" s="238"/>
      <c r="R219" s="238"/>
      <c r="S219" s="238"/>
      <c r="T219" s="239"/>
      <c r="AT219" s="240" t="s">
        <v>146</v>
      </c>
      <c r="AU219" s="240" t="s">
        <v>84</v>
      </c>
      <c r="AV219" s="12" t="s">
        <v>22</v>
      </c>
      <c r="AW219" s="12" t="s">
        <v>34</v>
      </c>
      <c r="AX219" s="12" t="s">
        <v>75</v>
      </c>
      <c r="AY219" s="240" t="s">
        <v>135</v>
      </c>
    </row>
    <row r="220" s="13" customFormat="1">
      <c r="B220" s="241"/>
      <c r="C220" s="242"/>
      <c r="D220" s="228" t="s">
        <v>146</v>
      </c>
      <c r="E220" s="243" t="s">
        <v>20</v>
      </c>
      <c r="F220" s="244" t="s">
        <v>282</v>
      </c>
      <c r="G220" s="242"/>
      <c r="H220" s="245">
        <v>1.792</v>
      </c>
      <c r="I220" s="246"/>
      <c r="J220" s="242"/>
      <c r="K220" s="242"/>
      <c r="L220" s="247"/>
      <c r="M220" s="248"/>
      <c r="N220" s="249"/>
      <c r="O220" s="249"/>
      <c r="P220" s="249"/>
      <c r="Q220" s="249"/>
      <c r="R220" s="249"/>
      <c r="S220" s="249"/>
      <c r="T220" s="250"/>
      <c r="AT220" s="251" t="s">
        <v>146</v>
      </c>
      <c r="AU220" s="251" t="s">
        <v>84</v>
      </c>
      <c r="AV220" s="13" t="s">
        <v>84</v>
      </c>
      <c r="AW220" s="13" t="s">
        <v>34</v>
      </c>
      <c r="AX220" s="13" t="s">
        <v>75</v>
      </c>
      <c r="AY220" s="251" t="s">
        <v>135</v>
      </c>
    </row>
    <row r="221" s="14" customFormat="1">
      <c r="B221" s="252"/>
      <c r="C221" s="253"/>
      <c r="D221" s="228" t="s">
        <v>146</v>
      </c>
      <c r="E221" s="254" t="s">
        <v>20</v>
      </c>
      <c r="F221" s="255" t="s">
        <v>150</v>
      </c>
      <c r="G221" s="253"/>
      <c r="H221" s="256">
        <v>1.792</v>
      </c>
      <c r="I221" s="257"/>
      <c r="J221" s="253"/>
      <c r="K221" s="253"/>
      <c r="L221" s="258"/>
      <c r="M221" s="259"/>
      <c r="N221" s="260"/>
      <c r="O221" s="260"/>
      <c r="P221" s="260"/>
      <c r="Q221" s="260"/>
      <c r="R221" s="260"/>
      <c r="S221" s="260"/>
      <c r="T221" s="261"/>
      <c r="AT221" s="262" t="s">
        <v>146</v>
      </c>
      <c r="AU221" s="262" t="s">
        <v>84</v>
      </c>
      <c r="AV221" s="14" t="s">
        <v>151</v>
      </c>
      <c r="AW221" s="14" t="s">
        <v>34</v>
      </c>
      <c r="AX221" s="14" t="s">
        <v>75</v>
      </c>
      <c r="AY221" s="262" t="s">
        <v>135</v>
      </c>
    </row>
    <row r="222" s="15" customFormat="1">
      <c r="B222" s="263"/>
      <c r="C222" s="264"/>
      <c r="D222" s="228" t="s">
        <v>146</v>
      </c>
      <c r="E222" s="265" t="s">
        <v>20</v>
      </c>
      <c r="F222" s="266" t="s">
        <v>154</v>
      </c>
      <c r="G222" s="264"/>
      <c r="H222" s="267">
        <v>15.144500000000001</v>
      </c>
      <c r="I222" s="268"/>
      <c r="J222" s="264"/>
      <c r="K222" s="264"/>
      <c r="L222" s="269"/>
      <c r="M222" s="270"/>
      <c r="N222" s="271"/>
      <c r="O222" s="271"/>
      <c r="P222" s="271"/>
      <c r="Q222" s="271"/>
      <c r="R222" s="271"/>
      <c r="S222" s="271"/>
      <c r="T222" s="272"/>
      <c r="AT222" s="273" t="s">
        <v>146</v>
      </c>
      <c r="AU222" s="273" t="s">
        <v>84</v>
      </c>
      <c r="AV222" s="15" t="s">
        <v>142</v>
      </c>
      <c r="AW222" s="15" t="s">
        <v>34</v>
      </c>
      <c r="AX222" s="15" t="s">
        <v>22</v>
      </c>
      <c r="AY222" s="273" t="s">
        <v>135</v>
      </c>
    </row>
    <row r="223" s="1" customFormat="1" ht="22.5" customHeight="1">
      <c r="B223" s="39"/>
      <c r="C223" s="216" t="s">
        <v>7</v>
      </c>
      <c r="D223" s="216" t="s">
        <v>137</v>
      </c>
      <c r="E223" s="217" t="s">
        <v>283</v>
      </c>
      <c r="F223" s="218" t="s">
        <v>284</v>
      </c>
      <c r="G223" s="219" t="s">
        <v>161</v>
      </c>
      <c r="H223" s="220">
        <v>15.145</v>
      </c>
      <c r="I223" s="221"/>
      <c r="J223" s="222">
        <f>ROUND(I223*H223,2)</f>
        <v>0</v>
      </c>
      <c r="K223" s="218" t="s">
        <v>141</v>
      </c>
      <c r="L223" s="44"/>
      <c r="M223" s="223" t="s">
        <v>20</v>
      </c>
      <c r="N223" s="224" t="s">
        <v>46</v>
      </c>
      <c r="O223" s="80"/>
      <c r="P223" s="225">
        <f>O223*H223</f>
        <v>0</v>
      </c>
      <c r="Q223" s="225">
        <v>0.026360000000000001</v>
      </c>
      <c r="R223" s="225">
        <f>Q223*H223</f>
        <v>0.39922220000000003</v>
      </c>
      <c r="S223" s="225">
        <v>0</v>
      </c>
      <c r="T223" s="226">
        <f>S223*H223</f>
        <v>0</v>
      </c>
      <c r="AR223" s="18" t="s">
        <v>142</v>
      </c>
      <c r="AT223" s="18" t="s">
        <v>137</v>
      </c>
      <c r="AU223" s="18" t="s">
        <v>84</v>
      </c>
      <c r="AY223" s="18" t="s">
        <v>135</v>
      </c>
      <c r="BE223" s="227">
        <f>IF(N223="základní",J223,0)</f>
        <v>0</v>
      </c>
      <c r="BF223" s="227">
        <f>IF(N223="snížená",J223,0)</f>
        <v>0</v>
      </c>
      <c r="BG223" s="227">
        <f>IF(N223="zákl. přenesená",J223,0)</f>
        <v>0</v>
      </c>
      <c r="BH223" s="227">
        <f>IF(N223="sníž. přenesená",J223,0)</f>
        <v>0</v>
      </c>
      <c r="BI223" s="227">
        <f>IF(N223="nulová",J223,0)</f>
        <v>0</v>
      </c>
      <c r="BJ223" s="18" t="s">
        <v>22</v>
      </c>
      <c r="BK223" s="227">
        <f>ROUND(I223*H223,2)</f>
        <v>0</v>
      </c>
      <c r="BL223" s="18" t="s">
        <v>142</v>
      </c>
      <c r="BM223" s="18" t="s">
        <v>285</v>
      </c>
    </row>
    <row r="224" s="1" customFormat="1">
      <c r="B224" s="39"/>
      <c r="C224" s="40"/>
      <c r="D224" s="228" t="s">
        <v>144</v>
      </c>
      <c r="E224" s="40"/>
      <c r="F224" s="229" t="s">
        <v>286</v>
      </c>
      <c r="G224" s="40"/>
      <c r="H224" s="40"/>
      <c r="I224" s="143"/>
      <c r="J224" s="40"/>
      <c r="K224" s="40"/>
      <c r="L224" s="44"/>
      <c r="M224" s="230"/>
      <c r="N224" s="80"/>
      <c r="O224" s="80"/>
      <c r="P224" s="80"/>
      <c r="Q224" s="80"/>
      <c r="R224" s="80"/>
      <c r="S224" s="80"/>
      <c r="T224" s="81"/>
      <c r="AT224" s="18" t="s">
        <v>144</v>
      </c>
      <c r="AU224" s="18" t="s">
        <v>84</v>
      </c>
    </row>
    <row r="225" s="12" customFormat="1">
      <c r="B225" s="231"/>
      <c r="C225" s="232"/>
      <c r="D225" s="228" t="s">
        <v>146</v>
      </c>
      <c r="E225" s="233" t="s">
        <v>20</v>
      </c>
      <c r="F225" s="234" t="s">
        <v>287</v>
      </c>
      <c r="G225" s="232"/>
      <c r="H225" s="233" t="s">
        <v>20</v>
      </c>
      <c r="I225" s="235"/>
      <c r="J225" s="232"/>
      <c r="K225" s="232"/>
      <c r="L225" s="236"/>
      <c r="M225" s="237"/>
      <c r="N225" s="238"/>
      <c r="O225" s="238"/>
      <c r="P225" s="238"/>
      <c r="Q225" s="238"/>
      <c r="R225" s="238"/>
      <c r="S225" s="238"/>
      <c r="T225" s="239"/>
      <c r="AT225" s="240" t="s">
        <v>146</v>
      </c>
      <c r="AU225" s="240" t="s">
        <v>84</v>
      </c>
      <c r="AV225" s="12" t="s">
        <v>22</v>
      </c>
      <c r="AW225" s="12" t="s">
        <v>34</v>
      </c>
      <c r="AX225" s="12" t="s">
        <v>75</v>
      </c>
      <c r="AY225" s="240" t="s">
        <v>135</v>
      </c>
    </row>
    <row r="226" s="13" customFormat="1">
      <c r="B226" s="241"/>
      <c r="C226" s="242"/>
      <c r="D226" s="228" t="s">
        <v>146</v>
      </c>
      <c r="E226" s="243" t="s">
        <v>20</v>
      </c>
      <c r="F226" s="244" t="s">
        <v>288</v>
      </c>
      <c r="G226" s="242"/>
      <c r="H226" s="245">
        <v>15.145</v>
      </c>
      <c r="I226" s="246"/>
      <c r="J226" s="242"/>
      <c r="K226" s="242"/>
      <c r="L226" s="247"/>
      <c r="M226" s="248"/>
      <c r="N226" s="249"/>
      <c r="O226" s="249"/>
      <c r="P226" s="249"/>
      <c r="Q226" s="249"/>
      <c r="R226" s="249"/>
      <c r="S226" s="249"/>
      <c r="T226" s="250"/>
      <c r="AT226" s="251" t="s">
        <v>146</v>
      </c>
      <c r="AU226" s="251" t="s">
        <v>84</v>
      </c>
      <c r="AV226" s="13" t="s">
        <v>84</v>
      </c>
      <c r="AW226" s="13" t="s">
        <v>34</v>
      </c>
      <c r="AX226" s="13" t="s">
        <v>22</v>
      </c>
      <c r="AY226" s="251" t="s">
        <v>135</v>
      </c>
    </row>
    <row r="227" s="1" customFormat="1" ht="22.5" customHeight="1">
      <c r="B227" s="39"/>
      <c r="C227" s="216" t="s">
        <v>289</v>
      </c>
      <c r="D227" s="216" t="s">
        <v>137</v>
      </c>
      <c r="E227" s="217" t="s">
        <v>290</v>
      </c>
      <c r="F227" s="218" t="s">
        <v>291</v>
      </c>
      <c r="G227" s="219" t="s">
        <v>161</v>
      </c>
      <c r="H227" s="220">
        <v>45.435000000000002</v>
      </c>
      <c r="I227" s="221"/>
      <c r="J227" s="222">
        <f>ROUND(I227*H227,2)</f>
        <v>0</v>
      </c>
      <c r="K227" s="218" t="s">
        <v>141</v>
      </c>
      <c r="L227" s="44"/>
      <c r="M227" s="223" t="s">
        <v>20</v>
      </c>
      <c r="N227" s="224" t="s">
        <v>46</v>
      </c>
      <c r="O227" s="80"/>
      <c r="P227" s="225">
        <f>O227*H227</f>
        <v>0</v>
      </c>
      <c r="Q227" s="225">
        <v>0.0079000000000000008</v>
      </c>
      <c r="R227" s="225">
        <f>Q227*H227</f>
        <v>0.35893650000000005</v>
      </c>
      <c r="S227" s="225">
        <v>0</v>
      </c>
      <c r="T227" s="226">
        <f>S227*H227</f>
        <v>0</v>
      </c>
      <c r="AR227" s="18" t="s">
        <v>142</v>
      </c>
      <c r="AT227" s="18" t="s">
        <v>137</v>
      </c>
      <c r="AU227" s="18" t="s">
        <v>84</v>
      </c>
      <c r="AY227" s="18" t="s">
        <v>135</v>
      </c>
      <c r="BE227" s="227">
        <f>IF(N227="základní",J227,0)</f>
        <v>0</v>
      </c>
      <c r="BF227" s="227">
        <f>IF(N227="snížená",J227,0)</f>
        <v>0</v>
      </c>
      <c r="BG227" s="227">
        <f>IF(N227="zákl. přenesená",J227,0)</f>
        <v>0</v>
      </c>
      <c r="BH227" s="227">
        <f>IF(N227="sníž. přenesená",J227,0)</f>
        <v>0</v>
      </c>
      <c r="BI227" s="227">
        <f>IF(N227="nulová",J227,0)</f>
        <v>0</v>
      </c>
      <c r="BJ227" s="18" t="s">
        <v>22</v>
      </c>
      <c r="BK227" s="227">
        <f>ROUND(I227*H227,2)</f>
        <v>0</v>
      </c>
      <c r="BL227" s="18" t="s">
        <v>142</v>
      </c>
      <c r="BM227" s="18" t="s">
        <v>292</v>
      </c>
    </row>
    <row r="228" s="1" customFormat="1">
      <c r="B228" s="39"/>
      <c r="C228" s="40"/>
      <c r="D228" s="228" t="s">
        <v>144</v>
      </c>
      <c r="E228" s="40"/>
      <c r="F228" s="229" t="s">
        <v>286</v>
      </c>
      <c r="G228" s="40"/>
      <c r="H228" s="40"/>
      <c r="I228" s="143"/>
      <c r="J228" s="40"/>
      <c r="K228" s="40"/>
      <c r="L228" s="44"/>
      <c r="M228" s="230"/>
      <c r="N228" s="80"/>
      <c r="O228" s="80"/>
      <c r="P228" s="80"/>
      <c r="Q228" s="80"/>
      <c r="R228" s="80"/>
      <c r="S228" s="80"/>
      <c r="T228" s="81"/>
      <c r="AT228" s="18" t="s">
        <v>144</v>
      </c>
      <c r="AU228" s="18" t="s">
        <v>84</v>
      </c>
    </row>
    <row r="229" s="12" customFormat="1">
      <c r="B229" s="231"/>
      <c r="C229" s="232"/>
      <c r="D229" s="228" t="s">
        <v>146</v>
      </c>
      <c r="E229" s="233" t="s">
        <v>20</v>
      </c>
      <c r="F229" s="234" t="s">
        <v>287</v>
      </c>
      <c r="G229" s="232"/>
      <c r="H229" s="233" t="s">
        <v>20</v>
      </c>
      <c r="I229" s="235"/>
      <c r="J229" s="232"/>
      <c r="K229" s="232"/>
      <c r="L229" s="236"/>
      <c r="M229" s="237"/>
      <c r="N229" s="238"/>
      <c r="O229" s="238"/>
      <c r="P229" s="238"/>
      <c r="Q229" s="238"/>
      <c r="R229" s="238"/>
      <c r="S229" s="238"/>
      <c r="T229" s="239"/>
      <c r="AT229" s="240" t="s">
        <v>146</v>
      </c>
      <c r="AU229" s="240" t="s">
        <v>84</v>
      </c>
      <c r="AV229" s="12" t="s">
        <v>22</v>
      </c>
      <c r="AW229" s="12" t="s">
        <v>34</v>
      </c>
      <c r="AX229" s="12" t="s">
        <v>75</v>
      </c>
      <c r="AY229" s="240" t="s">
        <v>135</v>
      </c>
    </row>
    <row r="230" s="13" customFormat="1">
      <c r="B230" s="241"/>
      <c r="C230" s="242"/>
      <c r="D230" s="228" t="s">
        <v>146</v>
      </c>
      <c r="E230" s="243" t="s">
        <v>20</v>
      </c>
      <c r="F230" s="244" t="s">
        <v>293</v>
      </c>
      <c r="G230" s="242"/>
      <c r="H230" s="245">
        <v>45.435000000000002</v>
      </c>
      <c r="I230" s="246"/>
      <c r="J230" s="242"/>
      <c r="K230" s="242"/>
      <c r="L230" s="247"/>
      <c r="M230" s="248"/>
      <c r="N230" s="249"/>
      <c r="O230" s="249"/>
      <c r="P230" s="249"/>
      <c r="Q230" s="249"/>
      <c r="R230" s="249"/>
      <c r="S230" s="249"/>
      <c r="T230" s="250"/>
      <c r="AT230" s="251" t="s">
        <v>146</v>
      </c>
      <c r="AU230" s="251" t="s">
        <v>84</v>
      </c>
      <c r="AV230" s="13" t="s">
        <v>84</v>
      </c>
      <c r="AW230" s="13" t="s">
        <v>34</v>
      </c>
      <c r="AX230" s="13" t="s">
        <v>75</v>
      </c>
      <c r="AY230" s="251" t="s">
        <v>135</v>
      </c>
    </row>
    <row r="231" s="15" customFormat="1">
      <c r="B231" s="263"/>
      <c r="C231" s="264"/>
      <c r="D231" s="228" t="s">
        <v>146</v>
      </c>
      <c r="E231" s="265" t="s">
        <v>20</v>
      </c>
      <c r="F231" s="266" t="s">
        <v>154</v>
      </c>
      <c r="G231" s="264"/>
      <c r="H231" s="267">
        <v>45.435000000000002</v>
      </c>
      <c r="I231" s="268"/>
      <c r="J231" s="264"/>
      <c r="K231" s="264"/>
      <c r="L231" s="269"/>
      <c r="M231" s="270"/>
      <c r="N231" s="271"/>
      <c r="O231" s="271"/>
      <c r="P231" s="271"/>
      <c r="Q231" s="271"/>
      <c r="R231" s="271"/>
      <c r="S231" s="271"/>
      <c r="T231" s="272"/>
      <c r="AT231" s="273" t="s">
        <v>146</v>
      </c>
      <c r="AU231" s="273" t="s">
        <v>84</v>
      </c>
      <c r="AV231" s="15" t="s">
        <v>142</v>
      </c>
      <c r="AW231" s="15" t="s">
        <v>34</v>
      </c>
      <c r="AX231" s="15" t="s">
        <v>22</v>
      </c>
      <c r="AY231" s="273" t="s">
        <v>135</v>
      </c>
    </row>
    <row r="232" s="1" customFormat="1" ht="16.5" customHeight="1">
      <c r="B232" s="39"/>
      <c r="C232" s="216" t="s">
        <v>294</v>
      </c>
      <c r="D232" s="216" t="s">
        <v>137</v>
      </c>
      <c r="E232" s="217" t="s">
        <v>295</v>
      </c>
      <c r="F232" s="218" t="s">
        <v>296</v>
      </c>
      <c r="G232" s="219" t="s">
        <v>297</v>
      </c>
      <c r="H232" s="220">
        <v>24.300000000000001</v>
      </c>
      <c r="I232" s="221"/>
      <c r="J232" s="222">
        <f>ROUND(I232*H232,2)</f>
        <v>0</v>
      </c>
      <c r="K232" s="218" t="s">
        <v>20</v>
      </c>
      <c r="L232" s="44"/>
      <c r="M232" s="223" t="s">
        <v>20</v>
      </c>
      <c r="N232" s="224" t="s">
        <v>46</v>
      </c>
      <c r="O232" s="80"/>
      <c r="P232" s="225">
        <f>O232*H232</f>
        <v>0</v>
      </c>
      <c r="Q232" s="225">
        <v>0.020650000000000002</v>
      </c>
      <c r="R232" s="225">
        <f>Q232*H232</f>
        <v>0.5017950000000001</v>
      </c>
      <c r="S232" s="225">
        <v>0</v>
      </c>
      <c r="T232" s="226">
        <f>S232*H232</f>
        <v>0</v>
      </c>
      <c r="AR232" s="18" t="s">
        <v>142</v>
      </c>
      <c r="AT232" s="18" t="s">
        <v>137</v>
      </c>
      <c r="AU232" s="18" t="s">
        <v>84</v>
      </c>
      <c r="AY232" s="18" t="s">
        <v>135</v>
      </c>
      <c r="BE232" s="227">
        <f>IF(N232="základní",J232,0)</f>
        <v>0</v>
      </c>
      <c r="BF232" s="227">
        <f>IF(N232="snížená",J232,0)</f>
        <v>0</v>
      </c>
      <c r="BG232" s="227">
        <f>IF(N232="zákl. přenesená",J232,0)</f>
        <v>0</v>
      </c>
      <c r="BH232" s="227">
        <f>IF(N232="sníž. přenesená",J232,0)</f>
        <v>0</v>
      </c>
      <c r="BI232" s="227">
        <f>IF(N232="nulová",J232,0)</f>
        <v>0</v>
      </c>
      <c r="BJ232" s="18" t="s">
        <v>22</v>
      </c>
      <c r="BK232" s="227">
        <f>ROUND(I232*H232,2)</f>
        <v>0</v>
      </c>
      <c r="BL232" s="18" t="s">
        <v>142</v>
      </c>
      <c r="BM232" s="18" t="s">
        <v>298</v>
      </c>
    </row>
    <row r="233" s="12" customFormat="1">
      <c r="B233" s="231"/>
      <c r="C233" s="232"/>
      <c r="D233" s="228" t="s">
        <v>146</v>
      </c>
      <c r="E233" s="233" t="s">
        <v>20</v>
      </c>
      <c r="F233" s="234" t="s">
        <v>299</v>
      </c>
      <c r="G233" s="232"/>
      <c r="H233" s="233" t="s">
        <v>20</v>
      </c>
      <c r="I233" s="235"/>
      <c r="J233" s="232"/>
      <c r="K233" s="232"/>
      <c r="L233" s="236"/>
      <c r="M233" s="237"/>
      <c r="N233" s="238"/>
      <c r="O233" s="238"/>
      <c r="P233" s="238"/>
      <c r="Q233" s="238"/>
      <c r="R233" s="238"/>
      <c r="S233" s="238"/>
      <c r="T233" s="239"/>
      <c r="AT233" s="240" t="s">
        <v>146</v>
      </c>
      <c r="AU233" s="240" t="s">
        <v>84</v>
      </c>
      <c r="AV233" s="12" t="s">
        <v>22</v>
      </c>
      <c r="AW233" s="12" t="s">
        <v>34</v>
      </c>
      <c r="AX233" s="12" t="s">
        <v>75</v>
      </c>
      <c r="AY233" s="240" t="s">
        <v>135</v>
      </c>
    </row>
    <row r="234" s="13" customFormat="1">
      <c r="B234" s="241"/>
      <c r="C234" s="242"/>
      <c r="D234" s="228" t="s">
        <v>146</v>
      </c>
      <c r="E234" s="243" t="s">
        <v>20</v>
      </c>
      <c r="F234" s="244" t="s">
        <v>300</v>
      </c>
      <c r="G234" s="242"/>
      <c r="H234" s="245">
        <v>24.300000000000001</v>
      </c>
      <c r="I234" s="246"/>
      <c r="J234" s="242"/>
      <c r="K234" s="242"/>
      <c r="L234" s="247"/>
      <c r="M234" s="248"/>
      <c r="N234" s="249"/>
      <c r="O234" s="249"/>
      <c r="P234" s="249"/>
      <c r="Q234" s="249"/>
      <c r="R234" s="249"/>
      <c r="S234" s="249"/>
      <c r="T234" s="250"/>
      <c r="AT234" s="251" t="s">
        <v>146</v>
      </c>
      <c r="AU234" s="251" t="s">
        <v>84</v>
      </c>
      <c r="AV234" s="13" t="s">
        <v>84</v>
      </c>
      <c r="AW234" s="13" t="s">
        <v>34</v>
      </c>
      <c r="AX234" s="13" t="s">
        <v>75</v>
      </c>
      <c r="AY234" s="251" t="s">
        <v>135</v>
      </c>
    </row>
    <row r="235" s="15" customFormat="1">
      <c r="B235" s="263"/>
      <c r="C235" s="264"/>
      <c r="D235" s="228" t="s">
        <v>146</v>
      </c>
      <c r="E235" s="265" t="s">
        <v>20</v>
      </c>
      <c r="F235" s="266" t="s">
        <v>154</v>
      </c>
      <c r="G235" s="264"/>
      <c r="H235" s="267">
        <v>24.300000000000001</v>
      </c>
      <c r="I235" s="268"/>
      <c r="J235" s="264"/>
      <c r="K235" s="264"/>
      <c r="L235" s="269"/>
      <c r="M235" s="270"/>
      <c r="N235" s="271"/>
      <c r="O235" s="271"/>
      <c r="P235" s="271"/>
      <c r="Q235" s="271"/>
      <c r="R235" s="271"/>
      <c r="S235" s="271"/>
      <c r="T235" s="272"/>
      <c r="AT235" s="273" t="s">
        <v>146</v>
      </c>
      <c r="AU235" s="273" t="s">
        <v>84</v>
      </c>
      <c r="AV235" s="15" t="s">
        <v>142</v>
      </c>
      <c r="AW235" s="15" t="s">
        <v>34</v>
      </c>
      <c r="AX235" s="15" t="s">
        <v>22</v>
      </c>
      <c r="AY235" s="273" t="s">
        <v>135</v>
      </c>
    </row>
    <row r="236" s="11" customFormat="1" ht="22.8" customHeight="1">
      <c r="B236" s="200"/>
      <c r="C236" s="201"/>
      <c r="D236" s="202" t="s">
        <v>74</v>
      </c>
      <c r="E236" s="214" t="s">
        <v>194</v>
      </c>
      <c r="F236" s="214" t="s">
        <v>301</v>
      </c>
      <c r="G236" s="201"/>
      <c r="H236" s="201"/>
      <c r="I236" s="204"/>
      <c r="J236" s="215">
        <f>BK236</f>
        <v>0</v>
      </c>
      <c r="K236" s="201"/>
      <c r="L236" s="206"/>
      <c r="M236" s="207"/>
      <c r="N236" s="208"/>
      <c r="O236" s="208"/>
      <c r="P236" s="209">
        <f>SUM(P237:P376)</f>
        <v>0</v>
      </c>
      <c r="Q236" s="208"/>
      <c r="R236" s="209">
        <f>SUM(R237:R376)</f>
        <v>76.199592539999998</v>
      </c>
      <c r="S236" s="208"/>
      <c r="T236" s="210">
        <f>SUM(T237:T376)</f>
        <v>181.49544110000005</v>
      </c>
      <c r="AR236" s="211" t="s">
        <v>22</v>
      </c>
      <c r="AT236" s="212" t="s">
        <v>74</v>
      </c>
      <c r="AU236" s="212" t="s">
        <v>22</v>
      </c>
      <c r="AY236" s="211" t="s">
        <v>135</v>
      </c>
      <c r="BK236" s="213">
        <f>SUM(BK237:BK376)</f>
        <v>0</v>
      </c>
    </row>
    <row r="237" s="1" customFormat="1" ht="22.5" customHeight="1">
      <c r="B237" s="39"/>
      <c r="C237" s="216" t="s">
        <v>302</v>
      </c>
      <c r="D237" s="216" t="s">
        <v>137</v>
      </c>
      <c r="E237" s="217" t="s">
        <v>303</v>
      </c>
      <c r="F237" s="218" t="s">
        <v>304</v>
      </c>
      <c r="G237" s="219" t="s">
        <v>297</v>
      </c>
      <c r="H237" s="220">
        <v>21.329999999999998</v>
      </c>
      <c r="I237" s="221"/>
      <c r="J237" s="222">
        <f>ROUND(I237*H237,2)</f>
        <v>0</v>
      </c>
      <c r="K237" s="218" t="s">
        <v>141</v>
      </c>
      <c r="L237" s="44"/>
      <c r="M237" s="223" t="s">
        <v>20</v>
      </c>
      <c r="N237" s="224" t="s">
        <v>46</v>
      </c>
      <c r="O237" s="80"/>
      <c r="P237" s="225">
        <f>O237*H237</f>
        <v>0</v>
      </c>
      <c r="Q237" s="225">
        <v>0.05262</v>
      </c>
      <c r="R237" s="225">
        <f>Q237*H237</f>
        <v>1.1223846</v>
      </c>
      <c r="S237" s="225">
        <v>0</v>
      </c>
      <c r="T237" s="226">
        <f>S237*H237</f>
        <v>0</v>
      </c>
      <c r="AR237" s="18" t="s">
        <v>142</v>
      </c>
      <c r="AT237" s="18" t="s">
        <v>137</v>
      </c>
      <c r="AU237" s="18" t="s">
        <v>84</v>
      </c>
      <c r="AY237" s="18" t="s">
        <v>135</v>
      </c>
      <c r="BE237" s="227">
        <f>IF(N237="základní",J237,0)</f>
        <v>0</v>
      </c>
      <c r="BF237" s="227">
        <f>IF(N237="snížená",J237,0)</f>
        <v>0</v>
      </c>
      <c r="BG237" s="227">
        <f>IF(N237="zákl. přenesená",J237,0)</f>
        <v>0</v>
      </c>
      <c r="BH237" s="227">
        <f>IF(N237="sníž. přenesená",J237,0)</f>
        <v>0</v>
      </c>
      <c r="BI237" s="227">
        <f>IF(N237="nulová",J237,0)</f>
        <v>0</v>
      </c>
      <c r="BJ237" s="18" t="s">
        <v>22</v>
      </c>
      <c r="BK237" s="227">
        <f>ROUND(I237*H237,2)</f>
        <v>0</v>
      </c>
      <c r="BL237" s="18" t="s">
        <v>142</v>
      </c>
      <c r="BM237" s="18" t="s">
        <v>305</v>
      </c>
    </row>
    <row r="238" s="1" customFormat="1">
      <c r="B238" s="39"/>
      <c r="C238" s="40"/>
      <c r="D238" s="228" t="s">
        <v>144</v>
      </c>
      <c r="E238" s="40"/>
      <c r="F238" s="229" t="s">
        <v>306</v>
      </c>
      <c r="G238" s="40"/>
      <c r="H238" s="40"/>
      <c r="I238" s="143"/>
      <c r="J238" s="40"/>
      <c r="K238" s="40"/>
      <c r="L238" s="44"/>
      <c r="M238" s="230"/>
      <c r="N238" s="80"/>
      <c r="O238" s="80"/>
      <c r="P238" s="80"/>
      <c r="Q238" s="80"/>
      <c r="R238" s="80"/>
      <c r="S238" s="80"/>
      <c r="T238" s="81"/>
      <c r="AT238" s="18" t="s">
        <v>144</v>
      </c>
      <c r="AU238" s="18" t="s">
        <v>84</v>
      </c>
    </row>
    <row r="239" s="12" customFormat="1">
      <c r="B239" s="231"/>
      <c r="C239" s="232"/>
      <c r="D239" s="228" t="s">
        <v>146</v>
      </c>
      <c r="E239" s="233" t="s">
        <v>20</v>
      </c>
      <c r="F239" s="234" t="s">
        <v>164</v>
      </c>
      <c r="G239" s="232"/>
      <c r="H239" s="233" t="s">
        <v>20</v>
      </c>
      <c r="I239" s="235"/>
      <c r="J239" s="232"/>
      <c r="K239" s="232"/>
      <c r="L239" s="236"/>
      <c r="M239" s="237"/>
      <c r="N239" s="238"/>
      <c r="O239" s="238"/>
      <c r="P239" s="238"/>
      <c r="Q239" s="238"/>
      <c r="R239" s="238"/>
      <c r="S239" s="238"/>
      <c r="T239" s="239"/>
      <c r="AT239" s="240" t="s">
        <v>146</v>
      </c>
      <c r="AU239" s="240" t="s">
        <v>84</v>
      </c>
      <c r="AV239" s="12" t="s">
        <v>22</v>
      </c>
      <c r="AW239" s="12" t="s">
        <v>34</v>
      </c>
      <c r="AX239" s="12" t="s">
        <v>75</v>
      </c>
      <c r="AY239" s="240" t="s">
        <v>135</v>
      </c>
    </row>
    <row r="240" s="13" customFormat="1">
      <c r="B240" s="241"/>
      <c r="C240" s="242"/>
      <c r="D240" s="228" t="s">
        <v>146</v>
      </c>
      <c r="E240" s="243" t="s">
        <v>20</v>
      </c>
      <c r="F240" s="244" t="s">
        <v>307</v>
      </c>
      <c r="G240" s="242"/>
      <c r="H240" s="245">
        <v>21.330000000000002</v>
      </c>
      <c r="I240" s="246"/>
      <c r="J240" s="242"/>
      <c r="K240" s="242"/>
      <c r="L240" s="247"/>
      <c r="M240" s="248"/>
      <c r="N240" s="249"/>
      <c r="O240" s="249"/>
      <c r="P240" s="249"/>
      <c r="Q240" s="249"/>
      <c r="R240" s="249"/>
      <c r="S240" s="249"/>
      <c r="T240" s="250"/>
      <c r="AT240" s="251" t="s">
        <v>146</v>
      </c>
      <c r="AU240" s="251" t="s">
        <v>84</v>
      </c>
      <c r="AV240" s="13" t="s">
        <v>84</v>
      </c>
      <c r="AW240" s="13" t="s">
        <v>34</v>
      </c>
      <c r="AX240" s="13" t="s">
        <v>75</v>
      </c>
      <c r="AY240" s="251" t="s">
        <v>135</v>
      </c>
    </row>
    <row r="241" s="15" customFormat="1">
      <c r="B241" s="263"/>
      <c r="C241" s="264"/>
      <c r="D241" s="228" t="s">
        <v>146</v>
      </c>
      <c r="E241" s="265" t="s">
        <v>20</v>
      </c>
      <c r="F241" s="266" t="s">
        <v>154</v>
      </c>
      <c r="G241" s="264"/>
      <c r="H241" s="267">
        <v>21.330000000000002</v>
      </c>
      <c r="I241" s="268"/>
      <c r="J241" s="264"/>
      <c r="K241" s="264"/>
      <c r="L241" s="269"/>
      <c r="M241" s="270"/>
      <c r="N241" s="271"/>
      <c r="O241" s="271"/>
      <c r="P241" s="271"/>
      <c r="Q241" s="271"/>
      <c r="R241" s="271"/>
      <c r="S241" s="271"/>
      <c r="T241" s="272"/>
      <c r="AT241" s="273" t="s">
        <v>146</v>
      </c>
      <c r="AU241" s="273" t="s">
        <v>84</v>
      </c>
      <c r="AV241" s="15" t="s">
        <v>142</v>
      </c>
      <c r="AW241" s="15" t="s">
        <v>34</v>
      </c>
      <c r="AX241" s="15" t="s">
        <v>22</v>
      </c>
      <c r="AY241" s="273" t="s">
        <v>135</v>
      </c>
    </row>
    <row r="242" s="1" customFormat="1" ht="16.5" customHeight="1">
      <c r="B242" s="39"/>
      <c r="C242" s="216" t="s">
        <v>308</v>
      </c>
      <c r="D242" s="216" t="s">
        <v>137</v>
      </c>
      <c r="E242" s="217" t="s">
        <v>309</v>
      </c>
      <c r="F242" s="218" t="s">
        <v>310</v>
      </c>
      <c r="G242" s="219" t="s">
        <v>161</v>
      </c>
      <c r="H242" s="220">
        <v>9.923</v>
      </c>
      <c r="I242" s="221"/>
      <c r="J242" s="222">
        <f>ROUND(I242*H242,2)</f>
        <v>0</v>
      </c>
      <c r="K242" s="218" t="s">
        <v>141</v>
      </c>
      <c r="L242" s="44"/>
      <c r="M242" s="223" t="s">
        <v>20</v>
      </c>
      <c r="N242" s="224" t="s">
        <v>46</v>
      </c>
      <c r="O242" s="80"/>
      <c r="P242" s="225">
        <f>O242*H242</f>
        <v>0</v>
      </c>
      <c r="Q242" s="225">
        <v>0</v>
      </c>
      <c r="R242" s="225">
        <f>Q242*H242</f>
        <v>0</v>
      </c>
      <c r="S242" s="225">
        <v>0.050000000000000003</v>
      </c>
      <c r="T242" s="226">
        <f>S242*H242</f>
        <v>0.49615000000000004</v>
      </c>
      <c r="AR242" s="18" t="s">
        <v>142</v>
      </c>
      <c r="AT242" s="18" t="s">
        <v>137</v>
      </c>
      <c r="AU242" s="18" t="s">
        <v>84</v>
      </c>
      <c r="AY242" s="18" t="s">
        <v>135</v>
      </c>
      <c r="BE242" s="227">
        <f>IF(N242="základní",J242,0)</f>
        <v>0</v>
      </c>
      <c r="BF242" s="227">
        <f>IF(N242="snížená",J242,0)</f>
        <v>0</v>
      </c>
      <c r="BG242" s="227">
        <f>IF(N242="zákl. přenesená",J242,0)</f>
        <v>0</v>
      </c>
      <c r="BH242" s="227">
        <f>IF(N242="sníž. přenesená",J242,0)</f>
        <v>0</v>
      </c>
      <c r="BI242" s="227">
        <f>IF(N242="nulová",J242,0)</f>
        <v>0</v>
      </c>
      <c r="BJ242" s="18" t="s">
        <v>22</v>
      </c>
      <c r="BK242" s="227">
        <f>ROUND(I242*H242,2)</f>
        <v>0</v>
      </c>
      <c r="BL242" s="18" t="s">
        <v>142</v>
      </c>
      <c r="BM242" s="18" t="s">
        <v>311</v>
      </c>
    </row>
    <row r="243" s="12" customFormat="1">
      <c r="B243" s="231"/>
      <c r="C243" s="232"/>
      <c r="D243" s="228" t="s">
        <v>146</v>
      </c>
      <c r="E243" s="233" t="s">
        <v>20</v>
      </c>
      <c r="F243" s="234" t="s">
        <v>231</v>
      </c>
      <c r="G243" s="232"/>
      <c r="H243" s="233" t="s">
        <v>20</v>
      </c>
      <c r="I243" s="235"/>
      <c r="J243" s="232"/>
      <c r="K243" s="232"/>
      <c r="L243" s="236"/>
      <c r="M243" s="237"/>
      <c r="N243" s="238"/>
      <c r="O243" s="238"/>
      <c r="P243" s="238"/>
      <c r="Q243" s="238"/>
      <c r="R243" s="238"/>
      <c r="S243" s="238"/>
      <c r="T243" s="239"/>
      <c r="AT243" s="240" t="s">
        <v>146</v>
      </c>
      <c r="AU243" s="240" t="s">
        <v>84</v>
      </c>
      <c r="AV243" s="12" t="s">
        <v>22</v>
      </c>
      <c r="AW243" s="12" t="s">
        <v>34</v>
      </c>
      <c r="AX243" s="12" t="s">
        <v>75</v>
      </c>
      <c r="AY243" s="240" t="s">
        <v>135</v>
      </c>
    </row>
    <row r="244" s="13" customFormat="1">
      <c r="B244" s="241"/>
      <c r="C244" s="242"/>
      <c r="D244" s="228" t="s">
        <v>146</v>
      </c>
      <c r="E244" s="243" t="s">
        <v>20</v>
      </c>
      <c r="F244" s="244" t="s">
        <v>312</v>
      </c>
      <c r="G244" s="242"/>
      <c r="H244" s="245">
        <v>2.673</v>
      </c>
      <c r="I244" s="246"/>
      <c r="J244" s="242"/>
      <c r="K244" s="242"/>
      <c r="L244" s="247"/>
      <c r="M244" s="248"/>
      <c r="N244" s="249"/>
      <c r="O244" s="249"/>
      <c r="P244" s="249"/>
      <c r="Q244" s="249"/>
      <c r="R244" s="249"/>
      <c r="S244" s="249"/>
      <c r="T244" s="250"/>
      <c r="AT244" s="251" t="s">
        <v>146</v>
      </c>
      <c r="AU244" s="251" t="s">
        <v>84</v>
      </c>
      <c r="AV244" s="13" t="s">
        <v>84</v>
      </c>
      <c r="AW244" s="13" t="s">
        <v>34</v>
      </c>
      <c r="AX244" s="13" t="s">
        <v>75</v>
      </c>
      <c r="AY244" s="251" t="s">
        <v>135</v>
      </c>
    </row>
    <row r="245" s="14" customFormat="1">
      <c r="B245" s="252"/>
      <c r="C245" s="253"/>
      <c r="D245" s="228" t="s">
        <v>146</v>
      </c>
      <c r="E245" s="254" t="s">
        <v>20</v>
      </c>
      <c r="F245" s="255" t="s">
        <v>150</v>
      </c>
      <c r="G245" s="253"/>
      <c r="H245" s="256">
        <v>2.673</v>
      </c>
      <c r="I245" s="257"/>
      <c r="J245" s="253"/>
      <c r="K245" s="253"/>
      <c r="L245" s="258"/>
      <c r="M245" s="259"/>
      <c r="N245" s="260"/>
      <c r="O245" s="260"/>
      <c r="P245" s="260"/>
      <c r="Q245" s="260"/>
      <c r="R245" s="260"/>
      <c r="S245" s="260"/>
      <c r="T245" s="261"/>
      <c r="AT245" s="262" t="s">
        <v>146</v>
      </c>
      <c r="AU245" s="262" t="s">
        <v>84</v>
      </c>
      <c r="AV245" s="14" t="s">
        <v>151</v>
      </c>
      <c r="AW245" s="14" t="s">
        <v>34</v>
      </c>
      <c r="AX245" s="14" t="s">
        <v>75</v>
      </c>
      <c r="AY245" s="262" t="s">
        <v>135</v>
      </c>
    </row>
    <row r="246" s="12" customFormat="1">
      <c r="B246" s="231"/>
      <c r="C246" s="232"/>
      <c r="D246" s="228" t="s">
        <v>146</v>
      </c>
      <c r="E246" s="233" t="s">
        <v>20</v>
      </c>
      <c r="F246" s="234" t="s">
        <v>235</v>
      </c>
      <c r="G246" s="232"/>
      <c r="H246" s="233" t="s">
        <v>20</v>
      </c>
      <c r="I246" s="235"/>
      <c r="J246" s="232"/>
      <c r="K246" s="232"/>
      <c r="L246" s="236"/>
      <c r="M246" s="237"/>
      <c r="N246" s="238"/>
      <c r="O246" s="238"/>
      <c r="P246" s="238"/>
      <c r="Q246" s="238"/>
      <c r="R246" s="238"/>
      <c r="S246" s="238"/>
      <c r="T246" s="239"/>
      <c r="AT246" s="240" t="s">
        <v>146</v>
      </c>
      <c r="AU246" s="240" t="s">
        <v>84</v>
      </c>
      <c r="AV246" s="12" t="s">
        <v>22</v>
      </c>
      <c r="AW246" s="12" t="s">
        <v>34</v>
      </c>
      <c r="AX246" s="12" t="s">
        <v>75</v>
      </c>
      <c r="AY246" s="240" t="s">
        <v>135</v>
      </c>
    </row>
    <row r="247" s="12" customFormat="1">
      <c r="B247" s="231"/>
      <c r="C247" s="232"/>
      <c r="D247" s="228" t="s">
        <v>146</v>
      </c>
      <c r="E247" s="233" t="s">
        <v>20</v>
      </c>
      <c r="F247" s="234" t="s">
        <v>233</v>
      </c>
      <c r="G247" s="232"/>
      <c r="H247" s="233" t="s">
        <v>20</v>
      </c>
      <c r="I247" s="235"/>
      <c r="J247" s="232"/>
      <c r="K247" s="232"/>
      <c r="L247" s="236"/>
      <c r="M247" s="237"/>
      <c r="N247" s="238"/>
      <c r="O247" s="238"/>
      <c r="P247" s="238"/>
      <c r="Q247" s="238"/>
      <c r="R247" s="238"/>
      <c r="S247" s="238"/>
      <c r="T247" s="239"/>
      <c r="AT247" s="240" t="s">
        <v>146</v>
      </c>
      <c r="AU247" s="240" t="s">
        <v>84</v>
      </c>
      <c r="AV247" s="12" t="s">
        <v>22</v>
      </c>
      <c r="AW247" s="12" t="s">
        <v>34</v>
      </c>
      <c r="AX247" s="12" t="s">
        <v>75</v>
      </c>
      <c r="AY247" s="240" t="s">
        <v>135</v>
      </c>
    </row>
    <row r="248" s="13" customFormat="1">
      <c r="B248" s="241"/>
      <c r="C248" s="242"/>
      <c r="D248" s="228" t="s">
        <v>146</v>
      </c>
      <c r="E248" s="243" t="s">
        <v>20</v>
      </c>
      <c r="F248" s="244" t="s">
        <v>313</v>
      </c>
      <c r="G248" s="242"/>
      <c r="H248" s="245">
        <v>7.25</v>
      </c>
      <c r="I248" s="246"/>
      <c r="J248" s="242"/>
      <c r="K248" s="242"/>
      <c r="L248" s="247"/>
      <c r="M248" s="248"/>
      <c r="N248" s="249"/>
      <c r="O248" s="249"/>
      <c r="P248" s="249"/>
      <c r="Q248" s="249"/>
      <c r="R248" s="249"/>
      <c r="S248" s="249"/>
      <c r="T248" s="250"/>
      <c r="AT248" s="251" t="s">
        <v>146</v>
      </c>
      <c r="AU248" s="251" t="s">
        <v>84</v>
      </c>
      <c r="AV248" s="13" t="s">
        <v>84</v>
      </c>
      <c r="AW248" s="13" t="s">
        <v>34</v>
      </c>
      <c r="AX248" s="13" t="s">
        <v>75</v>
      </c>
      <c r="AY248" s="251" t="s">
        <v>135</v>
      </c>
    </row>
    <row r="249" s="15" customFormat="1">
      <c r="B249" s="263"/>
      <c r="C249" s="264"/>
      <c r="D249" s="228" t="s">
        <v>146</v>
      </c>
      <c r="E249" s="265" t="s">
        <v>20</v>
      </c>
      <c r="F249" s="266" t="s">
        <v>154</v>
      </c>
      <c r="G249" s="264"/>
      <c r="H249" s="267">
        <v>9.923</v>
      </c>
      <c r="I249" s="268"/>
      <c r="J249" s="264"/>
      <c r="K249" s="264"/>
      <c r="L249" s="269"/>
      <c r="M249" s="270"/>
      <c r="N249" s="271"/>
      <c r="O249" s="271"/>
      <c r="P249" s="271"/>
      <c r="Q249" s="271"/>
      <c r="R249" s="271"/>
      <c r="S249" s="271"/>
      <c r="T249" s="272"/>
      <c r="AT249" s="273" t="s">
        <v>146</v>
      </c>
      <c r="AU249" s="273" t="s">
        <v>84</v>
      </c>
      <c r="AV249" s="15" t="s">
        <v>142</v>
      </c>
      <c r="AW249" s="15" t="s">
        <v>34</v>
      </c>
      <c r="AX249" s="15" t="s">
        <v>22</v>
      </c>
      <c r="AY249" s="273" t="s">
        <v>135</v>
      </c>
    </row>
    <row r="250" s="1" customFormat="1" ht="22.5" customHeight="1">
      <c r="B250" s="39"/>
      <c r="C250" s="216" t="s">
        <v>314</v>
      </c>
      <c r="D250" s="216" t="s">
        <v>137</v>
      </c>
      <c r="E250" s="217" t="s">
        <v>315</v>
      </c>
      <c r="F250" s="218" t="s">
        <v>316</v>
      </c>
      <c r="G250" s="219" t="s">
        <v>161</v>
      </c>
      <c r="H250" s="220">
        <v>61.238999999999997</v>
      </c>
      <c r="I250" s="221"/>
      <c r="J250" s="222">
        <f>ROUND(I250*H250,2)</f>
        <v>0</v>
      </c>
      <c r="K250" s="218" t="s">
        <v>141</v>
      </c>
      <c r="L250" s="44"/>
      <c r="M250" s="223" t="s">
        <v>20</v>
      </c>
      <c r="N250" s="224" t="s">
        <v>46</v>
      </c>
      <c r="O250" s="80"/>
      <c r="P250" s="225">
        <f>O250*H250</f>
        <v>0</v>
      </c>
      <c r="Q250" s="225">
        <v>0</v>
      </c>
      <c r="R250" s="225">
        <f>Q250*H250</f>
        <v>0</v>
      </c>
      <c r="S250" s="225">
        <v>0.058999999999999997</v>
      </c>
      <c r="T250" s="226">
        <f>S250*H250</f>
        <v>3.6131009999999995</v>
      </c>
      <c r="AR250" s="18" t="s">
        <v>142</v>
      </c>
      <c r="AT250" s="18" t="s">
        <v>137</v>
      </c>
      <c r="AU250" s="18" t="s">
        <v>84</v>
      </c>
      <c r="AY250" s="18" t="s">
        <v>135</v>
      </c>
      <c r="BE250" s="227">
        <f>IF(N250="základní",J250,0)</f>
        <v>0</v>
      </c>
      <c r="BF250" s="227">
        <f>IF(N250="snížená",J250,0)</f>
        <v>0</v>
      </c>
      <c r="BG250" s="227">
        <f>IF(N250="zákl. přenesená",J250,0)</f>
        <v>0</v>
      </c>
      <c r="BH250" s="227">
        <f>IF(N250="sníž. přenesená",J250,0)</f>
        <v>0</v>
      </c>
      <c r="BI250" s="227">
        <f>IF(N250="nulová",J250,0)</f>
        <v>0</v>
      </c>
      <c r="BJ250" s="18" t="s">
        <v>22</v>
      </c>
      <c r="BK250" s="227">
        <f>ROUND(I250*H250,2)</f>
        <v>0</v>
      </c>
      <c r="BL250" s="18" t="s">
        <v>142</v>
      </c>
      <c r="BM250" s="18" t="s">
        <v>317</v>
      </c>
    </row>
    <row r="251" s="12" customFormat="1">
      <c r="B251" s="231"/>
      <c r="C251" s="232"/>
      <c r="D251" s="228" t="s">
        <v>146</v>
      </c>
      <c r="E251" s="233" t="s">
        <v>20</v>
      </c>
      <c r="F251" s="234" t="s">
        <v>231</v>
      </c>
      <c r="G251" s="232"/>
      <c r="H251" s="233" t="s">
        <v>20</v>
      </c>
      <c r="I251" s="235"/>
      <c r="J251" s="232"/>
      <c r="K251" s="232"/>
      <c r="L251" s="236"/>
      <c r="M251" s="237"/>
      <c r="N251" s="238"/>
      <c r="O251" s="238"/>
      <c r="P251" s="238"/>
      <c r="Q251" s="238"/>
      <c r="R251" s="238"/>
      <c r="S251" s="238"/>
      <c r="T251" s="239"/>
      <c r="AT251" s="240" t="s">
        <v>146</v>
      </c>
      <c r="AU251" s="240" t="s">
        <v>84</v>
      </c>
      <c r="AV251" s="12" t="s">
        <v>22</v>
      </c>
      <c r="AW251" s="12" t="s">
        <v>34</v>
      </c>
      <c r="AX251" s="12" t="s">
        <v>75</v>
      </c>
      <c r="AY251" s="240" t="s">
        <v>135</v>
      </c>
    </row>
    <row r="252" s="13" customFormat="1">
      <c r="B252" s="241"/>
      <c r="C252" s="242"/>
      <c r="D252" s="228" t="s">
        <v>146</v>
      </c>
      <c r="E252" s="243" t="s">
        <v>20</v>
      </c>
      <c r="F252" s="244" t="s">
        <v>318</v>
      </c>
      <c r="G252" s="242"/>
      <c r="H252" s="245">
        <v>6.3700000000000001</v>
      </c>
      <c r="I252" s="246"/>
      <c r="J252" s="242"/>
      <c r="K252" s="242"/>
      <c r="L252" s="247"/>
      <c r="M252" s="248"/>
      <c r="N252" s="249"/>
      <c r="O252" s="249"/>
      <c r="P252" s="249"/>
      <c r="Q252" s="249"/>
      <c r="R252" s="249"/>
      <c r="S252" s="249"/>
      <c r="T252" s="250"/>
      <c r="AT252" s="251" t="s">
        <v>146</v>
      </c>
      <c r="AU252" s="251" t="s">
        <v>84</v>
      </c>
      <c r="AV252" s="13" t="s">
        <v>84</v>
      </c>
      <c r="AW252" s="13" t="s">
        <v>34</v>
      </c>
      <c r="AX252" s="13" t="s">
        <v>75</v>
      </c>
      <c r="AY252" s="251" t="s">
        <v>135</v>
      </c>
    </row>
    <row r="253" s="14" customFormat="1">
      <c r="B253" s="252"/>
      <c r="C253" s="253"/>
      <c r="D253" s="228" t="s">
        <v>146</v>
      </c>
      <c r="E253" s="254" t="s">
        <v>20</v>
      </c>
      <c r="F253" s="255" t="s">
        <v>150</v>
      </c>
      <c r="G253" s="253"/>
      <c r="H253" s="256">
        <v>6.3700000000000001</v>
      </c>
      <c r="I253" s="257"/>
      <c r="J253" s="253"/>
      <c r="K253" s="253"/>
      <c r="L253" s="258"/>
      <c r="M253" s="259"/>
      <c r="N253" s="260"/>
      <c r="O253" s="260"/>
      <c r="P253" s="260"/>
      <c r="Q253" s="260"/>
      <c r="R253" s="260"/>
      <c r="S253" s="260"/>
      <c r="T253" s="261"/>
      <c r="AT253" s="262" t="s">
        <v>146</v>
      </c>
      <c r="AU253" s="262" t="s">
        <v>84</v>
      </c>
      <c r="AV253" s="14" t="s">
        <v>151</v>
      </c>
      <c r="AW253" s="14" t="s">
        <v>34</v>
      </c>
      <c r="AX253" s="14" t="s">
        <v>75</v>
      </c>
      <c r="AY253" s="262" t="s">
        <v>135</v>
      </c>
    </row>
    <row r="254" s="12" customFormat="1">
      <c r="B254" s="231"/>
      <c r="C254" s="232"/>
      <c r="D254" s="228" t="s">
        <v>146</v>
      </c>
      <c r="E254" s="233" t="s">
        <v>20</v>
      </c>
      <c r="F254" s="234" t="s">
        <v>235</v>
      </c>
      <c r="G254" s="232"/>
      <c r="H254" s="233" t="s">
        <v>20</v>
      </c>
      <c r="I254" s="235"/>
      <c r="J254" s="232"/>
      <c r="K254" s="232"/>
      <c r="L254" s="236"/>
      <c r="M254" s="237"/>
      <c r="N254" s="238"/>
      <c r="O254" s="238"/>
      <c r="P254" s="238"/>
      <c r="Q254" s="238"/>
      <c r="R254" s="238"/>
      <c r="S254" s="238"/>
      <c r="T254" s="239"/>
      <c r="AT254" s="240" t="s">
        <v>146</v>
      </c>
      <c r="AU254" s="240" t="s">
        <v>84</v>
      </c>
      <c r="AV254" s="12" t="s">
        <v>22</v>
      </c>
      <c r="AW254" s="12" t="s">
        <v>34</v>
      </c>
      <c r="AX254" s="12" t="s">
        <v>75</v>
      </c>
      <c r="AY254" s="240" t="s">
        <v>135</v>
      </c>
    </row>
    <row r="255" s="13" customFormat="1">
      <c r="B255" s="241"/>
      <c r="C255" s="242"/>
      <c r="D255" s="228" t="s">
        <v>146</v>
      </c>
      <c r="E255" s="243" t="s">
        <v>20</v>
      </c>
      <c r="F255" s="244" t="s">
        <v>319</v>
      </c>
      <c r="G255" s="242"/>
      <c r="H255" s="245">
        <v>29.388999999999999</v>
      </c>
      <c r="I255" s="246"/>
      <c r="J255" s="242"/>
      <c r="K255" s="242"/>
      <c r="L255" s="247"/>
      <c r="M255" s="248"/>
      <c r="N255" s="249"/>
      <c r="O255" s="249"/>
      <c r="P255" s="249"/>
      <c r="Q255" s="249"/>
      <c r="R255" s="249"/>
      <c r="S255" s="249"/>
      <c r="T255" s="250"/>
      <c r="AT255" s="251" t="s">
        <v>146</v>
      </c>
      <c r="AU255" s="251" t="s">
        <v>84</v>
      </c>
      <c r="AV255" s="13" t="s">
        <v>84</v>
      </c>
      <c r="AW255" s="13" t="s">
        <v>34</v>
      </c>
      <c r="AX255" s="13" t="s">
        <v>75</v>
      </c>
      <c r="AY255" s="251" t="s">
        <v>135</v>
      </c>
    </row>
    <row r="256" s="12" customFormat="1">
      <c r="B256" s="231"/>
      <c r="C256" s="232"/>
      <c r="D256" s="228" t="s">
        <v>146</v>
      </c>
      <c r="E256" s="233" t="s">
        <v>20</v>
      </c>
      <c r="F256" s="234" t="s">
        <v>233</v>
      </c>
      <c r="G256" s="232"/>
      <c r="H256" s="233" t="s">
        <v>20</v>
      </c>
      <c r="I256" s="235"/>
      <c r="J256" s="232"/>
      <c r="K256" s="232"/>
      <c r="L256" s="236"/>
      <c r="M256" s="237"/>
      <c r="N256" s="238"/>
      <c r="O256" s="238"/>
      <c r="P256" s="238"/>
      <c r="Q256" s="238"/>
      <c r="R256" s="238"/>
      <c r="S256" s="238"/>
      <c r="T256" s="239"/>
      <c r="AT256" s="240" t="s">
        <v>146</v>
      </c>
      <c r="AU256" s="240" t="s">
        <v>84</v>
      </c>
      <c r="AV256" s="12" t="s">
        <v>22</v>
      </c>
      <c r="AW256" s="12" t="s">
        <v>34</v>
      </c>
      <c r="AX256" s="12" t="s">
        <v>75</v>
      </c>
      <c r="AY256" s="240" t="s">
        <v>135</v>
      </c>
    </row>
    <row r="257" s="13" customFormat="1">
      <c r="B257" s="241"/>
      <c r="C257" s="242"/>
      <c r="D257" s="228" t="s">
        <v>146</v>
      </c>
      <c r="E257" s="243" t="s">
        <v>20</v>
      </c>
      <c r="F257" s="244" t="s">
        <v>320</v>
      </c>
      <c r="G257" s="242"/>
      <c r="H257" s="245">
        <v>25.48</v>
      </c>
      <c r="I257" s="246"/>
      <c r="J257" s="242"/>
      <c r="K257" s="242"/>
      <c r="L257" s="247"/>
      <c r="M257" s="248"/>
      <c r="N257" s="249"/>
      <c r="O257" s="249"/>
      <c r="P257" s="249"/>
      <c r="Q257" s="249"/>
      <c r="R257" s="249"/>
      <c r="S257" s="249"/>
      <c r="T257" s="250"/>
      <c r="AT257" s="251" t="s">
        <v>146</v>
      </c>
      <c r="AU257" s="251" t="s">
        <v>84</v>
      </c>
      <c r="AV257" s="13" t="s">
        <v>84</v>
      </c>
      <c r="AW257" s="13" t="s">
        <v>34</v>
      </c>
      <c r="AX257" s="13" t="s">
        <v>75</v>
      </c>
      <c r="AY257" s="251" t="s">
        <v>135</v>
      </c>
    </row>
    <row r="258" s="15" customFormat="1">
      <c r="B258" s="263"/>
      <c r="C258" s="264"/>
      <c r="D258" s="228" t="s">
        <v>146</v>
      </c>
      <c r="E258" s="265" t="s">
        <v>20</v>
      </c>
      <c r="F258" s="266" t="s">
        <v>154</v>
      </c>
      <c r="G258" s="264"/>
      <c r="H258" s="267">
        <v>61.238999999999997</v>
      </c>
      <c r="I258" s="268"/>
      <c r="J258" s="264"/>
      <c r="K258" s="264"/>
      <c r="L258" s="269"/>
      <c r="M258" s="270"/>
      <c r="N258" s="271"/>
      <c r="O258" s="271"/>
      <c r="P258" s="271"/>
      <c r="Q258" s="271"/>
      <c r="R258" s="271"/>
      <c r="S258" s="271"/>
      <c r="T258" s="272"/>
      <c r="AT258" s="273" t="s">
        <v>146</v>
      </c>
      <c r="AU258" s="273" t="s">
        <v>84</v>
      </c>
      <c r="AV258" s="15" t="s">
        <v>142</v>
      </c>
      <c r="AW258" s="15" t="s">
        <v>34</v>
      </c>
      <c r="AX258" s="15" t="s">
        <v>22</v>
      </c>
      <c r="AY258" s="273" t="s">
        <v>135</v>
      </c>
    </row>
    <row r="259" s="1" customFormat="1" ht="16.5" customHeight="1">
      <c r="B259" s="39"/>
      <c r="C259" s="216" t="s">
        <v>321</v>
      </c>
      <c r="D259" s="216" t="s">
        <v>137</v>
      </c>
      <c r="E259" s="217" t="s">
        <v>322</v>
      </c>
      <c r="F259" s="218" t="s">
        <v>323</v>
      </c>
      <c r="G259" s="219" t="s">
        <v>161</v>
      </c>
      <c r="H259" s="220">
        <v>407.71600000000001</v>
      </c>
      <c r="I259" s="221"/>
      <c r="J259" s="222">
        <f>ROUND(I259*H259,2)</f>
        <v>0</v>
      </c>
      <c r="K259" s="218" t="s">
        <v>141</v>
      </c>
      <c r="L259" s="44"/>
      <c r="M259" s="223" t="s">
        <v>20</v>
      </c>
      <c r="N259" s="224" t="s">
        <v>46</v>
      </c>
      <c r="O259" s="80"/>
      <c r="P259" s="225">
        <f>O259*H259</f>
        <v>0</v>
      </c>
      <c r="Q259" s="225">
        <v>0</v>
      </c>
      <c r="R259" s="225">
        <f>Q259*H259</f>
        <v>0</v>
      </c>
      <c r="S259" s="225">
        <v>0</v>
      </c>
      <c r="T259" s="226">
        <f>S259*H259</f>
        <v>0</v>
      </c>
      <c r="AR259" s="18" t="s">
        <v>142</v>
      </c>
      <c r="AT259" s="18" t="s">
        <v>137</v>
      </c>
      <c r="AU259" s="18" t="s">
        <v>84</v>
      </c>
      <c r="AY259" s="18" t="s">
        <v>135</v>
      </c>
      <c r="BE259" s="227">
        <f>IF(N259="základní",J259,0)</f>
        <v>0</v>
      </c>
      <c r="BF259" s="227">
        <f>IF(N259="snížená",J259,0)</f>
        <v>0</v>
      </c>
      <c r="BG259" s="227">
        <f>IF(N259="zákl. přenesená",J259,0)</f>
        <v>0</v>
      </c>
      <c r="BH259" s="227">
        <f>IF(N259="sníž. přenesená",J259,0)</f>
        <v>0</v>
      </c>
      <c r="BI259" s="227">
        <f>IF(N259="nulová",J259,0)</f>
        <v>0</v>
      </c>
      <c r="BJ259" s="18" t="s">
        <v>22</v>
      </c>
      <c r="BK259" s="227">
        <f>ROUND(I259*H259,2)</f>
        <v>0</v>
      </c>
      <c r="BL259" s="18" t="s">
        <v>142</v>
      </c>
      <c r="BM259" s="18" t="s">
        <v>324</v>
      </c>
    </row>
    <row r="260" s="1" customFormat="1">
      <c r="B260" s="39"/>
      <c r="C260" s="40"/>
      <c r="D260" s="228" t="s">
        <v>144</v>
      </c>
      <c r="E260" s="40"/>
      <c r="F260" s="229" t="s">
        <v>325</v>
      </c>
      <c r="G260" s="40"/>
      <c r="H260" s="40"/>
      <c r="I260" s="143"/>
      <c r="J260" s="40"/>
      <c r="K260" s="40"/>
      <c r="L260" s="44"/>
      <c r="M260" s="230"/>
      <c r="N260" s="80"/>
      <c r="O260" s="80"/>
      <c r="P260" s="80"/>
      <c r="Q260" s="80"/>
      <c r="R260" s="80"/>
      <c r="S260" s="80"/>
      <c r="T260" s="81"/>
      <c r="AT260" s="18" t="s">
        <v>144</v>
      </c>
      <c r="AU260" s="18" t="s">
        <v>84</v>
      </c>
    </row>
    <row r="261" s="12" customFormat="1">
      <c r="B261" s="231"/>
      <c r="C261" s="232"/>
      <c r="D261" s="228" t="s">
        <v>146</v>
      </c>
      <c r="E261" s="233" t="s">
        <v>20</v>
      </c>
      <c r="F261" s="234" t="s">
        <v>272</v>
      </c>
      <c r="G261" s="232"/>
      <c r="H261" s="233" t="s">
        <v>20</v>
      </c>
      <c r="I261" s="235"/>
      <c r="J261" s="232"/>
      <c r="K261" s="232"/>
      <c r="L261" s="236"/>
      <c r="M261" s="237"/>
      <c r="N261" s="238"/>
      <c r="O261" s="238"/>
      <c r="P261" s="238"/>
      <c r="Q261" s="238"/>
      <c r="R261" s="238"/>
      <c r="S261" s="238"/>
      <c r="T261" s="239"/>
      <c r="AT261" s="240" t="s">
        <v>146</v>
      </c>
      <c r="AU261" s="240" t="s">
        <v>84</v>
      </c>
      <c r="AV261" s="12" t="s">
        <v>22</v>
      </c>
      <c r="AW261" s="12" t="s">
        <v>34</v>
      </c>
      <c r="AX261" s="12" t="s">
        <v>75</v>
      </c>
      <c r="AY261" s="240" t="s">
        <v>135</v>
      </c>
    </row>
    <row r="262" s="13" customFormat="1">
      <c r="B262" s="241"/>
      <c r="C262" s="242"/>
      <c r="D262" s="228" t="s">
        <v>146</v>
      </c>
      <c r="E262" s="243" t="s">
        <v>20</v>
      </c>
      <c r="F262" s="244" t="s">
        <v>273</v>
      </c>
      <c r="G262" s="242"/>
      <c r="H262" s="245">
        <v>407.71600000000001</v>
      </c>
      <c r="I262" s="246"/>
      <c r="J262" s="242"/>
      <c r="K262" s="242"/>
      <c r="L262" s="247"/>
      <c r="M262" s="248"/>
      <c r="N262" s="249"/>
      <c r="O262" s="249"/>
      <c r="P262" s="249"/>
      <c r="Q262" s="249"/>
      <c r="R262" s="249"/>
      <c r="S262" s="249"/>
      <c r="T262" s="250"/>
      <c r="AT262" s="251" t="s">
        <v>146</v>
      </c>
      <c r="AU262" s="251" t="s">
        <v>84</v>
      </c>
      <c r="AV262" s="13" t="s">
        <v>84</v>
      </c>
      <c r="AW262" s="13" t="s">
        <v>34</v>
      </c>
      <c r="AX262" s="13" t="s">
        <v>22</v>
      </c>
      <c r="AY262" s="251" t="s">
        <v>135</v>
      </c>
    </row>
    <row r="263" s="1" customFormat="1" ht="22.5" customHeight="1">
      <c r="B263" s="39"/>
      <c r="C263" s="216" t="s">
        <v>326</v>
      </c>
      <c r="D263" s="216" t="s">
        <v>137</v>
      </c>
      <c r="E263" s="217" t="s">
        <v>327</v>
      </c>
      <c r="F263" s="218" t="s">
        <v>328</v>
      </c>
      <c r="G263" s="219" t="s">
        <v>161</v>
      </c>
      <c r="H263" s="220">
        <v>150.91900000000001</v>
      </c>
      <c r="I263" s="221"/>
      <c r="J263" s="222">
        <f>ROUND(I263*H263,2)</f>
        <v>0</v>
      </c>
      <c r="K263" s="218" t="s">
        <v>141</v>
      </c>
      <c r="L263" s="44"/>
      <c r="M263" s="223" t="s">
        <v>20</v>
      </c>
      <c r="N263" s="224" t="s">
        <v>46</v>
      </c>
      <c r="O263" s="80"/>
      <c r="P263" s="225">
        <f>O263*H263</f>
        <v>0</v>
      </c>
      <c r="Q263" s="225">
        <v>0</v>
      </c>
      <c r="R263" s="225">
        <f>Q263*H263</f>
        <v>0</v>
      </c>
      <c r="S263" s="225">
        <v>0.077899999999999997</v>
      </c>
      <c r="T263" s="226">
        <f>S263*H263</f>
        <v>11.7565901</v>
      </c>
      <c r="AR263" s="18" t="s">
        <v>142</v>
      </c>
      <c r="AT263" s="18" t="s">
        <v>137</v>
      </c>
      <c r="AU263" s="18" t="s">
        <v>84</v>
      </c>
      <c r="AY263" s="18" t="s">
        <v>135</v>
      </c>
      <c r="BE263" s="227">
        <f>IF(N263="základní",J263,0)</f>
        <v>0</v>
      </c>
      <c r="BF263" s="227">
        <f>IF(N263="snížená",J263,0)</f>
        <v>0</v>
      </c>
      <c r="BG263" s="227">
        <f>IF(N263="zákl. přenesená",J263,0)</f>
        <v>0</v>
      </c>
      <c r="BH263" s="227">
        <f>IF(N263="sníž. přenesená",J263,0)</f>
        <v>0</v>
      </c>
      <c r="BI263" s="227">
        <f>IF(N263="nulová",J263,0)</f>
        <v>0</v>
      </c>
      <c r="BJ263" s="18" t="s">
        <v>22</v>
      </c>
      <c r="BK263" s="227">
        <f>ROUND(I263*H263,2)</f>
        <v>0</v>
      </c>
      <c r="BL263" s="18" t="s">
        <v>142</v>
      </c>
      <c r="BM263" s="18" t="s">
        <v>329</v>
      </c>
    </row>
    <row r="264" s="1" customFormat="1">
      <c r="B264" s="39"/>
      <c r="C264" s="40"/>
      <c r="D264" s="228" t="s">
        <v>144</v>
      </c>
      <c r="E264" s="40"/>
      <c r="F264" s="229" t="s">
        <v>330</v>
      </c>
      <c r="G264" s="40"/>
      <c r="H264" s="40"/>
      <c r="I264" s="143"/>
      <c r="J264" s="40"/>
      <c r="K264" s="40"/>
      <c r="L264" s="44"/>
      <c r="M264" s="230"/>
      <c r="N264" s="80"/>
      <c r="O264" s="80"/>
      <c r="P264" s="80"/>
      <c r="Q264" s="80"/>
      <c r="R264" s="80"/>
      <c r="S264" s="80"/>
      <c r="T264" s="81"/>
      <c r="AT264" s="18" t="s">
        <v>144</v>
      </c>
      <c r="AU264" s="18" t="s">
        <v>84</v>
      </c>
    </row>
    <row r="265" s="12" customFormat="1">
      <c r="B265" s="231"/>
      <c r="C265" s="232"/>
      <c r="D265" s="228" t="s">
        <v>146</v>
      </c>
      <c r="E265" s="233" t="s">
        <v>20</v>
      </c>
      <c r="F265" s="234" t="s">
        <v>231</v>
      </c>
      <c r="G265" s="232"/>
      <c r="H265" s="233" t="s">
        <v>20</v>
      </c>
      <c r="I265" s="235"/>
      <c r="J265" s="232"/>
      <c r="K265" s="232"/>
      <c r="L265" s="236"/>
      <c r="M265" s="237"/>
      <c r="N265" s="238"/>
      <c r="O265" s="238"/>
      <c r="P265" s="238"/>
      <c r="Q265" s="238"/>
      <c r="R265" s="238"/>
      <c r="S265" s="238"/>
      <c r="T265" s="239"/>
      <c r="AT265" s="240" t="s">
        <v>146</v>
      </c>
      <c r="AU265" s="240" t="s">
        <v>84</v>
      </c>
      <c r="AV265" s="12" t="s">
        <v>22</v>
      </c>
      <c r="AW265" s="12" t="s">
        <v>34</v>
      </c>
      <c r="AX265" s="12" t="s">
        <v>75</v>
      </c>
      <c r="AY265" s="240" t="s">
        <v>135</v>
      </c>
    </row>
    <row r="266" s="13" customFormat="1">
      <c r="B266" s="241"/>
      <c r="C266" s="242"/>
      <c r="D266" s="228" t="s">
        <v>146</v>
      </c>
      <c r="E266" s="243" t="s">
        <v>20</v>
      </c>
      <c r="F266" s="244" t="s">
        <v>331</v>
      </c>
      <c r="G266" s="242"/>
      <c r="H266" s="245">
        <v>39.356299999999997</v>
      </c>
      <c r="I266" s="246"/>
      <c r="J266" s="242"/>
      <c r="K266" s="242"/>
      <c r="L266" s="247"/>
      <c r="M266" s="248"/>
      <c r="N266" s="249"/>
      <c r="O266" s="249"/>
      <c r="P266" s="249"/>
      <c r="Q266" s="249"/>
      <c r="R266" s="249"/>
      <c r="S266" s="249"/>
      <c r="T266" s="250"/>
      <c r="AT266" s="251" t="s">
        <v>146</v>
      </c>
      <c r="AU266" s="251" t="s">
        <v>84</v>
      </c>
      <c r="AV266" s="13" t="s">
        <v>84</v>
      </c>
      <c r="AW266" s="13" t="s">
        <v>34</v>
      </c>
      <c r="AX266" s="13" t="s">
        <v>75</v>
      </c>
      <c r="AY266" s="251" t="s">
        <v>135</v>
      </c>
    </row>
    <row r="267" s="14" customFormat="1">
      <c r="B267" s="252"/>
      <c r="C267" s="253"/>
      <c r="D267" s="228" t="s">
        <v>146</v>
      </c>
      <c r="E267" s="254" t="s">
        <v>20</v>
      </c>
      <c r="F267" s="255" t="s">
        <v>150</v>
      </c>
      <c r="G267" s="253"/>
      <c r="H267" s="256">
        <v>39.356299999999997</v>
      </c>
      <c r="I267" s="257"/>
      <c r="J267" s="253"/>
      <c r="K267" s="253"/>
      <c r="L267" s="258"/>
      <c r="M267" s="259"/>
      <c r="N267" s="260"/>
      <c r="O267" s="260"/>
      <c r="P267" s="260"/>
      <c r="Q267" s="260"/>
      <c r="R267" s="260"/>
      <c r="S267" s="260"/>
      <c r="T267" s="261"/>
      <c r="AT267" s="262" t="s">
        <v>146</v>
      </c>
      <c r="AU267" s="262" t="s">
        <v>84</v>
      </c>
      <c r="AV267" s="14" t="s">
        <v>151</v>
      </c>
      <c r="AW267" s="14" t="s">
        <v>34</v>
      </c>
      <c r="AX267" s="14" t="s">
        <v>75</v>
      </c>
      <c r="AY267" s="262" t="s">
        <v>135</v>
      </c>
    </row>
    <row r="268" s="12" customFormat="1">
      <c r="B268" s="231"/>
      <c r="C268" s="232"/>
      <c r="D268" s="228" t="s">
        <v>146</v>
      </c>
      <c r="E268" s="233" t="s">
        <v>20</v>
      </c>
      <c r="F268" s="234" t="s">
        <v>233</v>
      </c>
      <c r="G268" s="232"/>
      <c r="H268" s="233" t="s">
        <v>20</v>
      </c>
      <c r="I268" s="235"/>
      <c r="J268" s="232"/>
      <c r="K268" s="232"/>
      <c r="L268" s="236"/>
      <c r="M268" s="237"/>
      <c r="N268" s="238"/>
      <c r="O268" s="238"/>
      <c r="P268" s="238"/>
      <c r="Q268" s="238"/>
      <c r="R268" s="238"/>
      <c r="S268" s="238"/>
      <c r="T268" s="239"/>
      <c r="AT268" s="240" t="s">
        <v>146</v>
      </c>
      <c r="AU268" s="240" t="s">
        <v>84</v>
      </c>
      <c r="AV268" s="12" t="s">
        <v>22</v>
      </c>
      <c r="AW268" s="12" t="s">
        <v>34</v>
      </c>
      <c r="AX268" s="12" t="s">
        <v>75</v>
      </c>
      <c r="AY268" s="240" t="s">
        <v>135</v>
      </c>
    </row>
    <row r="269" s="13" customFormat="1">
      <c r="B269" s="241"/>
      <c r="C269" s="242"/>
      <c r="D269" s="228" t="s">
        <v>146</v>
      </c>
      <c r="E269" s="243" t="s">
        <v>20</v>
      </c>
      <c r="F269" s="244" t="s">
        <v>332</v>
      </c>
      <c r="G269" s="242"/>
      <c r="H269" s="245">
        <v>21.734999999999999</v>
      </c>
      <c r="I269" s="246"/>
      <c r="J269" s="242"/>
      <c r="K269" s="242"/>
      <c r="L269" s="247"/>
      <c r="M269" s="248"/>
      <c r="N269" s="249"/>
      <c r="O269" s="249"/>
      <c r="P269" s="249"/>
      <c r="Q269" s="249"/>
      <c r="R269" s="249"/>
      <c r="S269" s="249"/>
      <c r="T269" s="250"/>
      <c r="AT269" s="251" t="s">
        <v>146</v>
      </c>
      <c r="AU269" s="251" t="s">
        <v>84</v>
      </c>
      <c r="AV269" s="13" t="s">
        <v>84</v>
      </c>
      <c r="AW269" s="13" t="s">
        <v>34</v>
      </c>
      <c r="AX269" s="13" t="s">
        <v>75</v>
      </c>
      <c r="AY269" s="251" t="s">
        <v>135</v>
      </c>
    </row>
    <row r="270" s="14" customFormat="1">
      <c r="B270" s="252"/>
      <c r="C270" s="253"/>
      <c r="D270" s="228" t="s">
        <v>146</v>
      </c>
      <c r="E270" s="254" t="s">
        <v>20</v>
      </c>
      <c r="F270" s="255" t="s">
        <v>150</v>
      </c>
      <c r="G270" s="253"/>
      <c r="H270" s="256">
        <v>21.734999999999999</v>
      </c>
      <c r="I270" s="257"/>
      <c r="J270" s="253"/>
      <c r="K270" s="253"/>
      <c r="L270" s="258"/>
      <c r="M270" s="259"/>
      <c r="N270" s="260"/>
      <c r="O270" s="260"/>
      <c r="P270" s="260"/>
      <c r="Q270" s="260"/>
      <c r="R270" s="260"/>
      <c r="S270" s="260"/>
      <c r="T270" s="261"/>
      <c r="AT270" s="262" t="s">
        <v>146</v>
      </c>
      <c r="AU270" s="262" t="s">
        <v>84</v>
      </c>
      <c r="AV270" s="14" t="s">
        <v>151</v>
      </c>
      <c r="AW270" s="14" t="s">
        <v>34</v>
      </c>
      <c r="AX270" s="14" t="s">
        <v>75</v>
      </c>
      <c r="AY270" s="262" t="s">
        <v>135</v>
      </c>
    </row>
    <row r="271" s="12" customFormat="1">
      <c r="B271" s="231"/>
      <c r="C271" s="232"/>
      <c r="D271" s="228" t="s">
        <v>146</v>
      </c>
      <c r="E271" s="233" t="s">
        <v>20</v>
      </c>
      <c r="F271" s="234" t="s">
        <v>235</v>
      </c>
      <c r="G271" s="232"/>
      <c r="H271" s="233" t="s">
        <v>20</v>
      </c>
      <c r="I271" s="235"/>
      <c r="J271" s="232"/>
      <c r="K271" s="232"/>
      <c r="L271" s="236"/>
      <c r="M271" s="237"/>
      <c r="N271" s="238"/>
      <c r="O271" s="238"/>
      <c r="P271" s="238"/>
      <c r="Q271" s="238"/>
      <c r="R271" s="238"/>
      <c r="S271" s="238"/>
      <c r="T271" s="239"/>
      <c r="AT271" s="240" t="s">
        <v>146</v>
      </c>
      <c r="AU271" s="240" t="s">
        <v>84</v>
      </c>
      <c r="AV271" s="12" t="s">
        <v>22</v>
      </c>
      <c r="AW271" s="12" t="s">
        <v>34</v>
      </c>
      <c r="AX271" s="12" t="s">
        <v>75</v>
      </c>
      <c r="AY271" s="240" t="s">
        <v>135</v>
      </c>
    </row>
    <row r="272" s="13" customFormat="1">
      <c r="B272" s="241"/>
      <c r="C272" s="242"/>
      <c r="D272" s="228" t="s">
        <v>146</v>
      </c>
      <c r="E272" s="243" t="s">
        <v>20</v>
      </c>
      <c r="F272" s="244" t="s">
        <v>333</v>
      </c>
      <c r="G272" s="242"/>
      <c r="H272" s="245">
        <v>54.551000000000002</v>
      </c>
      <c r="I272" s="246"/>
      <c r="J272" s="242"/>
      <c r="K272" s="242"/>
      <c r="L272" s="247"/>
      <c r="M272" s="248"/>
      <c r="N272" s="249"/>
      <c r="O272" s="249"/>
      <c r="P272" s="249"/>
      <c r="Q272" s="249"/>
      <c r="R272" s="249"/>
      <c r="S272" s="249"/>
      <c r="T272" s="250"/>
      <c r="AT272" s="251" t="s">
        <v>146</v>
      </c>
      <c r="AU272" s="251" t="s">
        <v>84</v>
      </c>
      <c r="AV272" s="13" t="s">
        <v>84</v>
      </c>
      <c r="AW272" s="13" t="s">
        <v>34</v>
      </c>
      <c r="AX272" s="13" t="s">
        <v>75</v>
      </c>
      <c r="AY272" s="251" t="s">
        <v>135</v>
      </c>
    </row>
    <row r="273" s="14" customFormat="1">
      <c r="B273" s="252"/>
      <c r="C273" s="253"/>
      <c r="D273" s="228" t="s">
        <v>146</v>
      </c>
      <c r="E273" s="254" t="s">
        <v>20</v>
      </c>
      <c r="F273" s="255" t="s">
        <v>150</v>
      </c>
      <c r="G273" s="253"/>
      <c r="H273" s="256">
        <v>54.551000000000002</v>
      </c>
      <c r="I273" s="257"/>
      <c r="J273" s="253"/>
      <c r="K273" s="253"/>
      <c r="L273" s="258"/>
      <c r="M273" s="259"/>
      <c r="N273" s="260"/>
      <c r="O273" s="260"/>
      <c r="P273" s="260"/>
      <c r="Q273" s="260"/>
      <c r="R273" s="260"/>
      <c r="S273" s="260"/>
      <c r="T273" s="261"/>
      <c r="AT273" s="262" t="s">
        <v>146</v>
      </c>
      <c r="AU273" s="262" t="s">
        <v>84</v>
      </c>
      <c r="AV273" s="14" t="s">
        <v>151</v>
      </c>
      <c r="AW273" s="14" t="s">
        <v>34</v>
      </c>
      <c r="AX273" s="14" t="s">
        <v>75</v>
      </c>
      <c r="AY273" s="262" t="s">
        <v>135</v>
      </c>
    </row>
    <row r="274" s="12" customFormat="1">
      <c r="B274" s="231"/>
      <c r="C274" s="232"/>
      <c r="D274" s="228" t="s">
        <v>146</v>
      </c>
      <c r="E274" s="233" t="s">
        <v>20</v>
      </c>
      <c r="F274" s="234" t="s">
        <v>233</v>
      </c>
      <c r="G274" s="232"/>
      <c r="H274" s="233" t="s">
        <v>20</v>
      </c>
      <c r="I274" s="235"/>
      <c r="J274" s="232"/>
      <c r="K274" s="232"/>
      <c r="L274" s="236"/>
      <c r="M274" s="237"/>
      <c r="N274" s="238"/>
      <c r="O274" s="238"/>
      <c r="P274" s="238"/>
      <c r="Q274" s="238"/>
      <c r="R274" s="238"/>
      <c r="S274" s="238"/>
      <c r="T274" s="239"/>
      <c r="AT274" s="240" t="s">
        <v>146</v>
      </c>
      <c r="AU274" s="240" t="s">
        <v>84</v>
      </c>
      <c r="AV274" s="12" t="s">
        <v>22</v>
      </c>
      <c r="AW274" s="12" t="s">
        <v>34</v>
      </c>
      <c r="AX274" s="12" t="s">
        <v>75</v>
      </c>
      <c r="AY274" s="240" t="s">
        <v>135</v>
      </c>
    </row>
    <row r="275" s="13" customFormat="1">
      <c r="B275" s="241"/>
      <c r="C275" s="242"/>
      <c r="D275" s="228" t="s">
        <v>146</v>
      </c>
      <c r="E275" s="243" t="s">
        <v>20</v>
      </c>
      <c r="F275" s="244" t="s">
        <v>334</v>
      </c>
      <c r="G275" s="242"/>
      <c r="H275" s="245">
        <v>35.277000000000001</v>
      </c>
      <c r="I275" s="246"/>
      <c r="J275" s="242"/>
      <c r="K275" s="242"/>
      <c r="L275" s="247"/>
      <c r="M275" s="248"/>
      <c r="N275" s="249"/>
      <c r="O275" s="249"/>
      <c r="P275" s="249"/>
      <c r="Q275" s="249"/>
      <c r="R275" s="249"/>
      <c r="S275" s="249"/>
      <c r="T275" s="250"/>
      <c r="AT275" s="251" t="s">
        <v>146</v>
      </c>
      <c r="AU275" s="251" t="s">
        <v>84</v>
      </c>
      <c r="AV275" s="13" t="s">
        <v>84</v>
      </c>
      <c r="AW275" s="13" t="s">
        <v>34</v>
      </c>
      <c r="AX275" s="13" t="s">
        <v>75</v>
      </c>
      <c r="AY275" s="251" t="s">
        <v>135</v>
      </c>
    </row>
    <row r="276" s="14" customFormat="1">
      <c r="B276" s="252"/>
      <c r="C276" s="253"/>
      <c r="D276" s="228" t="s">
        <v>146</v>
      </c>
      <c r="E276" s="254" t="s">
        <v>20</v>
      </c>
      <c r="F276" s="255" t="s">
        <v>150</v>
      </c>
      <c r="G276" s="253"/>
      <c r="H276" s="256">
        <v>35.277000000000001</v>
      </c>
      <c r="I276" s="257"/>
      <c r="J276" s="253"/>
      <c r="K276" s="253"/>
      <c r="L276" s="258"/>
      <c r="M276" s="259"/>
      <c r="N276" s="260"/>
      <c r="O276" s="260"/>
      <c r="P276" s="260"/>
      <c r="Q276" s="260"/>
      <c r="R276" s="260"/>
      <c r="S276" s="260"/>
      <c r="T276" s="261"/>
      <c r="AT276" s="262" t="s">
        <v>146</v>
      </c>
      <c r="AU276" s="262" t="s">
        <v>84</v>
      </c>
      <c r="AV276" s="14" t="s">
        <v>151</v>
      </c>
      <c r="AW276" s="14" t="s">
        <v>34</v>
      </c>
      <c r="AX276" s="14" t="s">
        <v>75</v>
      </c>
      <c r="AY276" s="262" t="s">
        <v>135</v>
      </c>
    </row>
    <row r="277" s="15" customFormat="1">
      <c r="B277" s="263"/>
      <c r="C277" s="264"/>
      <c r="D277" s="228" t="s">
        <v>146</v>
      </c>
      <c r="E277" s="265" t="s">
        <v>20</v>
      </c>
      <c r="F277" s="266" t="s">
        <v>154</v>
      </c>
      <c r="G277" s="264"/>
      <c r="H277" s="267">
        <v>150.91929999999999</v>
      </c>
      <c r="I277" s="268"/>
      <c r="J277" s="264"/>
      <c r="K277" s="264"/>
      <c r="L277" s="269"/>
      <c r="M277" s="270"/>
      <c r="N277" s="271"/>
      <c r="O277" s="271"/>
      <c r="P277" s="271"/>
      <c r="Q277" s="271"/>
      <c r="R277" s="271"/>
      <c r="S277" s="271"/>
      <c r="T277" s="272"/>
      <c r="AT277" s="273" t="s">
        <v>146</v>
      </c>
      <c r="AU277" s="273" t="s">
        <v>84</v>
      </c>
      <c r="AV277" s="15" t="s">
        <v>142</v>
      </c>
      <c r="AW277" s="15" t="s">
        <v>34</v>
      </c>
      <c r="AX277" s="15" t="s">
        <v>22</v>
      </c>
      <c r="AY277" s="273" t="s">
        <v>135</v>
      </c>
    </row>
    <row r="278" s="1" customFormat="1" ht="16.5" customHeight="1">
      <c r="B278" s="39"/>
      <c r="C278" s="216" t="s">
        <v>335</v>
      </c>
      <c r="D278" s="216" t="s">
        <v>137</v>
      </c>
      <c r="E278" s="217" t="s">
        <v>336</v>
      </c>
      <c r="F278" s="218" t="s">
        <v>337</v>
      </c>
      <c r="G278" s="219" t="s">
        <v>140</v>
      </c>
      <c r="H278" s="220">
        <v>14.286</v>
      </c>
      <c r="I278" s="221"/>
      <c r="J278" s="222">
        <f>ROUND(I278*H278,2)</f>
        <v>0</v>
      </c>
      <c r="K278" s="218" t="s">
        <v>141</v>
      </c>
      <c r="L278" s="44"/>
      <c r="M278" s="223" t="s">
        <v>20</v>
      </c>
      <c r="N278" s="224" t="s">
        <v>46</v>
      </c>
      <c r="O278" s="80"/>
      <c r="P278" s="225">
        <f>O278*H278</f>
        <v>0</v>
      </c>
      <c r="Q278" s="225">
        <v>0.54034000000000004</v>
      </c>
      <c r="R278" s="225">
        <f>Q278*H278</f>
        <v>7.7192972400000004</v>
      </c>
      <c r="S278" s="225">
        <v>0</v>
      </c>
      <c r="T278" s="226">
        <f>S278*H278</f>
        <v>0</v>
      </c>
      <c r="AR278" s="18" t="s">
        <v>142</v>
      </c>
      <c r="AT278" s="18" t="s">
        <v>137</v>
      </c>
      <c r="AU278" s="18" t="s">
        <v>84</v>
      </c>
      <c r="AY278" s="18" t="s">
        <v>135</v>
      </c>
      <c r="BE278" s="227">
        <f>IF(N278="základní",J278,0)</f>
        <v>0</v>
      </c>
      <c r="BF278" s="227">
        <f>IF(N278="snížená",J278,0)</f>
        <v>0</v>
      </c>
      <c r="BG278" s="227">
        <f>IF(N278="zákl. přenesená",J278,0)</f>
        <v>0</v>
      </c>
      <c r="BH278" s="227">
        <f>IF(N278="sníž. přenesená",J278,0)</f>
        <v>0</v>
      </c>
      <c r="BI278" s="227">
        <f>IF(N278="nulová",J278,0)</f>
        <v>0</v>
      </c>
      <c r="BJ278" s="18" t="s">
        <v>22</v>
      </c>
      <c r="BK278" s="227">
        <f>ROUND(I278*H278,2)</f>
        <v>0</v>
      </c>
      <c r="BL278" s="18" t="s">
        <v>142</v>
      </c>
      <c r="BM278" s="18" t="s">
        <v>338</v>
      </c>
    </row>
    <row r="279" s="1" customFormat="1">
      <c r="B279" s="39"/>
      <c r="C279" s="40"/>
      <c r="D279" s="228" t="s">
        <v>144</v>
      </c>
      <c r="E279" s="40"/>
      <c r="F279" s="229" t="s">
        <v>339</v>
      </c>
      <c r="G279" s="40"/>
      <c r="H279" s="40"/>
      <c r="I279" s="143"/>
      <c r="J279" s="40"/>
      <c r="K279" s="40"/>
      <c r="L279" s="44"/>
      <c r="M279" s="230"/>
      <c r="N279" s="80"/>
      <c r="O279" s="80"/>
      <c r="P279" s="80"/>
      <c r="Q279" s="80"/>
      <c r="R279" s="80"/>
      <c r="S279" s="80"/>
      <c r="T279" s="81"/>
      <c r="AT279" s="18" t="s">
        <v>144</v>
      </c>
      <c r="AU279" s="18" t="s">
        <v>84</v>
      </c>
    </row>
    <row r="280" s="1" customFormat="1" ht="16.5" customHeight="1">
      <c r="B280" s="39"/>
      <c r="C280" s="274" t="s">
        <v>340</v>
      </c>
      <c r="D280" s="274" t="s">
        <v>173</v>
      </c>
      <c r="E280" s="275" t="s">
        <v>341</v>
      </c>
      <c r="F280" s="276" t="s">
        <v>342</v>
      </c>
      <c r="G280" s="277" t="s">
        <v>343</v>
      </c>
      <c r="H280" s="278">
        <v>14.286</v>
      </c>
      <c r="I280" s="279"/>
      <c r="J280" s="280">
        <f>ROUND(I280*H280,2)</f>
        <v>0</v>
      </c>
      <c r="K280" s="276" t="s">
        <v>141</v>
      </c>
      <c r="L280" s="281"/>
      <c r="M280" s="282" t="s">
        <v>20</v>
      </c>
      <c r="N280" s="283" t="s">
        <v>46</v>
      </c>
      <c r="O280" s="80"/>
      <c r="P280" s="225">
        <f>O280*H280</f>
        <v>0</v>
      </c>
      <c r="Q280" s="225">
        <v>0.0041000000000000003</v>
      </c>
      <c r="R280" s="225">
        <f>Q280*H280</f>
        <v>0.058572600000000002</v>
      </c>
      <c r="S280" s="225">
        <v>0</v>
      </c>
      <c r="T280" s="226">
        <f>S280*H280</f>
        <v>0</v>
      </c>
      <c r="AR280" s="18" t="s">
        <v>177</v>
      </c>
      <c r="AT280" s="18" t="s">
        <v>173</v>
      </c>
      <c r="AU280" s="18" t="s">
        <v>84</v>
      </c>
      <c r="AY280" s="18" t="s">
        <v>135</v>
      </c>
      <c r="BE280" s="227">
        <f>IF(N280="základní",J280,0)</f>
        <v>0</v>
      </c>
      <c r="BF280" s="227">
        <f>IF(N280="snížená",J280,0)</f>
        <v>0</v>
      </c>
      <c r="BG280" s="227">
        <f>IF(N280="zákl. přenesená",J280,0)</f>
        <v>0</v>
      </c>
      <c r="BH280" s="227">
        <f>IF(N280="sníž. přenesená",J280,0)</f>
        <v>0</v>
      </c>
      <c r="BI280" s="227">
        <f>IF(N280="nulová",J280,0)</f>
        <v>0</v>
      </c>
      <c r="BJ280" s="18" t="s">
        <v>22</v>
      </c>
      <c r="BK280" s="227">
        <f>ROUND(I280*H280,2)</f>
        <v>0</v>
      </c>
      <c r="BL280" s="18" t="s">
        <v>142</v>
      </c>
      <c r="BM280" s="18" t="s">
        <v>344</v>
      </c>
    </row>
    <row r="281" s="12" customFormat="1">
      <c r="B281" s="231"/>
      <c r="C281" s="232"/>
      <c r="D281" s="228" t="s">
        <v>146</v>
      </c>
      <c r="E281" s="233" t="s">
        <v>20</v>
      </c>
      <c r="F281" s="234" t="s">
        <v>345</v>
      </c>
      <c r="G281" s="232"/>
      <c r="H281" s="233" t="s">
        <v>20</v>
      </c>
      <c r="I281" s="235"/>
      <c r="J281" s="232"/>
      <c r="K281" s="232"/>
      <c r="L281" s="236"/>
      <c r="M281" s="237"/>
      <c r="N281" s="238"/>
      <c r="O281" s="238"/>
      <c r="P281" s="238"/>
      <c r="Q281" s="238"/>
      <c r="R281" s="238"/>
      <c r="S281" s="238"/>
      <c r="T281" s="239"/>
      <c r="AT281" s="240" t="s">
        <v>146</v>
      </c>
      <c r="AU281" s="240" t="s">
        <v>84</v>
      </c>
      <c r="AV281" s="12" t="s">
        <v>22</v>
      </c>
      <c r="AW281" s="12" t="s">
        <v>34</v>
      </c>
      <c r="AX281" s="12" t="s">
        <v>75</v>
      </c>
      <c r="AY281" s="240" t="s">
        <v>135</v>
      </c>
    </row>
    <row r="282" s="13" customFormat="1">
      <c r="B282" s="241"/>
      <c r="C282" s="242"/>
      <c r="D282" s="228" t="s">
        <v>146</v>
      </c>
      <c r="E282" s="243" t="s">
        <v>20</v>
      </c>
      <c r="F282" s="244" t="s">
        <v>346</v>
      </c>
      <c r="G282" s="242"/>
      <c r="H282" s="245">
        <v>14.285714285714301</v>
      </c>
      <c r="I282" s="246"/>
      <c r="J282" s="242"/>
      <c r="K282" s="242"/>
      <c r="L282" s="247"/>
      <c r="M282" s="248"/>
      <c r="N282" s="249"/>
      <c r="O282" s="249"/>
      <c r="P282" s="249"/>
      <c r="Q282" s="249"/>
      <c r="R282" s="249"/>
      <c r="S282" s="249"/>
      <c r="T282" s="250"/>
      <c r="AT282" s="251" t="s">
        <v>146</v>
      </c>
      <c r="AU282" s="251" t="s">
        <v>84</v>
      </c>
      <c r="AV282" s="13" t="s">
        <v>84</v>
      </c>
      <c r="AW282" s="13" t="s">
        <v>34</v>
      </c>
      <c r="AX282" s="13" t="s">
        <v>75</v>
      </c>
      <c r="AY282" s="251" t="s">
        <v>135</v>
      </c>
    </row>
    <row r="283" s="15" customFormat="1">
      <c r="B283" s="263"/>
      <c r="C283" s="264"/>
      <c r="D283" s="228" t="s">
        <v>146</v>
      </c>
      <c r="E283" s="265" t="s">
        <v>20</v>
      </c>
      <c r="F283" s="266" t="s">
        <v>154</v>
      </c>
      <c r="G283" s="264"/>
      <c r="H283" s="267">
        <v>14.285714285714301</v>
      </c>
      <c r="I283" s="268"/>
      <c r="J283" s="264"/>
      <c r="K283" s="264"/>
      <c r="L283" s="269"/>
      <c r="M283" s="270"/>
      <c r="N283" s="271"/>
      <c r="O283" s="271"/>
      <c r="P283" s="271"/>
      <c r="Q283" s="271"/>
      <c r="R283" s="271"/>
      <c r="S283" s="271"/>
      <c r="T283" s="272"/>
      <c r="AT283" s="273" t="s">
        <v>146</v>
      </c>
      <c r="AU283" s="273" t="s">
        <v>84</v>
      </c>
      <c r="AV283" s="15" t="s">
        <v>142</v>
      </c>
      <c r="AW283" s="15" t="s">
        <v>34</v>
      </c>
      <c r="AX283" s="15" t="s">
        <v>22</v>
      </c>
      <c r="AY283" s="273" t="s">
        <v>135</v>
      </c>
    </row>
    <row r="284" s="1" customFormat="1" ht="16.5" customHeight="1">
      <c r="B284" s="39"/>
      <c r="C284" s="216" t="s">
        <v>214</v>
      </c>
      <c r="D284" s="216" t="s">
        <v>137</v>
      </c>
      <c r="E284" s="217" t="s">
        <v>347</v>
      </c>
      <c r="F284" s="218" t="s">
        <v>348</v>
      </c>
      <c r="G284" s="219" t="s">
        <v>140</v>
      </c>
      <c r="H284" s="220">
        <v>8.3510000000000009</v>
      </c>
      <c r="I284" s="221"/>
      <c r="J284" s="222">
        <f>ROUND(I284*H284,2)</f>
        <v>0</v>
      </c>
      <c r="K284" s="218" t="s">
        <v>141</v>
      </c>
      <c r="L284" s="44"/>
      <c r="M284" s="223" t="s">
        <v>20</v>
      </c>
      <c r="N284" s="224" t="s">
        <v>46</v>
      </c>
      <c r="O284" s="80"/>
      <c r="P284" s="225">
        <f>O284*H284</f>
        <v>0</v>
      </c>
      <c r="Q284" s="225">
        <v>0.50426000000000004</v>
      </c>
      <c r="R284" s="225">
        <f>Q284*H284</f>
        <v>4.2110752600000012</v>
      </c>
      <c r="S284" s="225">
        <v>0</v>
      </c>
      <c r="T284" s="226">
        <f>S284*H284</f>
        <v>0</v>
      </c>
      <c r="AR284" s="18" t="s">
        <v>142</v>
      </c>
      <c r="AT284" s="18" t="s">
        <v>137</v>
      </c>
      <c r="AU284" s="18" t="s">
        <v>84</v>
      </c>
      <c r="AY284" s="18" t="s">
        <v>135</v>
      </c>
      <c r="BE284" s="227">
        <f>IF(N284="základní",J284,0)</f>
        <v>0</v>
      </c>
      <c r="BF284" s="227">
        <f>IF(N284="snížená",J284,0)</f>
        <v>0</v>
      </c>
      <c r="BG284" s="227">
        <f>IF(N284="zákl. přenesená",J284,0)</f>
        <v>0</v>
      </c>
      <c r="BH284" s="227">
        <f>IF(N284="sníž. přenesená",J284,0)</f>
        <v>0</v>
      </c>
      <c r="BI284" s="227">
        <f>IF(N284="nulová",J284,0)</f>
        <v>0</v>
      </c>
      <c r="BJ284" s="18" t="s">
        <v>22</v>
      </c>
      <c r="BK284" s="227">
        <f>ROUND(I284*H284,2)</f>
        <v>0</v>
      </c>
      <c r="BL284" s="18" t="s">
        <v>142</v>
      </c>
      <c r="BM284" s="18" t="s">
        <v>349</v>
      </c>
    </row>
    <row r="285" s="1" customFormat="1">
      <c r="B285" s="39"/>
      <c r="C285" s="40"/>
      <c r="D285" s="228" t="s">
        <v>144</v>
      </c>
      <c r="E285" s="40"/>
      <c r="F285" s="229" t="s">
        <v>339</v>
      </c>
      <c r="G285" s="40"/>
      <c r="H285" s="40"/>
      <c r="I285" s="143"/>
      <c r="J285" s="40"/>
      <c r="K285" s="40"/>
      <c r="L285" s="44"/>
      <c r="M285" s="230"/>
      <c r="N285" s="80"/>
      <c r="O285" s="80"/>
      <c r="P285" s="80"/>
      <c r="Q285" s="80"/>
      <c r="R285" s="80"/>
      <c r="S285" s="80"/>
      <c r="T285" s="81"/>
      <c r="AT285" s="18" t="s">
        <v>144</v>
      </c>
      <c r="AU285" s="18" t="s">
        <v>84</v>
      </c>
    </row>
    <row r="286" s="12" customFormat="1">
      <c r="B286" s="231"/>
      <c r="C286" s="232"/>
      <c r="D286" s="228" t="s">
        <v>146</v>
      </c>
      <c r="E286" s="233" t="s">
        <v>20</v>
      </c>
      <c r="F286" s="234" t="s">
        <v>221</v>
      </c>
      <c r="G286" s="232"/>
      <c r="H286" s="233" t="s">
        <v>20</v>
      </c>
      <c r="I286" s="235"/>
      <c r="J286" s="232"/>
      <c r="K286" s="232"/>
      <c r="L286" s="236"/>
      <c r="M286" s="237"/>
      <c r="N286" s="238"/>
      <c r="O286" s="238"/>
      <c r="P286" s="238"/>
      <c r="Q286" s="238"/>
      <c r="R286" s="238"/>
      <c r="S286" s="238"/>
      <c r="T286" s="239"/>
      <c r="AT286" s="240" t="s">
        <v>146</v>
      </c>
      <c r="AU286" s="240" t="s">
        <v>84</v>
      </c>
      <c r="AV286" s="12" t="s">
        <v>22</v>
      </c>
      <c r="AW286" s="12" t="s">
        <v>34</v>
      </c>
      <c r="AX286" s="12" t="s">
        <v>75</v>
      </c>
      <c r="AY286" s="240" t="s">
        <v>135</v>
      </c>
    </row>
    <row r="287" s="12" customFormat="1">
      <c r="B287" s="231"/>
      <c r="C287" s="232"/>
      <c r="D287" s="228" t="s">
        <v>146</v>
      </c>
      <c r="E287" s="233" t="s">
        <v>20</v>
      </c>
      <c r="F287" s="234" t="s">
        <v>350</v>
      </c>
      <c r="G287" s="232"/>
      <c r="H287" s="233" t="s">
        <v>20</v>
      </c>
      <c r="I287" s="235"/>
      <c r="J287" s="232"/>
      <c r="K287" s="232"/>
      <c r="L287" s="236"/>
      <c r="M287" s="237"/>
      <c r="N287" s="238"/>
      <c r="O287" s="238"/>
      <c r="P287" s="238"/>
      <c r="Q287" s="238"/>
      <c r="R287" s="238"/>
      <c r="S287" s="238"/>
      <c r="T287" s="239"/>
      <c r="AT287" s="240" t="s">
        <v>146</v>
      </c>
      <c r="AU287" s="240" t="s">
        <v>84</v>
      </c>
      <c r="AV287" s="12" t="s">
        <v>22</v>
      </c>
      <c r="AW287" s="12" t="s">
        <v>34</v>
      </c>
      <c r="AX287" s="12" t="s">
        <v>75</v>
      </c>
      <c r="AY287" s="240" t="s">
        <v>135</v>
      </c>
    </row>
    <row r="288" s="13" customFormat="1">
      <c r="B288" s="241"/>
      <c r="C288" s="242"/>
      <c r="D288" s="228" t="s">
        <v>146</v>
      </c>
      <c r="E288" s="243" t="s">
        <v>20</v>
      </c>
      <c r="F288" s="244" t="s">
        <v>351</v>
      </c>
      <c r="G288" s="242"/>
      <c r="H288" s="245">
        <v>0.072999999999999995</v>
      </c>
      <c r="I288" s="246"/>
      <c r="J288" s="242"/>
      <c r="K288" s="242"/>
      <c r="L288" s="247"/>
      <c r="M288" s="248"/>
      <c r="N288" s="249"/>
      <c r="O288" s="249"/>
      <c r="P288" s="249"/>
      <c r="Q288" s="249"/>
      <c r="R288" s="249"/>
      <c r="S288" s="249"/>
      <c r="T288" s="250"/>
      <c r="AT288" s="251" t="s">
        <v>146</v>
      </c>
      <c r="AU288" s="251" t="s">
        <v>84</v>
      </c>
      <c r="AV288" s="13" t="s">
        <v>84</v>
      </c>
      <c r="AW288" s="13" t="s">
        <v>34</v>
      </c>
      <c r="AX288" s="13" t="s">
        <v>75</v>
      </c>
      <c r="AY288" s="251" t="s">
        <v>135</v>
      </c>
    </row>
    <row r="289" s="13" customFormat="1">
      <c r="B289" s="241"/>
      <c r="C289" s="242"/>
      <c r="D289" s="228" t="s">
        <v>146</v>
      </c>
      <c r="E289" s="243" t="s">
        <v>20</v>
      </c>
      <c r="F289" s="244" t="s">
        <v>352</v>
      </c>
      <c r="G289" s="242"/>
      <c r="H289" s="245">
        <v>0.042500000000000003</v>
      </c>
      <c r="I289" s="246"/>
      <c r="J289" s="242"/>
      <c r="K289" s="242"/>
      <c r="L289" s="247"/>
      <c r="M289" s="248"/>
      <c r="N289" s="249"/>
      <c r="O289" s="249"/>
      <c r="P289" s="249"/>
      <c r="Q289" s="249"/>
      <c r="R289" s="249"/>
      <c r="S289" s="249"/>
      <c r="T289" s="250"/>
      <c r="AT289" s="251" t="s">
        <v>146</v>
      </c>
      <c r="AU289" s="251" t="s">
        <v>84</v>
      </c>
      <c r="AV289" s="13" t="s">
        <v>84</v>
      </c>
      <c r="AW289" s="13" t="s">
        <v>34</v>
      </c>
      <c r="AX289" s="13" t="s">
        <v>75</v>
      </c>
      <c r="AY289" s="251" t="s">
        <v>135</v>
      </c>
    </row>
    <row r="290" s="13" customFormat="1">
      <c r="B290" s="241"/>
      <c r="C290" s="242"/>
      <c r="D290" s="228" t="s">
        <v>146</v>
      </c>
      <c r="E290" s="243" t="s">
        <v>20</v>
      </c>
      <c r="F290" s="244" t="s">
        <v>353</v>
      </c>
      <c r="G290" s="242"/>
      <c r="H290" s="245">
        <v>0.65849999999999997</v>
      </c>
      <c r="I290" s="246"/>
      <c r="J290" s="242"/>
      <c r="K290" s="242"/>
      <c r="L290" s="247"/>
      <c r="M290" s="248"/>
      <c r="N290" s="249"/>
      <c r="O290" s="249"/>
      <c r="P290" s="249"/>
      <c r="Q290" s="249"/>
      <c r="R290" s="249"/>
      <c r="S290" s="249"/>
      <c r="T290" s="250"/>
      <c r="AT290" s="251" t="s">
        <v>146</v>
      </c>
      <c r="AU290" s="251" t="s">
        <v>84</v>
      </c>
      <c r="AV290" s="13" t="s">
        <v>84</v>
      </c>
      <c r="AW290" s="13" t="s">
        <v>34</v>
      </c>
      <c r="AX290" s="13" t="s">
        <v>75</v>
      </c>
      <c r="AY290" s="251" t="s">
        <v>135</v>
      </c>
    </row>
    <row r="291" s="13" customFormat="1">
      <c r="B291" s="241"/>
      <c r="C291" s="242"/>
      <c r="D291" s="228" t="s">
        <v>146</v>
      </c>
      <c r="E291" s="243" t="s">
        <v>20</v>
      </c>
      <c r="F291" s="244" t="s">
        <v>354</v>
      </c>
      <c r="G291" s="242"/>
      <c r="H291" s="245">
        <v>0.162105</v>
      </c>
      <c r="I291" s="246"/>
      <c r="J291" s="242"/>
      <c r="K291" s="242"/>
      <c r="L291" s="247"/>
      <c r="M291" s="248"/>
      <c r="N291" s="249"/>
      <c r="O291" s="249"/>
      <c r="P291" s="249"/>
      <c r="Q291" s="249"/>
      <c r="R291" s="249"/>
      <c r="S291" s="249"/>
      <c r="T291" s="250"/>
      <c r="AT291" s="251" t="s">
        <v>146</v>
      </c>
      <c r="AU291" s="251" t="s">
        <v>84</v>
      </c>
      <c r="AV291" s="13" t="s">
        <v>84</v>
      </c>
      <c r="AW291" s="13" t="s">
        <v>34</v>
      </c>
      <c r="AX291" s="13" t="s">
        <v>75</v>
      </c>
      <c r="AY291" s="251" t="s">
        <v>135</v>
      </c>
    </row>
    <row r="292" s="13" customFormat="1">
      <c r="B292" s="241"/>
      <c r="C292" s="242"/>
      <c r="D292" s="228" t="s">
        <v>146</v>
      </c>
      <c r="E292" s="243" t="s">
        <v>20</v>
      </c>
      <c r="F292" s="244" t="s">
        <v>355</v>
      </c>
      <c r="G292" s="242"/>
      <c r="H292" s="245">
        <v>0.35225000000000001</v>
      </c>
      <c r="I292" s="246"/>
      <c r="J292" s="242"/>
      <c r="K292" s="242"/>
      <c r="L292" s="247"/>
      <c r="M292" s="248"/>
      <c r="N292" s="249"/>
      <c r="O292" s="249"/>
      <c r="P292" s="249"/>
      <c r="Q292" s="249"/>
      <c r="R292" s="249"/>
      <c r="S292" s="249"/>
      <c r="T292" s="250"/>
      <c r="AT292" s="251" t="s">
        <v>146</v>
      </c>
      <c r="AU292" s="251" t="s">
        <v>84</v>
      </c>
      <c r="AV292" s="13" t="s">
        <v>84</v>
      </c>
      <c r="AW292" s="13" t="s">
        <v>34</v>
      </c>
      <c r="AX292" s="13" t="s">
        <v>75</v>
      </c>
      <c r="AY292" s="251" t="s">
        <v>135</v>
      </c>
    </row>
    <row r="293" s="13" customFormat="1">
      <c r="B293" s="241"/>
      <c r="C293" s="242"/>
      <c r="D293" s="228" t="s">
        <v>146</v>
      </c>
      <c r="E293" s="243" t="s">
        <v>20</v>
      </c>
      <c r="F293" s="244" t="s">
        <v>356</v>
      </c>
      <c r="G293" s="242"/>
      <c r="H293" s="245">
        <v>0.085500000000000007</v>
      </c>
      <c r="I293" s="246"/>
      <c r="J293" s="242"/>
      <c r="K293" s="242"/>
      <c r="L293" s="247"/>
      <c r="M293" s="248"/>
      <c r="N293" s="249"/>
      <c r="O293" s="249"/>
      <c r="P293" s="249"/>
      <c r="Q293" s="249"/>
      <c r="R293" s="249"/>
      <c r="S293" s="249"/>
      <c r="T293" s="250"/>
      <c r="AT293" s="251" t="s">
        <v>146</v>
      </c>
      <c r="AU293" s="251" t="s">
        <v>84</v>
      </c>
      <c r="AV293" s="13" t="s">
        <v>84</v>
      </c>
      <c r="AW293" s="13" t="s">
        <v>34</v>
      </c>
      <c r="AX293" s="13" t="s">
        <v>75</v>
      </c>
      <c r="AY293" s="251" t="s">
        <v>135</v>
      </c>
    </row>
    <row r="294" s="14" customFormat="1">
      <c r="B294" s="252"/>
      <c r="C294" s="253"/>
      <c r="D294" s="228" t="s">
        <v>146</v>
      </c>
      <c r="E294" s="254" t="s">
        <v>20</v>
      </c>
      <c r="F294" s="255" t="s">
        <v>150</v>
      </c>
      <c r="G294" s="253"/>
      <c r="H294" s="256">
        <v>1.3738550000000001</v>
      </c>
      <c r="I294" s="257"/>
      <c r="J294" s="253"/>
      <c r="K294" s="253"/>
      <c r="L294" s="258"/>
      <c r="M294" s="259"/>
      <c r="N294" s="260"/>
      <c r="O294" s="260"/>
      <c r="P294" s="260"/>
      <c r="Q294" s="260"/>
      <c r="R294" s="260"/>
      <c r="S294" s="260"/>
      <c r="T294" s="261"/>
      <c r="AT294" s="262" t="s">
        <v>146</v>
      </c>
      <c r="AU294" s="262" t="s">
        <v>84</v>
      </c>
      <c r="AV294" s="14" t="s">
        <v>151</v>
      </c>
      <c r="AW294" s="14" t="s">
        <v>34</v>
      </c>
      <c r="AX294" s="14" t="s">
        <v>75</v>
      </c>
      <c r="AY294" s="262" t="s">
        <v>135</v>
      </c>
    </row>
    <row r="295" s="12" customFormat="1">
      <c r="B295" s="231"/>
      <c r="C295" s="232"/>
      <c r="D295" s="228" t="s">
        <v>146</v>
      </c>
      <c r="E295" s="233" t="s">
        <v>20</v>
      </c>
      <c r="F295" s="234" t="s">
        <v>224</v>
      </c>
      <c r="G295" s="232"/>
      <c r="H295" s="233" t="s">
        <v>20</v>
      </c>
      <c r="I295" s="235"/>
      <c r="J295" s="232"/>
      <c r="K295" s="232"/>
      <c r="L295" s="236"/>
      <c r="M295" s="237"/>
      <c r="N295" s="238"/>
      <c r="O295" s="238"/>
      <c r="P295" s="238"/>
      <c r="Q295" s="238"/>
      <c r="R295" s="238"/>
      <c r="S295" s="238"/>
      <c r="T295" s="239"/>
      <c r="AT295" s="240" t="s">
        <v>146</v>
      </c>
      <c r="AU295" s="240" t="s">
        <v>84</v>
      </c>
      <c r="AV295" s="12" t="s">
        <v>22</v>
      </c>
      <c r="AW295" s="12" t="s">
        <v>34</v>
      </c>
      <c r="AX295" s="12" t="s">
        <v>75</v>
      </c>
      <c r="AY295" s="240" t="s">
        <v>135</v>
      </c>
    </row>
    <row r="296" s="12" customFormat="1">
      <c r="B296" s="231"/>
      <c r="C296" s="232"/>
      <c r="D296" s="228" t="s">
        <v>146</v>
      </c>
      <c r="E296" s="233" t="s">
        <v>20</v>
      </c>
      <c r="F296" s="234" t="s">
        <v>350</v>
      </c>
      <c r="G296" s="232"/>
      <c r="H296" s="233" t="s">
        <v>20</v>
      </c>
      <c r="I296" s="235"/>
      <c r="J296" s="232"/>
      <c r="K296" s="232"/>
      <c r="L296" s="236"/>
      <c r="M296" s="237"/>
      <c r="N296" s="238"/>
      <c r="O296" s="238"/>
      <c r="P296" s="238"/>
      <c r="Q296" s="238"/>
      <c r="R296" s="238"/>
      <c r="S296" s="238"/>
      <c r="T296" s="239"/>
      <c r="AT296" s="240" t="s">
        <v>146</v>
      </c>
      <c r="AU296" s="240" t="s">
        <v>84</v>
      </c>
      <c r="AV296" s="12" t="s">
        <v>22</v>
      </c>
      <c r="AW296" s="12" t="s">
        <v>34</v>
      </c>
      <c r="AX296" s="12" t="s">
        <v>75</v>
      </c>
      <c r="AY296" s="240" t="s">
        <v>135</v>
      </c>
    </row>
    <row r="297" s="13" customFormat="1">
      <c r="B297" s="241"/>
      <c r="C297" s="242"/>
      <c r="D297" s="228" t="s">
        <v>146</v>
      </c>
      <c r="E297" s="243" t="s">
        <v>20</v>
      </c>
      <c r="F297" s="244" t="s">
        <v>357</v>
      </c>
      <c r="G297" s="242"/>
      <c r="H297" s="245">
        <v>2.113</v>
      </c>
      <c r="I297" s="246"/>
      <c r="J297" s="242"/>
      <c r="K297" s="242"/>
      <c r="L297" s="247"/>
      <c r="M297" s="248"/>
      <c r="N297" s="249"/>
      <c r="O297" s="249"/>
      <c r="P297" s="249"/>
      <c r="Q297" s="249"/>
      <c r="R297" s="249"/>
      <c r="S297" s="249"/>
      <c r="T297" s="250"/>
      <c r="AT297" s="251" t="s">
        <v>146</v>
      </c>
      <c r="AU297" s="251" t="s">
        <v>84</v>
      </c>
      <c r="AV297" s="13" t="s">
        <v>84</v>
      </c>
      <c r="AW297" s="13" t="s">
        <v>34</v>
      </c>
      <c r="AX297" s="13" t="s">
        <v>75</v>
      </c>
      <c r="AY297" s="251" t="s">
        <v>135</v>
      </c>
    </row>
    <row r="298" s="13" customFormat="1">
      <c r="B298" s="241"/>
      <c r="C298" s="242"/>
      <c r="D298" s="228" t="s">
        <v>146</v>
      </c>
      <c r="E298" s="243" t="s">
        <v>20</v>
      </c>
      <c r="F298" s="244" t="s">
        <v>358</v>
      </c>
      <c r="G298" s="242"/>
      <c r="H298" s="245">
        <v>0.54800000000000004</v>
      </c>
      <c r="I298" s="246"/>
      <c r="J298" s="242"/>
      <c r="K298" s="242"/>
      <c r="L298" s="247"/>
      <c r="M298" s="248"/>
      <c r="N298" s="249"/>
      <c r="O298" s="249"/>
      <c r="P298" s="249"/>
      <c r="Q298" s="249"/>
      <c r="R298" s="249"/>
      <c r="S298" s="249"/>
      <c r="T298" s="250"/>
      <c r="AT298" s="251" t="s">
        <v>146</v>
      </c>
      <c r="AU298" s="251" t="s">
        <v>84</v>
      </c>
      <c r="AV298" s="13" t="s">
        <v>84</v>
      </c>
      <c r="AW298" s="13" t="s">
        <v>34</v>
      </c>
      <c r="AX298" s="13" t="s">
        <v>75</v>
      </c>
      <c r="AY298" s="251" t="s">
        <v>135</v>
      </c>
    </row>
    <row r="299" s="13" customFormat="1">
      <c r="B299" s="241"/>
      <c r="C299" s="242"/>
      <c r="D299" s="228" t="s">
        <v>146</v>
      </c>
      <c r="E299" s="243" t="s">
        <v>20</v>
      </c>
      <c r="F299" s="244" t="s">
        <v>359</v>
      </c>
      <c r="G299" s="242"/>
      <c r="H299" s="245">
        <v>3.528</v>
      </c>
      <c r="I299" s="246"/>
      <c r="J299" s="242"/>
      <c r="K299" s="242"/>
      <c r="L299" s="247"/>
      <c r="M299" s="248"/>
      <c r="N299" s="249"/>
      <c r="O299" s="249"/>
      <c r="P299" s="249"/>
      <c r="Q299" s="249"/>
      <c r="R299" s="249"/>
      <c r="S299" s="249"/>
      <c r="T299" s="250"/>
      <c r="AT299" s="251" t="s">
        <v>146</v>
      </c>
      <c r="AU299" s="251" t="s">
        <v>84</v>
      </c>
      <c r="AV299" s="13" t="s">
        <v>84</v>
      </c>
      <c r="AW299" s="13" t="s">
        <v>34</v>
      </c>
      <c r="AX299" s="13" t="s">
        <v>75</v>
      </c>
      <c r="AY299" s="251" t="s">
        <v>135</v>
      </c>
    </row>
    <row r="300" s="13" customFormat="1">
      <c r="B300" s="241"/>
      <c r="C300" s="242"/>
      <c r="D300" s="228" t="s">
        <v>146</v>
      </c>
      <c r="E300" s="243" t="s">
        <v>20</v>
      </c>
      <c r="F300" s="244" t="s">
        <v>360</v>
      </c>
      <c r="G300" s="242"/>
      <c r="H300" s="245">
        <v>0.41249999999999998</v>
      </c>
      <c r="I300" s="246"/>
      <c r="J300" s="242"/>
      <c r="K300" s="242"/>
      <c r="L300" s="247"/>
      <c r="M300" s="248"/>
      <c r="N300" s="249"/>
      <c r="O300" s="249"/>
      <c r="P300" s="249"/>
      <c r="Q300" s="249"/>
      <c r="R300" s="249"/>
      <c r="S300" s="249"/>
      <c r="T300" s="250"/>
      <c r="AT300" s="251" t="s">
        <v>146</v>
      </c>
      <c r="AU300" s="251" t="s">
        <v>84</v>
      </c>
      <c r="AV300" s="13" t="s">
        <v>84</v>
      </c>
      <c r="AW300" s="13" t="s">
        <v>34</v>
      </c>
      <c r="AX300" s="13" t="s">
        <v>75</v>
      </c>
      <c r="AY300" s="251" t="s">
        <v>135</v>
      </c>
    </row>
    <row r="301" s="13" customFormat="1">
      <c r="B301" s="241"/>
      <c r="C301" s="242"/>
      <c r="D301" s="228" t="s">
        <v>146</v>
      </c>
      <c r="E301" s="243" t="s">
        <v>20</v>
      </c>
      <c r="F301" s="244" t="s">
        <v>361</v>
      </c>
      <c r="G301" s="242"/>
      <c r="H301" s="245">
        <v>8.3510030999999998</v>
      </c>
      <c r="I301" s="246"/>
      <c r="J301" s="242"/>
      <c r="K301" s="242"/>
      <c r="L301" s="247"/>
      <c r="M301" s="248"/>
      <c r="N301" s="249"/>
      <c r="O301" s="249"/>
      <c r="P301" s="249"/>
      <c r="Q301" s="249"/>
      <c r="R301" s="249"/>
      <c r="S301" s="249"/>
      <c r="T301" s="250"/>
      <c r="AT301" s="251" t="s">
        <v>146</v>
      </c>
      <c r="AU301" s="251" t="s">
        <v>84</v>
      </c>
      <c r="AV301" s="13" t="s">
        <v>84</v>
      </c>
      <c r="AW301" s="13" t="s">
        <v>34</v>
      </c>
      <c r="AX301" s="13" t="s">
        <v>22</v>
      </c>
      <c r="AY301" s="251" t="s">
        <v>135</v>
      </c>
    </row>
    <row r="302" s="1" customFormat="1" ht="16.5" customHeight="1">
      <c r="B302" s="39"/>
      <c r="C302" s="216" t="s">
        <v>362</v>
      </c>
      <c r="D302" s="216" t="s">
        <v>137</v>
      </c>
      <c r="E302" s="217" t="s">
        <v>363</v>
      </c>
      <c r="F302" s="218" t="s">
        <v>364</v>
      </c>
      <c r="G302" s="219" t="s">
        <v>140</v>
      </c>
      <c r="H302" s="220">
        <v>6.9900000000000002</v>
      </c>
      <c r="I302" s="221"/>
      <c r="J302" s="222">
        <f>ROUND(I302*H302,2)</f>
        <v>0</v>
      </c>
      <c r="K302" s="218" t="s">
        <v>141</v>
      </c>
      <c r="L302" s="44"/>
      <c r="M302" s="223" t="s">
        <v>20</v>
      </c>
      <c r="N302" s="224" t="s">
        <v>46</v>
      </c>
      <c r="O302" s="80"/>
      <c r="P302" s="225">
        <f>O302*H302</f>
        <v>0</v>
      </c>
      <c r="Q302" s="225">
        <v>0</v>
      </c>
      <c r="R302" s="225">
        <f>Q302*H302</f>
        <v>0</v>
      </c>
      <c r="S302" s="225">
        <v>0</v>
      </c>
      <c r="T302" s="226">
        <f>S302*H302</f>
        <v>0</v>
      </c>
      <c r="AR302" s="18" t="s">
        <v>142</v>
      </c>
      <c r="AT302" s="18" t="s">
        <v>137</v>
      </c>
      <c r="AU302" s="18" t="s">
        <v>84</v>
      </c>
      <c r="AY302" s="18" t="s">
        <v>135</v>
      </c>
      <c r="BE302" s="227">
        <f>IF(N302="základní",J302,0)</f>
        <v>0</v>
      </c>
      <c r="BF302" s="227">
        <f>IF(N302="snížená",J302,0)</f>
        <v>0</v>
      </c>
      <c r="BG302" s="227">
        <f>IF(N302="zákl. přenesená",J302,0)</f>
        <v>0</v>
      </c>
      <c r="BH302" s="227">
        <f>IF(N302="sníž. přenesená",J302,0)</f>
        <v>0</v>
      </c>
      <c r="BI302" s="227">
        <f>IF(N302="nulová",J302,0)</f>
        <v>0</v>
      </c>
      <c r="BJ302" s="18" t="s">
        <v>22</v>
      </c>
      <c r="BK302" s="227">
        <f>ROUND(I302*H302,2)</f>
        <v>0</v>
      </c>
      <c r="BL302" s="18" t="s">
        <v>142</v>
      </c>
      <c r="BM302" s="18" t="s">
        <v>365</v>
      </c>
    </row>
    <row r="303" s="1" customFormat="1">
      <c r="B303" s="39"/>
      <c r="C303" s="40"/>
      <c r="D303" s="228" t="s">
        <v>144</v>
      </c>
      <c r="E303" s="40"/>
      <c r="F303" s="229" t="s">
        <v>366</v>
      </c>
      <c r="G303" s="40"/>
      <c r="H303" s="40"/>
      <c r="I303" s="143"/>
      <c r="J303" s="40"/>
      <c r="K303" s="40"/>
      <c r="L303" s="44"/>
      <c r="M303" s="230"/>
      <c r="N303" s="80"/>
      <c r="O303" s="80"/>
      <c r="P303" s="80"/>
      <c r="Q303" s="80"/>
      <c r="R303" s="80"/>
      <c r="S303" s="80"/>
      <c r="T303" s="81"/>
      <c r="AT303" s="18" t="s">
        <v>144</v>
      </c>
      <c r="AU303" s="18" t="s">
        <v>84</v>
      </c>
    </row>
    <row r="304" s="12" customFormat="1">
      <c r="B304" s="231"/>
      <c r="C304" s="232"/>
      <c r="D304" s="228" t="s">
        <v>146</v>
      </c>
      <c r="E304" s="233" t="s">
        <v>20</v>
      </c>
      <c r="F304" s="234" t="s">
        <v>367</v>
      </c>
      <c r="G304" s="232"/>
      <c r="H304" s="233" t="s">
        <v>20</v>
      </c>
      <c r="I304" s="235"/>
      <c r="J304" s="232"/>
      <c r="K304" s="232"/>
      <c r="L304" s="236"/>
      <c r="M304" s="237"/>
      <c r="N304" s="238"/>
      <c r="O304" s="238"/>
      <c r="P304" s="238"/>
      <c r="Q304" s="238"/>
      <c r="R304" s="238"/>
      <c r="S304" s="238"/>
      <c r="T304" s="239"/>
      <c r="AT304" s="240" t="s">
        <v>146</v>
      </c>
      <c r="AU304" s="240" t="s">
        <v>84</v>
      </c>
      <c r="AV304" s="12" t="s">
        <v>22</v>
      </c>
      <c r="AW304" s="12" t="s">
        <v>34</v>
      </c>
      <c r="AX304" s="12" t="s">
        <v>75</v>
      </c>
      <c r="AY304" s="240" t="s">
        <v>135</v>
      </c>
    </row>
    <row r="305" s="13" customFormat="1">
      <c r="B305" s="241"/>
      <c r="C305" s="242"/>
      <c r="D305" s="228" t="s">
        <v>146</v>
      </c>
      <c r="E305" s="243" t="s">
        <v>20</v>
      </c>
      <c r="F305" s="244" t="s">
        <v>368</v>
      </c>
      <c r="G305" s="242"/>
      <c r="H305" s="245">
        <v>6.9900000000000002</v>
      </c>
      <c r="I305" s="246"/>
      <c r="J305" s="242"/>
      <c r="K305" s="242"/>
      <c r="L305" s="247"/>
      <c r="M305" s="248"/>
      <c r="N305" s="249"/>
      <c r="O305" s="249"/>
      <c r="P305" s="249"/>
      <c r="Q305" s="249"/>
      <c r="R305" s="249"/>
      <c r="S305" s="249"/>
      <c r="T305" s="250"/>
      <c r="AT305" s="251" t="s">
        <v>146</v>
      </c>
      <c r="AU305" s="251" t="s">
        <v>84</v>
      </c>
      <c r="AV305" s="13" t="s">
        <v>84</v>
      </c>
      <c r="AW305" s="13" t="s">
        <v>34</v>
      </c>
      <c r="AX305" s="13" t="s">
        <v>75</v>
      </c>
      <c r="AY305" s="251" t="s">
        <v>135</v>
      </c>
    </row>
    <row r="306" s="15" customFormat="1">
      <c r="B306" s="263"/>
      <c r="C306" s="264"/>
      <c r="D306" s="228" t="s">
        <v>146</v>
      </c>
      <c r="E306" s="265" t="s">
        <v>20</v>
      </c>
      <c r="F306" s="266" t="s">
        <v>154</v>
      </c>
      <c r="G306" s="264"/>
      <c r="H306" s="267">
        <v>6.9900000000000002</v>
      </c>
      <c r="I306" s="268"/>
      <c r="J306" s="264"/>
      <c r="K306" s="264"/>
      <c r="L306" s="269"/>
      <c r="M306" s="270"/>
      <c r="N306" s="271"/>
      <c r="O306" s="271"/>
      <c r="P306" s="271"/>
      <c r="Q306" s="271"/>
      <c r="R306" s="271"/>
      <c r="S306" s="271"/>
      <c r="T306" s="272"/>
      <c r="AT306" s="273" t="s">
        <v>146</v>
      </c>
      <c r="AU306" s="273" t="s">
        <v>84</v>
      </c>
      <c r="AV306" s="15" t="s">
        <v>142</v>
      </c>
      <c r="AW306" s="15" t="s">
        <v>34</v>
      </c>
      <c r="AX306" s="15" t="s">
        <v>22</v>
      </c>
      <c r="AY306" s="273" t="s">
        <v>135</v>
      </c>
    </row>
    <row r="307" s="1" customFormat="1" ht="16.5" customHeight="1">
      <c r="B307" s="39"/>
      <c r="C307" s="216" t="s">
        <v>369</v>
      </c>
      <c r="D307" s="216" t="s">
        <v>137</v>
      </c>
      <c r="E307" s="217" t="s">
        <v>370</v>
      </c>
      <c r="F307" s="218" t="s">
        <v>371</v>
      </c>
      <c r="G307" s="219" t="s">
        <v>140</v>
      </c>
      <c r="H307" s="220">
        <v>65.138000000000005</v>
      </c>
      <c r="I307" s="221"/>
      <c r="J307" s="222">
        <f>ROUND(I307*H307,2)</f>
        <v>0</v>
      </c>
      <c r="K307" s="218" t="s">
        <v>141</v>
      </c>
      <c r="L307" s="44"/>
      <c r="M307" s="223" t="s">
        <v>20</v>
      </c>
      <c r="N307" s="224" t="s">
        <v>46</v>
      </c>
      <c r="O307" s="80"/>
      <c r="P307" s="225">
        <f>O307*H307</f>
        <v>0</v>
      </c>
      <c r="Q307" s="225">
        <v>0.50375000000000003</v>
      </c>
      <c r="R307" s="225">
        <f>Q307*H307</f>
        <v>32.813267500000002</v>
      </c>
      <c r="S307" s="225">
        <v>2.5</v>
      </c>
      <c r="T307" s="226">
        <f>S307*H307</f>
        <v>162.84500000000003</v>
      </c>
      <c r="AR307" s="18" t="s">
        <v>142</v>
      </c>
      <c r="AT307" s="18" t="s">
        <v>137</v>
      </c>
      <c r="AU307" s="18" t="s">
        <v>84</v>
      </c>
      <c r="AY307" s="18" t="s">
        <v>135</v>
      </c>
      <c r="BE307" s="227">
        <f>IF(N307="základní",J307,0)</f>
        <v>0</v>
      </c>
      <c r="BF307" s="227">
        <f>IF(N307="snížená",J307,0)</f>
        <v>0</v>
      </c>
      <c r="BG307" s="227">
        <f>IF(N307="zákl. přenesená",J307,0)</f>
        <v>0</v>
      </c>
      <c r="BH307" s="227">
        <f>IF(N307="sníž. přenesená",J307,0)</f>
        <v>0</v>
      </c>
      <c r="BI307" s="227">
        <f>IF(N307="nulová",J307,0)</f>
        <v>0</v>
      </c>
      <c r="BJ307" s="18" t="s">
        <v>22</v>
      </c>
      <c r="BK307" s="227">
        <f>ROUND(I307*H307,2)</f>
        <v>0</v>
      </c>
      <c r="BL307" s="18" t="s">
        <v>142</v>
      </c>
      <c r="BM307" s="18" t="s">
        <v>372</v>
      </c>
    </row>
    <row r="308" s="1" customFormat="1">
      <c r="B308" s="39"/>
      <c r="C308" s="40"/>
      <c r="D308" s="228" t="s">
        <v>144</v>
      </c>
      <c r="E308" s="40"/>
      <c r="F308" s="229" t="s">
        <v>373</v>
      </c>
      <c r="G308" s="40"/>
      <c r="H308" s="40"/>
      <c r="I308" s="143"/>
      <c r="J308" s="40"/>
      <c r="K308" s="40"/>
      <c r="L308" s="44"/>
      <c r="M308" s="230"/>
      <c r="N308" s="80"/>
      <c r="O308" s="80"/>
      <c r="P308" s="80"/>
      <c r="Q308" s="80"/>
      <c r="R308" s="80"/>
      <c r="S308" s="80"/>
      <c r="T308" s="81"/>
      <c r="AT308" s="18" t="s">
        <v>144</v>
      </c>
      <c r="AU308" s="18" t="s">
        <v>84</v>
      </c>
    </row>
    <row r="309" s="12" customFormat="1">
      <c r="B309" s="231"/>
      <c r="C309" s="232"/>
      <c r="D309" s="228" t="s">
        <v>146</v>
      </c>
      <c r="E309" s="233" t="s">
        <v>20</v>
      </c>
      <c r="F309" s="234" t="s">
        <v>147</v>
      </c>
      <c r="G309" s="232"/>
      <c r="H309" s="233" t="s">
        <v>20</v>
      </c>
      <c r="I309" s="235"/>
      <c r="J309" s="232"/>
      <c r="K309" s="232"/>
      <c r="L309" s="236"/>
      <c r="M309" s="237"/>
      <c r="N309" s="238"/>
      <c r="O309" s="238"/>
      <c r="P309" s="238"/>
      <c r="Q309" s="238"/>
      <c r="R309" s="238"/>
      <c r="S309" s="238"/>
      <c r="T309" s="239"/>
      <c r="AT309" s="240" t="s">
        <v>146</v>
      </c>
      <c r="AU309" s="240" t="s">
        <v>84</v>
      </c>
      <c r="AV309" s="12" t="s">
        <v>22</v>
      </c>
      <c r="AW309" s="12" t="s">
        <v>34</v>
      </c>
      <c r="AX309" s="12" t="s">
        <v>75</v>
      </c>
      <c r="AY309" s="240" t="s">
        <v>135</v>
      </c>
    </row>
    <row r="310" s="13" customFormat="1">
      <c r="B310" s="241"/>
      <c r="C310" s="242"/>
      <c r="D310" s="228" t="s">
        <v>146</v>
      </c>
      <c r="E310" s="243" t="s">
        <v>20</v>
      </c>
      <c r="F310" s="244" t="s">
        <v>148</v>
      </c>
      <c r="G310" s="242"/>
      <c r="H310" s="245">
        <v>52.236190000000001</v>
      </c>
      <c r="I310" s="246"/>
      <c r="J310" s="242"/>
      <c r="K310" s="242"/>
      <c r="L310" s="247"/>
      <c r="M310" s="248"/>
      <c r="N310" s="249"/>
      <c r="O310" s="249"/>
      <c r="P310" s="249"/>
      <c r="Q310" s="249"/>
      <c r="R310" s="249"/>
      <c r="S310" s="249"/>
      <c r="T310" s="250"/>
      <c r="AT310" s="251" t="s">
        <v>146</v>
      </c>
      <c r="AU310" s="251" t="s">
        <v>84</v>
      </c>
      <c r="AV310" s="13" t="s">
        <v>84</v>
      </c>
      <c r="AW310" s="13" t="s">
        <v>34</v>
      </c>
      <c r="AX310" s="13" t="s">
        <v>75</v>
      </c>
      <c r="AY310" s="251" t="s">
        <v>135</v>
      </c>
    </row>
    <row r="311" s="13" customFormat="1">
      <c r="B311" s="241"/>
      <c r="C311" s="242"/>
      <c r="D311" s="228" t="s">
        <v>146</v>
      </c>
      <c r="E311" s="243" t="s">
        <v>20</v>
      </c>
      <c r="F311" s="244" t="s">
        <v>149</v>
      </c>
      <c r="G311" s="242"/>
      <c r="H311" s="245">
        <v>3.5305</v>
      </c>
      <c r="I311" s="246"/>
      <c r="J311" s="242"/>
      <c r="K311" s="242"/>
      <c r="L311" s="247"/>
      <c r="M311" s="248"/>
      <c r="N311" s="249"/>
      <c r="O311" s="249"/>
      <c r="P311" s="249"/>
      <c r="Q311" s="249"/>
      <c r="R311" s="249"/>
      <c r="S311" s="249"/>
      <c r="T311" s="250"/>
      <c r="AT311" s="251" t="s">
        <v>146</v>
      </c>
      <c r="AU311" s="251" t="s">
        <v>84</v>
      </c>
      <c r="AV311" s="13" t="s">
        <v>84</v>
      </c>
      <c r="AW311" s="13" t="s">
        <v>34</v>
      </c>
      <c r="AX311" s="13" t="s">
        <v>75</v>
      </c>
      <c r="AY311" s="251" t="s">
        <v>135</v>
      </c>
    </row>
    <row r="312" s="14" customFormat="1">
      <c r="B312" s="252"/>
      <c r="C312" s="253"/>
      <c r="D312" s="228" t="s">
        <v>146</v>
      </c>
      <c r="E312" s="254" t="s">
        <v>20</v>
      </c>
      <c r="F312" s="255" t="s">
        <v>150</v>
      </c>
      <c r="G312" s="253"/>
      <c r="H312" s="256">
        <v>55.766689999999997</v>
      </c>
      <c r="I312" s="257"/>
      <c r="J312" s="253"/>
      <c r="K312" s="253"/>
      <c r="L312" s="258"/>
      <c r="M312" s="259"/>
      <c r="N312" s="260"/>
      <c r="O312" s="260"/>
      <c r="P312" s="260"/>
      <c r="Q312" s="260"/>
      <c r="R312" s="260"/>
      <c r="S312" s="260"/>
      <c r="T312" s="261"/>
      <c r="AT312" s="262" t="s">
        <v>146</v>
      </c>
      <c r="AU312" s="262" t="s">
        <v>84</v>
      </c>
      <c r="AV312" s="14" t="s">
        <v>151</v>
      </c>
      <c r="AW312" s="14" t="s">
        <v>34</v>
      </c>
      <c r="AX312" s="14" t="s">
        <v>75</v>
      </c>
      <c r="AY312" s="262" t="s">
        <v>135</v>
      </c>
    </row>
    <row r="313" s="12" customFormat="1">
      <c r="B313" s="231"/>
      <c r="C313" s="232"/>
      <c r="D313" s="228" t="s">
        <v>146</v>
      </c>
      <c r="E313" s="233" t="s">
        <v>20</v>
      </c>
      <c r="F313" s="234" t="s">
        <v>152</v>
      </c>
      <c r="G313" s="232"/>
      <c r="H313" s="233" t="s">
        <v>20</v>
      </c>
      <c r="I313" s="235"/>
      <c r="J313" s="232"/>
      <c r="K313" s="232"/>
      <c r="L313" s="236"/>
      <c r="M313" s="237"/>
      <c r="N313" s="238"/>
      <c r="O313" s="238"/>
      <c r="P313" s="238"/>
      <c r="Q313" s="238"/>
      <c r="R313" s="238"/>
      <c r="S313" s="238"/>
      <c r="T313" s="239"/>
      <c r="AT313" s="240" t="s">
        <v>146</v>
      </c>
      <c r="AU313" s="240" t="s">
        <v>84</v>
      </c>
      <c r="AV313" s="12" t="s">
        <v>22</v>
      </c>
      <c r="AW313" s="12" t="s">
        <v>34</v>
      </c>
      <c r="AX313" s="12" t="s">
        <v>75</v>
      </c>
      <c r="AY313" s="240" t="s">
        <v>135</v>
      </c>
    </row>
    <row r="314" s="13" customFormat="1">
      <c r="B314" s="241"/>
      <c r="C314" s="242"/>
      <c r="D314" s="228" t="s">
        <v>146</v>
      </c>
      <c r="E314" s="243" t="s">
        <v>20</v>
      </c>
      <c r="F314" s="244" t="s">
        <v>153</v>
      </c>
      <c r="G314" s="242"/>
      <c r="H314" s="245">
        <v>9.3716000000000008</v>
      </c>
      <c r="I314" s="246"/>
      <c r="J314" s="242"/>
      <c r="K314" s="242"/>
      <c r="L314" s="247"/>
      <c r="M314" s="248"/>
      <c r="N314" s="249"/>
      <c r="O314" s="249"/>
      <c r="P314" s="249"/>
      <c r="Q314" s="249"/>
      <c r="R314" s="249"/>
      <c r="S314" s="249"/>
      <c r="T314" s="250"/>
      <c r="AT314" s="251" t="s">
        <v>146</v>
      </c>
      <c r="AU314" s="251" t="s">
        <v>84</v>
      </c>
      <c r="AV314" s="13" t="s">
        <v>84</v>
      </c>
      <c r="AW314" s="13" t="s">
        <v>34</v>
      </c>
      <c r="AX314" s="13" t="s">
        <v>75</v>
      </c>
      <c r="AY314" s="251" t="s">
        <v>135</v>
      </c>
    </row>
    <row r="315" s="14" customFormat="1">
      <c r="B315" s="252"/>
      <c r="C315" s="253"/>
      <c r="D315" s="228" t="s">
        <v>146</v>
      </c>
      <c r="E315" s="254" t="s">
        <v>20</v>
      </c>
      <c r="F315" s="255" t="s">
        <v>150</v>
      </c>
      <c r="G315" s="253"/>
      <c r="H315" s="256">
        <v>9.3716000000000008</v>
      </c>
      <c r="I315" s="257"/>
      <c r="J315" s="253"/>
      <c r="K315" s="253"/>
      <c r="L315" s="258"/>
      <c r="M315" s="259"/>
      <c r="N315" s="260"/>
      <c r="O315" s="260"/>
      <c r="P315" s="260"/>
      <c r="Q315" s="260"/>
      <c r="R315" s="260"/>
      <c r="S315" s="260"/>
      <c r="T315" s="261"/>
      <c r="AT315" s="262" t="s">
        <v>146</v>
      </c>
      <c r="AU315" s="262" t="s">
        <v>84</v>
      </c>
      <c r="AV315" s="14" t="s">
        <v>151</v>
      </c>
      <c r="AW315" s="14" t="s">
        <v>34</v>
      </c>
      <c r="AX315" s="14" t="s">
        <v>75</v>
      </c>
      <c r="AY315" s="262" t="s">
        <v>135</v>
      </c>
    </row>
    <row r="316" s="15" customFormat="1">
      <c r="B316" s="263"/>
      <c r="C316" s="264"/>
      <c r="D316" s="228" t="s">
        <v>146</v>
      </c>
      <c r="E316" s="265" t="s">
        <v>20</v>
      </c>
      <c r="F316" s="266" t="s">
        <v>154</v>
      </c>
      <c r="G316" s="264"/>
      <c r="H316" s="267">
        <v>65.138289999999998</v>
      </c>
      <c r="I316" s="268"/>
      <c r="J316" s="264"/>
      <c r="K316" s="264"/>
      <c r="L316" s="269"/>
      <c r="M316" s="270"/>
      <c r="N316" s="271"/>
      <c r="O316" s="271"/>
      <c r="P316" s="271"/>
      <c r="Q316" s="271"/>
      <c r="R316" s="271"/>
      <c r="S316" s="271"/>
      <c r="T316" s="272"/>
      <c r="AT316" s="273" t="s">
        <v>146</v>
      </c>
      <c r="AU316" s="273" t="s">
        <v>84</v>
      </c>
      <c r="AV316" s="15" t="s">
        <v>142</v>
      </c>
      <c r="AW316" s="15" t="s">
        <v>34</v>
      </c>
      <c r="AX316" s="15" t="s">
        <v>22</v>
      </c>
      <c r="AY316" s="273" t="s">
        <v>135</v>
      </c>
    </row>
    <row r="317" s="1" customFormat="1" ht="16.5" customHeight="1">
      <c r="B317" s="39"/>
      <c r="C317" s="216" t="s">
        <v>374</v>
      </c>
      <c r="D317" s="216" t="s">
        <v>137</v>
      </c>
      <c r="E317" s="217" t="s">
        <v>375</v>
      </c>
      <c r="F317" s="218" t="s">
        <v>376</v>
      </c>
      <c r="G317" s="219" t="s">
        <v>140</v>
      </c>
      <c r="H317" s="220">
        <v>1.4279999999999999</v>
      </c>
      <c r="I317" s="221"/>
      <c r="J317" s="222">
        <f>ROUND(I317*H317,2)</f>
        <v>0</v>
      </c>
      <c r="K317" s="218" t="s">
        <v>141</v>
      </c>
      <c r="L317" s="44"/>
      <c r="M317" s="223" t="s">
        <v>20</v>
      </c>
      <c r="N317" s="224" t="s">
        <v>46</v>
      </c>
      <c r="O317" s="80"/>
      <c r="P317" s="225">
        <f>O317*H317</f>
        <v>0</v>
      </c>
      <c r="Q317" s="225">
        <v>0.50375000000000003</v>
      </c>
      <c r="R317" s="225">
        <f>Q317*H317</f>
        <v>0.71935499999999997</v>
      </c>
      <c r="S317" s="225">
        <v>1.95</v>
      </c>
      <c r="T317" s="226">
        <f>S317*H317</f>
        <v>2.7845999999999997</v>
      </c>
      <c r="AR317" s="18" t="s">
        <v>142</v>
      </c>
      <c r="AT317" s="18" t="s">
        <v>137</v>
      </c>
      <c r="AU317" s="18" t="s">
        <v>84</v>
      </c>
      <c r="AY317" s="18" t="s">
        <v>135</v>
      </c>
      <c r="BE317" s="227">
        <f>IF(N317="základní",J317,0)</f>
        <v>0</v>
      </c>
      <c r="BF317" s="227">
        <f>IF(N317="snížená",J317,0)</f>
        <v>0</v>
      </c>
      <c r="BG317" s="227">
        <f>IF(N317="zákl. přenesená",J317,0)</f>
        <v>0</v>
      </c>
      <c r="BH317" s="227">
        <f>IF(N317="sníž. přenesená",J317,0)</f>
        <v>0</v>
      </c>
      <c r="BI317" s="227">
        <f>IF(N317="nulová",J317,0)</f>
        <v>0</v>
      </c>
      <c r="BJ317" s="18" t="s">
        <v>22</v>
      </c>
      <c r="BK317" s="227">
        <f>ROUND(I317*H317,2)</f>
        <v>0</v>
      </c>
      <c r="BL317" s="18" t="s">
        <v>142</v>
      </c>
      <c r="BM317" s="18" t="s">
        <v>377</v>
      </c>
    </row>
    <row r="318" s="1" customFormat="1">
      <c r="B318" s="39"/>
      <c r="C318" s="40"/>
      <c r="D318" s="228" t="s">
        <v>144</v>
      </c>
      <c r="E318" s="40"/>
      <c r="F318" s="229" t="s">
        <v>373</v>
      </c>
      <c r="G318" s="40"/>
      <c r="H318" s="40"/>
      <c r="I318" s="143"/>
      <c r="J318" s="40"/>
      <c r="K318" s="40"/>
      <c r="L318" s="44"/>
      <c r="M318" s="230"/>
      <c r="N318" s="80"/>
      <c r="O318" s="80"/>
      <c r="P318" s="80"/>
      <c r="Q318" s="80"/>
      <c r="R318" s="80"/>
      <c r="S318" s="80"/>
      <c r="T318" s="81"/>
      <c r="AT318" s="18" t="s">
        <v>144</v>
      </c>
      <c r="AU318" s="18" t="s">
        <v>84</v>
      </c>
    </row>
    <row r="319" s="12" customFormat="1">
      <c r="B319" s="231"/>
      <c r="C319" s="232"/>
      <c r="D319" s="228" t="s">
        <v>146</v>
      </c>
      <c r="E319" s="233" t="s">
        <v>20</v>
      </c>
      <c r="F319" s="234" t="s">
        <v>378</v>
      </c>
      <c r="G319" s="232"/>
      <c r="H319" s="233" t="s">
        <v>20</v>
      </c>
      <c r="I319" s="235"/>
      <c r="J319" s="232"/>
      <c r="K319" s="232"/>
      <c r="L319" s="236"/>
      <c r="M319" s="237"/>
      <c r="N319" s="238"/>
      <c r="O319" s="238"/>
      <c r="P319" s="238"/>
      <c r="Q319" s="238"/>
      <c r="R319" s="238"/>
      <c r="S319" s="238"/>
      <c r="T319" s="239"/>
      <c r="AT319" s="240" t="s">
        <v>146</v>
      </c>
      <c r="AU319" s="240" t="s">
        <v>84</v>
      </c>
      <c r="AV319" s="12" t="s">
        <v>22</v>
      </c>
      <c r="AW319" s="12" t="s">
        <v>34</v>
      </c>
      <c r="AX319" s="12" t="s">
        <v>75</v>
      </c>
      <c r="AY319" s="240" t="s">
        <v>135</v>
      </c>
    </row>
    <row r="320" s="13" customFormat="1">
      <c r="B320" s="241"/>
      <c r="C320" s="242"/>
      <c r="D320" s="228" t="s">
        <v>146</v>
      </c>
      <c r="E320" s="243" t="s">
        <v>20</v>
      </c>
      <c r="F320" s="244" t="s">
        <v>379</v>
      </c>
      <c r="G320" s="242"/>
      <c r="H320" s="245">
        <v>0.29999999999999999</v>
      </c>
      <c r="I320" s="246"/>
      <c r="J320" s="242"/>
      <c r="K320" s="242"/>
      <c r="L320" s="247"/>
      <c r="M320" s="248"/>
      <c r="N320" s="249"/>
      <c r="O320" s="249"/>
      <c r="P320" s="249"/>
      <c r="Q320" s="249"/>
      <c r="R320" s="249"/>
      <c r="S320" s="249"/>
      <c r="T320" s="250"/>
      <c r="AT320" s="251" t="s">
        <v>146</v>
      </c>
      <c r="AU320" s="251" t="s">
        <v>84</v>
      </c>
      <c r="AV320" s="13" t="s">
        <v>84</v>
      </c>
      <c r="AW320" s="13" t="s">
        <v>34</v>
      </c>
      <c r="AX320" s="13" t="s">
        <v>75</v>
      </c>
      <c r="AY320" s="251" t="s">
        <v>135</v>
      </c>
    </row>
    <row r="321" s="12" customFormat="1">
      <c r="B321" s="231"/>
      <c r="C321" s="232"/>
      <c r="D321" s="228" t="s">
        <v>146</v>
      </c>
      <c r="E321" s="233" t="s">
        <v>20</v>
      </c>
      <c r="F321" s="234" t="s">
        <v>380</v>
      </c>
      <c r="G321" s="232"/>
      <c r="H321" s="233" t="s">
        <v>20</v>
      </c>
      <c r="I321" s="235"/>
      <c r="J321" s="232"/>
      <c r="K321" s="232"/>
      <c r="L321" s="236"/>
      <c r="M321" s="237"/>
      <c r="N321" s="238"/>
      <c r="O321" s="238"/>
      <c r="P321" s="238"/>
      <c r="Q321" s="238"/>
      <c r="R321" s="238"/>
      <c r="S321" s="238"/>
      <c r="T321" s="239"/>
      <c r="AT321" s="240" t="s">
        <v>146</v>
      </c>
      <c r="AU321" s="240" t="s">
        <v>84</v>
      </c>
      <c r="AV321" s="12" t="s">
        <v>22</v>
      </c>
      <c r="AW321" s="12" t="s">
        <v>34</v>
      </c>
      <c r="AX321" s="12" t="s">
        <v>75</v>
      </c>
      <c r="AY321" s="240" t="s">
        <v>135</v>
      </c>
    </row>
    <row r="322" s="13" customFormat="1">
      <c r="B322" s="241"/>
      <c r="C322" s="242"/>
      <c r="D322" s="228" t="s">
        <v>146</v>
      </c>
      <c r="E322" s="243" t="s">
        <v>20</v>
      </c>
      <c r="F322" s="244" t="s">
        <v>381</v>
      </c>
      <c r="G322" s="242"/>
      <c r="H322" s="245">
        <v>0.42749999999999999</v>
      </c>
      <c r="I322" s="246"/>
      <c r="J322" s="242"/>
      <c r="K322" s="242"/>
      <c r="L322" s="247"/>
      <c r="M322" s="248"/>
      <c r="N322" s="249"/>
      <c r="O322" s="249"/>
      <c r="P322" s="249"/>
      <c r="Q322" s="249"/>
      <c r="R322" s="249"/>
      <c r="S322" s="249"/>
      <c r="T322" s="250"/>
      <c r="AT322" s="251" t="s">
        <v>146</v>
      </c>
      <c r="AU322" s="251" t="s">
        <v>84</v>
      </c>
      <c r="AV322" s="13" t="s">
        <v>84</v>
      </c>
      <c r="AW322" s="13" t="s">
        <v>34</v>
      </c>
      <c r="AX322" s="13" t="s">
        <v>75</v>
      </c>
      <c r="AY322" s="251" t="s">
        <v>135</v>
      </c>
    </row>
    <row r="323" s="13" customFormat="1">
      <c r="B323" s="241"/>
      <c r="C323" s="242"/>
      <c r="D323" s="228" t="s">
        <v>146</v>
      </c>
      <c r="E323" s="243" t="s">
        <v>20</v>
      </c>
      <c r="F323" s="244" t="s">
        <v>382</v>
      </c>
      <c r="G323" s="242"/>
      <c r="H323" s="245">
        <v>0.69999999999999996</v>
      </c>
      <c r="I323" s="246"/>
      <c r="J323" s="242"/>
      <c r="K323" s="242"/>
      <c r="L323" s="247"/>
      <c r="M323" s="248"/>
      <c r="N323" s="249"/>
      <c r="O323" s="249"/>
      <c r="P323" s="249"/>
      <c r="Q323" s="249"/>
      <c r="R323" s="249"/>
      <c r="S323" s="249"/>
      <c r="T323" s="250"/>
      <c r="AT323" s="251" t="s">
        <v>146</v>
      </c>
      <c r="AU323" s="251" t="s">
        <v>84</v>
      </c>
      <c r="AV323" s="13" t="s">
        <v>84</v>
      </c>
      <c r="AW323" s="13" t="s">
        <v>34</v>
      </c>
      <c r="AX323" s="13" t="s">
        <v>75</v>
      </c>
      <c r="AY323" s="251" t="s">
        <v>135</v>
      </c>
    </row>
    <row r="324" s="15" customFormat="1">
      <c r="B324" s="263"/>
      <c r="C324" s="264"/>
      <c r="D324" s="228" t="s">
        <v>146</v>
      </c>
      <c r="E324" s="265" t="s">
        <v>20</v>
      </c>
      <c r="F324" s="266" t="s">
        <v>154</v>
      </c>
      <c r="G324" s="264"/>
      <c r="H324" s="267">
        <v>1.4275</v>
      </c>
      <c r="I324" s="268"/>
      <c r="J324" s="264"/>
      <c r="K324" s="264"/>
      <c r="L324" s="269"/>
      <c r="M324" s="270"/>
      <c r="N324" s="271"/>
      <c r="O324" s="271"/>
      <c r="P324" s="271"/>
      <c r="Q324" s="271"/>
      <c r="R324" s="271"/>
      <c r="S324" s="271"/>
      <c r="T324" s="272"/>
      <c r="AT324" s="273" t="s">
        <v>146</v>
      </c>
      <c r="AU324" s="273" t="s">
        <v>84</v>
      </c>
      <c r="AV324" s="15" t="s">
        <v>142</v>
      </c>
      <c r="AW324" s="15" t="s">
        <v>34</v>
      </c>
      <c r="AX324" s="15" t="s">
        <v>22</v>
      </c>
      <c r="AY324" s="273" t="s">
        <v>135</v>
      </c>
    </row>
    <row r="325" s="1" customFormat="1" ht="16.5" customHeight="1">
      <c r="B325" s="39"/>
      <c r="C325" s="274" t="s">
        <v>383</v>
      </c>
      <c r="D325" s="274" t="s">
        <v>173</v>
      </c>
      <c r="E325" s="275" t="s">
        <v>341</v>
      </c>
      <c r="F325" s="276" t="s">
        <v>342</v>
      </c>
      <c r="G325" s="277" t="s">
        <v>343</v>
      </c>
      <c r="H325" s="278">
        <v>523.077</v>
      </c>
      <c r="I325" s="279"/>
      <c r="J325" s="280">
        <f>ROUND(I325*H325,2)</f>
        <v>0</v>
      </c>
      <c r="K325" s="276" t="s">
        <v>141</v>
      </c>
      <c r="L325" s="281"/>
      <c r="M325" s="282" t="s">
        <v>20</v>
      </c>
      <c r="N325" s="283" t="s">
        <v>46</v>
      </c>
      <c r="O325" s="80"/>
      <c r="P325" s="225">
        <f>O325*H325</f>
        <v>0</v>
      </c>
      <c r="Q325" s="225">
        <v>0.0041000000000000003</v>
      </c>
      <c r="R325" s="225">
        <f>Q325*H325</f>
        <v>2.1446157000000001</v>
      </c>
      <c r="S325" s="225">
        <v>0</v>
      </c>
      <c r="T325" s="226">
        <f>S325*H325</f>
        <v>0</v>
      </c>
      <c r="AR325" s="18" t="s">
        <v>177</v>
      </c>
      <c r="AT325" s="18" t="s">
        <v>173</v>
      </c>
      <c r="AU325" s="18" t="s">
        <v>84</v>
      </c>
      <c r="AY325" s="18" t="s">
        <v>135</v>
      </c>
      <c r="BE325" s="227">
        <f>IF(N325="základní",J325,0)</f>
        <v>0</v>
      </c>
      <c r="BF325" s="227">
        <f>IF(N325="snížená",J325,0)</f>
        <v>0</v>
      </c>
      <c r="BG325" s="227">
        <f>IF(N325="zákl. přenesená",J325,0)</f>
        <v>0</v>
      </c>
      <c r="BH325" s="227">
        <f>IF(N325="sníž. přenesená",J325,0)</f>
        <v>0</v>
      </c>
      <c r="BI325" s="227">
        <f>IF(N325="nulová",J325,0)</f>
        <v>0</v>
      </c>
      <c r="BJ325" s="18" t="s">
        <v>22</v>
      </c>
      <c r="BK325" s="227">
        <f>ROUND(I325*H325,2)</f>
        <v>0</v>
      </c>
      <c r="BL325" s="18" t="s">
        <v>142</v>
      </c>
      <c r="BM325" s="18" t="s">
        <v>384</v>
      </c>
    </row>
    <row r="326" s="12" customFormat="1">
      <c r="B326" s="231"/>
      <c r="C326" s="232"/>
      <c r="D326" s="228" t="s">
        <v>146</v>
      </c>
      <c r="E326" s="233" t="s">
        <v>20</v>
      </c>
      <c r="F326" s="234" t="s">
        <v>385</v>
      </c>
      <c r="G326" s="232"/>
      <c r="H326" s="233" t="s">
        <v>20</v>
      </c>
      <c r="I326" s="235"/>
      <c r="J326" s="232"/>
      <c r="K326" s="232"/>
      <c r="L326" s="236"/>
      <c r="M326" s="237"/>
      <c r="N326" s="238"/>
      <c r="O326" s="238"/>
      <c r="P326" s="238"/>
      <c r="Q326" s="238"/>
      <c r="R326" s="238"/>
      <c r="S326" s="238"/>
      <c r="T326" s="239"/>
      <c r="AT326" s="240" t="s">
        <v>146</v>
      </c>
      <c r="AU326" s="240" t="s">
        <v>84</v>
      </c>
      <c r="AV326" s="12" t="s">
        <v>22</v>
      </c>
      <c r="AW326" s="12" t="s">
        <v>34</v>
      </c>
      <c r="AX326" s="12" t="s">
        <v>75</v>
      </c>
      <c r="AY326" s="240" t="s">
        <v>135</v>
      </c>
    </row>
    <row r="327" s="13" customFormat="1">
      <c r="B327" s="241"/>
      <c r="C327" s="242"/>
      <c r="D327" s="228" t="s">
        <v>146</v>
      </c>
      <c r="E327" s="243" t="s">
        <v>20</v>
      </c>
      <c r="F327" s="244" t="s">
        <v>386</v>
      </c>
      <c r="G327" s="242"/>
      <c r="H327" s="245">
        <v>523.07692307692298</v>
      </c>
      <c r="I327" s="246"/>
      <c r="J327" s="242"/>
      <c r="K327" s="242"/>
      <c r="L327" s="247"/>
      <c r="M327" s="248"/>
      <c r="N327" s="249"/>
      <c r="O327" s="249"/>
      <c r="P327" s="249"/>
      <c r="Q327" s="249"/>
      <c r="R327" s="249"/>
      <c r="S327" s="249"/>
      <c r="T327" s="250"/>
      <c r="AT327" s="251" t="s">
        <v>146</v>
      </c>
      <c r="AU327" s="251" t="s">
        <v>84</v>
      </c>
      <c r="AV327" s="13" t="s">
        <v>84</v>
      </c>
      <c r="AW327" s="13" t="s">
        <v>34</v>
      </c>
      <c r="AX327" s="13" t="s">
        <v>75</v>
      </c>
      <c r="AY327" s="251" t="s">
        <v>135</v>
      </c>
    </row>
    <row r="328" s="15" customFormat="1">
      <c r="B328" s="263"/>
      <c r="C328" s="264"/>
      <c r="D328" s="228" t="s">
        <v>146</v>
      </c>
      <c r="E328" s="265" t="s">
        <v>20</v>
      </c>
      <c r="F328" s="266" t="s">
        <v>154</v>
      </c>
      <c r="G328" s="264"/>
      <c r="H328" s="267">
        <v>523.07692307692298</v>
      </c>
      <c r="I328" s="268"/>
      <c r="J328" s="264"/>
      <c r="K328" s="264"/>
      <c r="L328" s="269"/>
      <c r="M328" s="270"/>
      <c r="N328" s="271"/>
      <c r="O328" s="271"/>
      <c r="P328" s="271"/>
      <c r="Q328" s="271"/>
      <c r="R328" s="271"/>
      <c r="S328" s="271"/>
      <c r="T328" s="272"/>
      <c r="AT328" s="273" t="s">
        <v>146</v>
      </c>
      <c r="AU328" s="273" t="s">
        <v>84</v>
      </c>
      <c r="AV328" s="15" t="s">
        <v>142</v>
      </c>
      <c r="AW328" s="15" t="s">
        <v>34</v>
      </c>
      <c r="AX328" s="15" t="s">
        <v>22</v>
      </c>
      <c r="AY328" s="273" t="s">
        <v>135</v>
      </c>
    </row>
    <row r="329" s="1" customFormat="1" ht="16.5" customHeight="1">
      <c r="B329" s="39"/>
      <c r="C329" s="216" t="s">
        <v>387</v>
      </c>
      <c r="D329" s="216" t="s">
        <v>137</v>
      </c>
      <c r="E329" s="217" t="s">
        <v>388</v>
      </c>
      <c r="F329" s="218" t="s">
        <v>389</v>
      </c>
      <c r="G329" s="219" t="s">
        <v>161</v>
      </c>
      <c r="H329" s="220">
        <v>93.906999999999996</v>
      </c>
      <c r="I329" s="221"/>
      <c r="J329" s="222">
        <f>ROUND(I329*H329,2)</f>
        <v>0</v>
      </c>
      <c r="K329" s="218" t="s">
        <v>20</v>
      </c>
      <c r="L329" s="44"/>
      <c r="M329" s="223" t="s">
        <v>20</v>
      </c>
      <c r="N329" s="224" t="s">
        <v>46</v>
      </c>
      <c r="O329" s="80"/>
      <c r="P329" s="225">
        <f>O329*H329</f>
        <v>0</v>
      </c>
      <c r="Q329" s="225">
        <v>0.078159999999999993</v>
      </c>
      <c r="R329" s="225">
        <f>Q329*H329</f>
        <v>7.3397711199999991</v>
      </c>
      <c r="S329" s="225">
        <v>0</v>
      </c>
      <c r="T329" s="226">
        <f>S329*H329</f>
        <v>0</v>
      </c>
      <c r="AR329" s="18" t="s">
        <v>142</v>
      </c>
      <c r="AT329" s="18" t="s">
        <v>137</v>
      </c>
      <c r="AU329" s="18" t="s">
        <v>84</v>
      </c>
      <c r="AY329" s="18" t="s">
        <v>135</v>
      </c>
      <c r="BE329" s="227">
        <f>IF(N329="základní",J329,0)</f>
        <v>0</v>
      </c>
      <c r="BF329" s="227">
        <f>IF(N329="snížená",J329,0)</f>
        <v>0</v>
      </c>
      <c r="BG329" s="227">
        <f>IF(N329="zákl. přenesená",J329,0)</f>
        <v>0</v>
      </c>
      <c r="BH329" s="227">
        <f>IF(N329="sníž. přenesená",J329,0)</f>
        <v>0</v>
      </c>
      <c r="BI329" s="227">
        <f>IF(N329="nulová",J329,0)</f>
        <v>0</v>
      </c>
      <c r="BJ329" s="18" t="s">
        <v>22</v>
      </c>
      <c r="BK329" s="227">
        <f>ROUND(I329*H329,2)</f>
        <v>0</v>
      </c>
      <c r="BL329" s="18" t="s">
        <v>142</v>
      </c>
      <c r="BM329" s="18" t="s">
        <v>390</v>
      </c>
    </row>
    <row r="330" s="12" customFormat="1">
      <c r="B330" s="231"/>
      <c r="C330" s="232"/>
      <c r="D330" s="228" t="s">
        <v>146</v>
      </c>
      <c r="E330" s="233" t="s">
        <v>20</v>
      </c>
      <c r="F330" s="234" t="s">
        <v>231</v>
      </c>
      <c r="G330" s="232"/>
      <c r="H330" s="233" t="s">
        <v>20</v>
      </c>
      <c r="I330" s="235"/>
      <c r="J330" s="232"/>
      <c r="K330" s="232"/>
      <c r="L330" s="236"/>
      <c r="M330" s="237"/>
      <c r="N330" s="238"/>
      <c r="O330" s="238"/>
      <c r="P330" s="238"/>
      <c r="Q330" s="238"/>
      <c r="R330" s="238"/>
      <c r="S330" s="238"/>
      <c r="T330" s="239"/>
      <c r="AT330" s="240" t="s">
        <v>146</v>
      </c>
      <c r="AU330" s="240" t="s">
        <v>84</v>
      </c>
      <c r="AV330" s="12" t="s">
        <v>22</v>
      </c>
      <c r="AW330" s="12" t="s">
        <v>34</v>
      </c>
      <c r="AX330" s="12" t="s">
        <v>75</v>
      </c>
      <c r="AY330" s="240" t="s">
        <v>135</v>
      </c>
    </row>
    <row r="331" s="13" customFormat="1">
      <c r="B331" s="241"/>
      <c r="C331" s="242"/>
      <c r="D331" s="228" t="s">
        <v>146</v>
      </c>
      <c r="E331" s="243" t="s">
        <v>20</v>
      </c>
      <c r="F331" s="244" t="s">
        <v>331</v>
      </c>
      <c r="G331" s="242"/>
      <c r="H331" s="245">
        <v>39.356299999999997</v>
      </c>
      <c r="I331" s="246"/>
      <c r="J331" s="242"/>
      <c r="K331" s="242"/>
      <c r="L331" s="247"/>
      <c r="M331" s="248"/>
      <c r="N331" s="249"/>
      <c r="O331" s="249"/>
      <c r="P331" s="249"/>
      <c r="Q331" s="249"/>
      <c r="R331" s="249"/>
      <c r="S331" s="249"/>
      <c r="T331" s="250"/>
      <c r="AT331" s="251" t="s">
        <v>146</v>
      </c>
      <c r="AU331" s="251" t="s">
        <v>84</v>
      </c>
      <c r="AV331" s="13" t="s">
        <v>84</v>
      </c>
      <c r="AW331" s="13" t="s">
        <v>34</v>
      </c>
      <c r="AX331" s="13" t="s">
        <v>75</v>
      </c>
      <c r="AY331" s="251" t="s">
        <v>135</v>
      </c>
    </row>
    <row r="332" s="12" customFormat="1">
      <c r="B332" s="231"/>
      <c r="C332" s="232"/>
      <c r="D332" s="228" t="s">
        <v>146</v>
      </c>
      <c r="E332" s="233" t="s">
        <v>20</v>
      </c>
      <c r="F332" s="234" t="s">
        <v>235</v>
      </c>
      <c r="G332" s="232"/>
      <c r="H332" s="233" t="s">
        <v>20</v>
      </c>
      <c r="I332" s="235"/>
      <c r="J332" s="232"/>
      <c r="K332" s="232"/>
      <c r="L332" s="236"/>
      <c r="M332" s="237"/>
      <c r="N332" s="238"/>
      <c r="O332" s="238"/>
      <c r="P332" s="238"/>
      <c r="Q332" s="238"/>
      <c r="R332" s="238"/>
      <c r="S332" s="238"/>
      <c r="T332" s="239"/>
      <c r="AT332" s="240" t="s">
        <v>146</v>
      </c>
      <c r="AU332" s="240" t="s">
        <v>84</v>
      </c>
      <c r="AV332" s="12" t="s">
        <v>22</v>
      </c>
      <c r="AW332" s="12" t="s">
        <v>34</v>
      </c>
      <c r="AX332" s="12" t="s">
        <v>75</v>
      </c>
      <c r="AY332" s="240" t="s">
        <v>135</v>
      </c>
    </row>
    <row r="333" s="13" customFormat="1">
      <c r="B333" s="241"/>
      <c r="C333" s="242"/>
      <c r="D333" s="228" t="s">
        <v>146</v>
      </c>
      <c r="E333" s="243" t="s">
        <v>20</v>
      </c>
      <c r="F333" s="244" t="s">
        <v>333</v>
      </c>
      <c r="G333" s="242"/>
      <c r="H333" s="245">
        <v>54.551000000000002</v>
      </c>
      <c r="I333" s="246"/>
      <c r="J333" s="242"/>
      <c r="K333" s="242"/>
      <c r="L333" s="247"/>
      <c r="M333" s="248"/>
      <c r="N333" s="249"/>
      <c r="O333" s="249"/>
      <c r="P333" s="249"/>
      <c r="Q333" s="249"/>
      <c r="R333" s="249"/>
      <c r="S333" s="249"/>
      <c r="T333" s="250"/>
      <c r="AT333" s="251" t="s">
        <v>146</v>
      </c>
      <c r="AU333" s="251" t="s">
        <v>84</v>
      </c>
      <c r="AV333" s="13" t="s">
        <v>84</v>
      </c>
      <c r="AW333" s="13" t="s">
        <v>34</v>
      </c>
      <c r="AX333" s="13" t="s">
        <v>75</v>
      </c>
      <c r="AY333" s="251" t="s">
        <v>135</v>
      </c>
    </row>
    <row r="334" s="15" customFormat="1">
      <c r="B334" s="263"/>
      <c r="C334" s="264"/>
      <c r="D334" s="228" t="s">
        <v>146</v>
      </c>
      <c r="E334" s="265" t="s">
        <v>20</v>
      </c>
      <c r="F334" s="266" t="s">
        <v>154</v>
      </c>
      <c r="G334" s="264"/>
      <c r="H334" s="267">
        <v>93.907300000000006</v>
      </c>
      <c r="I334" s="268"/>
      <c r="J334" s="264"/>
      <c r="K334" s="264"/>
      <c r="L334" s="269"/>
      <c r="M334" s="270"/>
      <c r="N334" s="271"/>
      <c r="O334" s="271"/>
      <c r="P334" s="271"/>
      <c r="Q334" s="271"/>
      <c r="R334" s="271"/>
      <c r="S334" s="271"/>
      <c r="T334" s="272"/>
      <c r="AT334" s="273" t="s">
        <v>146</v>
      </c>
      <c r="AU334" s="273" t="s">
        <v>84</v>
      </c>
      <c r="AV334" s="15" t="s">
        <v>142</v>
      </c>
      <c r="AW334" s="15" t="s">
        <v>34</v>
      </c>
      <c r="AX334" s="15" t="s">
        <v>22</v>
      </c>
      <c r="AY334" s="273" t="s">
        <v>135</v>
      </c>
    </row>
    <row r="335" s="1" customFormat="1" ht="16.5" customHeight="1">
      <c r="B335" s="39"/>
      <c r="C335" s="216" t="s">
        <v>391</v>
      </c>
      <c r="D335" s="216" t="s">
        <v>137</v>
      </c>
      <c r="E335" s="217" t="s">
        <v>392</v>
      </c>
      <c r="F335" s="218" t="s">
        <v>393</v>
      </c>
      <c r="G335" s="219" t="s">
        <v>161</v>
      </c>
      <c r="H335" s="220">
        <v>256.79700000000003</v>
      </c>
      <c r="I335" s="221"/>
      <c r="J335" s="222">
        <f>ROUND(I335*H335,2)</f>
        <v>0</v>
      </c>
      <c r="K335" s="218" t="s">
        <v>20</v>
      </c>
      <c r="L335" s="44"/>
      <c r="M335" s="223" t="s">
        <v>20</v>
      </c>
      <c r="N335" s="224" t="s">
        <v>46</v>
      </c>
      <c r="O335" s="80"/>
      <c r="P335" s="225">
        <f>O335*H335</f>
        <v>0</v>
      </c>
      <c r="Q335" s="225">
        <v>0.078159999999999993</v>
      </c>
      <c r="R335" s="225">
        <f>Q335*H335</f>
        <v>20.071253519999999</v>
      </c>
      <c r="S335" s="225">
        <v>0</v>
      </c>
      <c r="T335" s="226">
        <f>S335*H335</f>
        <v>0</v>
      </c>
      <c r="AR335" s="18" t="s">
        <v>142</v>
      </c>
      <c r="AT335" s="18" t="s">
        <v>137</v>
      </c>
      <c r="AU335" s="18" t="s">
        <v>84</v>
      </c>
      <c r="AY335" s="18" t="s">
        <v>135</v>
      </c>
      <c r="BE335" s="227">
        <f>IF(N335="základní",J335,0)</f>
        <v>0</v>
      </c>
      <c r="BF335" s="227">
        <f>IF(N335="snížená",J335,0)</f>
        <v>0</v>
      </c>
      <c r="BG335" s="227">
        <f>IF(N335="zákl. přenesená",J335,0)</f>
        <v>0</v>
      </c>
      <c r="BH335" s="227">
        <f>IF(N335="sníž. přenesená",J335,0)</f>
        <v>0</v>
      </c>
      <c r="BI335" s="227">
        <f>IF(N335="nulová",J335,0)</f>
        <v>0</v>
      </c>
      <c r="BJ335" s="18" t="s">
        <v>22</v>
      </c>
      <c r="BK335" s="227">
        <f>ROUND(I335*H335,2)</f>
        <v>0</v>
      </c>
      <c r="BL335" s="18" t="s">
        <v>142</v>
      </c>
      <c r="BM335" s="18" t="s">
        <v>394</v>
      </c>
    </row>
    <row r="336" s="12" customFormat="1">
      <c r="B336" s="231"/>
      <c r="C336" s="232"/>
      <c r="D336" s="228" t="s">
        <v>146</v>
      </c>
      <c r="E336" s="233" t="s">
        <v>20</v>
      </c>
      <c r="F336" s="234" t="s">
        <v>231</v>
      </c>
      <c r="G336" s="232"/>
      <c r="H336" s="233" t="s">
        <v>20</v>
      </c>
      <c r="I336" s="235"/>
      <c r="J336" s="232"/>
      <c r="K336" s="232"/>
      <c r="L336" s="236"/>
      <c r="M336" s="237"/>
      <c r="N336" s="238"/>
      <c r="O336" s="238"/>
      <c r="P336" s="238"/>
      <c r="Q336" s="238"/>
      <c r="R336" s="238"/>
      <c r="S336" s="238"/>
      <c r="T336" s="239"/>
      <c r="AT336" s="240" t="s">
        <v>146</v>
      </c>
      <c r="AU336" s="240" t="s">
        <v>84</v>
      </c>
      <c r="AV336" s="12" t="s">
        <v>22</v>
      </c>
      <c r="AW336" s="12" t="s">
        <v>34</v>
      </c>
      <c r="AX336" s="12" t="s">
        <v>75</v>
      </c>
      <c r="AY336" s="240" t="s">
        <v>135</v>
      </c>
    </row>
    <row r="337" s="12" customFormat="1">
      <c r="B337" s="231"/>
      <c r="C337" s="232"/>
      <c r="D337" s="228" t="s">
        <v>146</v>
      </c>
      <c r="E337" s="233" t="s">
        <v>20</v>
      </c>
      <c r="F337" s="234" t="s">
        <v>233</v>
      </c>
      <c r="G337" s="232"/>
      <c r="H337" s="233" t="s">
        <v>20</v>
      </c>
      <c r="I337" s="235"/>
      <c r="J337" s="232"/>
      <c r="K337" s="232"/>
      <c r="L337" s="236"/>
      <c r="M337" s="237"/>
      <c r="N337" s="238"/>
      <c r="O337" s="238"/>
      <c r="P337" s="238"/>
      <c r="Q337" s="238"/>
      <c r="R337" s="238"/>
      <c r="S337" s="238"/>
      <c r="T337" s="239"/>
      <c r="AT337" s="240" t="s">
        <v>146</v>
      </c>
      <c r="AU337" s="240" t="s">
        <v>84</v>
      </c>
      <c r="AV337" s="12" t="s">
        <v>22</v>
      </c>
      <c r="AW337" s="12" t="s">
        <v>34</v>
      </c>
      <c r="AX337" s="12" t="s">
        <v>75</v>
      </c>
      <c r="AY337" s="240" t="s">
        <v>135</v>
      </c>
    </row>
    <row r="338" s="13" customFormat="1">
      <c r="B338" s="241"/>
      <c r="C338" s="242"/>
      <c r="D338" s="228" t="s">
        <v>146</v>
      </c>
      <c r="E338" s="243" t="s">
        <v>20</v>
      </c>
      <c r="F338" s="244" t="s">
        <v>332</v>
      </c>
      <c r="G338" s="242"/>
      <c r="H338" s="245">
        <v>21.734999999999999</v>
      </c>
      <c r="I338" s="246"/>
      <c r="J338" s="242"/>
      <c r="K338" s="242"/>
      <c r="L338" s="247"/>
      <c r="M338" s="248"/>
      <c r="N338" s="249"/>
      <c r="O338" s="249"/>
      <c r="P338" s="249"/>
      <c r="Q338" s="249"/>
      <c r="R338" s="249"/>
      <c r="S338" s="249"/>
      <c r="T338" s="250"/>
      <c r="AT338" s="251" t="s">
        <v>146</v>
      </c>
      <c r="AU338" s="251" t="s">
        <v>84</v>
      </c>
      <c r="AV338" s="13" t="s">
        <v>84</v>
      </c>
      <c r="AW338" s="13" t="s">
        <v>34</v>
      </c>
      <c r="AX338" s="13" t="s">
        <v>75</v>
      </c>
      <c r="AY338" s="251" t="s">
        <v>135</v>
      </c>
    </row>
    <row r="339" s="12" customFormat="1">
      <c r="B339" s="231"/>
      <c r="C339" s="232"/>
      <c r="D339" s="228" t="s">
        <v>146</v>
      </c>
      <c r="E339" s="233" t="s">
        <v>20</v>
      </c>
      <c r="F339" s="234" t="s">
        <v>235</v>
      </c>
      <c r="G339" s="232"/>
      <c r="H339" s="233" t="s">
        <v>20</v>
      </c>
      <c r="I339" s="235"/>
      <c r="J339" s="232"/>
      <c r="K339" s="232"/>
      <c r="L339" s="236"/>
      <c r="M339" s="237"/>
      <c r="N339" s="238"/>
      <c r="O339" s="238"/>
      <c r="P339" s="238"/>
      <c r="Q339" s="238"/>
      <c r="R339" s="238"/>
      <c r="S339" s="238"/>
      <c r="T339" s="239"/>
      <c r="AT339" s="240" t="s">
        <v>146</v>
      </c>
      <c r="AU339" s="240" t="s">
        <v>84</v>
      </c>
      <c r="AV339" s="12" t="s">
        <v>22</v>
      </c>
      <c r="AW339" s="12" t="s">
        <v>34</v>
      </c>
      <c r="AX339" s="12" t="s">
        <v>75</v>
      </c>
      <c r="AY339" s="240" t="s">
        <v>135</v>
      </c>
    </row>
    <row r="340" s="12" customFormat="1">
      <c r="B340" s="231"/>
      <c r="C340" s="232"/>
      <c r="D340" s="228" t="s">
        <v>146</v>
      </c>
      <c r="E340" s="233" t="s">
        <v>20</v>
      </c>
      <c r="F340" s="234" t="s">
        <v>233</v>
      </c>
      <c r="G340" s="232"/>
      <c r="H340" s="233" t="s">
        <v>20</v>
      </c>
      <c r="I340" s="235"/>
      <c r="J340" s="232"/>
      <c r="K340" s="232"/>
      <c r="L340" s="236"/>
      <c r="M340" s="237"/>
      <c r="N340" s="238"/>
      <c r="O340" s="238"/>
      <c r="P340" s="238"/>
      <c r="Q340" s="238"/>
      <c r="R340" s="238"/>
      <c r="S340" s="238"/>
      <c r="T340" s="239"/>
      <c r="AT340" s="240" t="s">
        <v>146</v>
      </c>
      <c r="AU340" s="240" t="s">
        <v>84</v>
      </c>
      <c r="AV340" s="12" t="s">
        <v>22</v>
      </c>
      <c r="AW340" s="12" t="s">
        <v>34</v>
      </c>
      <c r="AX340" s="12" t="s">
        <v>75</v>
      </c>
      <c r="AY340" s="240" t="s">
        <v>135</v>
      </c>
    </row>
    <row r="341" s="13" customFormat="1">
      <c r="B341" s="241"/>
      <c r="C341" s="242"/>
      <c r="D341" s="228" t="s">
        <v>146</v>
      </c>
      <c r="E341" s="243" t="s">
        <v>20</v>
      </c>
      <c r="F341" s="244" t="s">
        <v>334</v>
      </c>
      <c r="G341" s="242"/>
      <c r="H341" s="245">
        <v>35.277000000000001</v>
      </c>
      <c r="I341" s="246"/>
      <c r="J341" s="242"/>
      <c r="K341" s="242"/>
      <c r="L341" s="247"/>
      <c r="M341" s="248"/>
      <c r="N341" s="249"/>
      <c r="O341" s="249"/>
      <c r="P341" s="249"/>
      <c r="Q341" s="249"/>
      <c r="R341" s="249"/>
      <c r="S341" s="249"/>
      <c r="T341" s="250"/>
      <c r="AT341" s="251" t="s">
        <v>146</v>
      </c>
      <c r="AU341" s="251" t="s">
        <v>84</v>
      </c>
      <c r="AV341" s="13" t="s">
        <v>84</v>
      </c>
      <c r="AW341" s="13" t="s">
        <v>34</v>
      </c>
      <c r="AX341" s="13" t="s">
        <v>75</v>
      </c>
      <c r="AY341" s="251" t="s">
        <v>135</v>
      </c>
    </row>
    <row r="342" s="14" customFormat="1">
      <c r="B342" s="252"/>
      <c r="C342" s="253"/>
      <c r="D342" s="228" t="s">
        <v>146</v>
      </c>
      <c r="E342" s="254" t="s">
        <v>20</v>
      </c>
      <c r="F342" s="255" t="s">
        <v>150</v>
      </c>
      <c r="G342" s="253"/>
      <c r="H342" s="256">
        <v>57.012</v>
      </c>
      <c r="I342" s="257"/>
      <c r="J342" s="253"/>
      <c r="K342" s="253"/>
      <c r="L342" s="258"/>
      <c r="M342" s="259"/>
      <c r="N342" s="260"/>
      <c r="O342" s="260"/>
      <c r="P342" s="260"/>
      <c r="Q342" s="260"/>
      <c r="R342" s="260"/>
      <c r="S342" s="260"/>
      <c r="T342" s="261"/>
      <c r="AT342" s="262" t="s">
        <v>146</v>
      </c>
      <c r="AU342" s="262" t="s">
        <v>84</v>
      </c>
      <c r="AV342" s="14" t="s">
        <v>151</v>
      </c>
      <c r="AW342" s="14" t="s">
        <v>34</v>
      </c>
      <c r="AX342" s="14" t="s">
        <v>75</v>
      </c>
      <c r="AY342" s="262" t="s">
        <v>135</v>
      </c>
    </row>
    <row r="343" s="12" customFormat="1">
      <c r="B343" s="231"/>
      <c r="C343" s="232"/>
      <c r="D343" s="228" t="s">
        <v>146</v>
      </c>
      <c r="E343" s="233" t="s">
        <v>20</v>
      </c>
      <c r="F343" s="234" t="s">
        <v>395</v>
      </c>
      <c r="G343" s="232"/>
      <c r="H343" s="233" t="s">
        <v>20</v>
      </c>
      <c r="I343" s="235"/>
      <c r="J343" s="232"/>
      <c r="K343" s="232"/>
      <c r="L343" s="236"/>
      <c r="M343" s="237"/>
      <c r="N343" s="238"/>
      <c r="O343" s="238"/>
      <c r="P343" s="238"/>
      <c r="Q343" s="238"/>
      <c r="R343" s="238"/>
      <c r="S343" s="238"/>
      <c r="T343" s="239"/>
      <c r="AT343" s="240" t="s">
        <v>146</v>
      </c>
      <c r="AU343" s="240" t="s">
        <v>84</v>
      </c>
      <c r="AV343" s="12" t="s">
        <v>22</v>
      </c>
      <c r="AW343" s="12" t="s">
        <v>34</v>
      </c>
      <c r="AX343" s="12" t="s">
        <v>75</v>
      </c>
      <c r="AY343" s="240" t="s">
        <v>135</v>
      </c>
    </row>
    <row r="344" s="13" customFormat="1">
      <c r="B344" s="241"/>
      <c r="C344" s="242"/>
      <c r="D344" s="228" t="s">
        <v>146</v>
      </c>
      <c r="E344" s="243" t="s">
        <v>20</v>
      </c>
      <c r="F344" s="244" t="s">
        <v>396</v>
      </c>
      <c r="G344" s="242"/>
      <c r="H344" s="245">
        <v>75.5107</v>
      </c>
      <c r="I344" s="246"/>
      <c r="J344" s="242"/>
      <c r="K344" s="242"/>
      <c r="L344" s="247"/>
      <c r="M344" s="248"/>
      <c r="N344" s="249"/>
      <c r="O344" s="249"/>
      <c r="P344" s="249"/>
      <c r="Q344" s="249"/>
      <c r="R344" s="249"/>
      <c r="S344" s="249"/>
      <c r="T344" s="250"/>
      <c r="AT344" s="251" t="s">
        <v>146</v>
      </c>
      <c r="AU344" s="251" t="s">
        <v>84</v>
      </c>
      <c r="AV344" s="13" t="s">
        <v>84</v>
      </c>
      <c r="AW344" s="13" t="s">
        <v>34</v>
      </c>
      <c r="AX344" s="13" t="s">
        <v>75</v>
      </c>
      <c r="AY344" s="251" t="s">
        <v>135</v>
      </c>
    </row>
    <row r="345" s="13" customFormat="1">
      <c r="B345" s="241"/>
      <c r="C345" s="242"/>
      <c r="D345" s="228" t="s">
        <v>146</v>
      </c>
      <c r="E345" s="243" t="s">
        <v>20</v>
      </c>
      <c r="F345" s="244" t="s">
        <v>397</v>
      </c>
      <c r="G345" s="242"/>
      <c r="H345" s="245">
        <v>7.0350000000000001</v>
      </c>
      <c r="I345" s="246"/>
      <c r="J345" s="242"/>
      <c r="K345" s="242"/>
      <c r="L345" s="247"/>
      <c r="M345" s="248"/>
      <c r="N345" s="249"/>
      <c r="O345" s="249"/>
      <c r="P345" s="249"/>
      <c r="Q345" s="249"/>
      <c r="R345" s="249"/>
      <c r="S345" s="249"/>
      <c r="T345" s="250"/>
      <c r="AT345" s="251" t="s">
        <v>146</v>
      </c>
      <c r="AU345" s="251" t="s">
        <v>84</v>
      </c>
      <c r="AV345" s="13" t="s">
        <v>84</v>
      </c>
      <c r="AW345" s="13" t="s">
        <v>34</v>
      </c>
      <c r="AX345" s="13" t="s">
        <v>75</v>
      </c>
      <c r="AY345" s="251" t="s">
        <v>135</v>
      </c>
    </row>
    <row r="346" s="14" customFormat="1">
      <c r="B346" s="252"/>
      <c r="C346" s="253"/>
      <c r="D346" s="228" t="s">
        <v>146</v>
      </c>
      <c r="E346" s="254" t="s">
        <v>20</v>
      </c>
      <c r="F346" s="255" t="s">
        <v>150</v>
      </c>
      <c r="G346" s="253"/>
      <c r="H346" s="256">
        <v>82.545699999999997</v>
      </c>
      <c r="I346" s="257"/>
      <c r="J346" s="253"/>
      <c r="K346" s="253"/>
      <c r="L346" s="258"/>
      <c r="M346" s="259"/>
      <c r="N346" s="260"/>
      <c r="O346" s="260"/>
      <c r="P346" s="260"/>
      <c r="Q346" s="260"/>
      <c r="R346" s="260"/>
      <c r="S346" s="260"/>
      <c r="T346" s="261"/>
      <c r="AT346" s="262" t="s">
        <v>146</v>
      </c>
      <c r="AU346" s="262" t="s">
        <v>84</v>
      </c>
      <c r="AV346" s="14" t="s">
        <v>151</v>
      </c>
      <c r="AW346" s="14" t="s">
        <v>34</v>
      </c>
      <c r="AX346" s="14" t="s">
        <v>75</v>
      </c>
      <c r="AY346" s="262" t="s">
        <v>135</v>
      </c>
    </row>
    <row r="347" s="12" customFormat="1">
      <c r="B347" s="231"/>
      <c r="C347" s="232"/>
      <c r="D347" s="228" t="s">
        <v>146</v>
      </c>
      <c r="E347" s="233" t="s">
        <v>20</v>
      </c>
      <c r="F347" s="234" t="s">
        <v>152</v>
      </c>
      <c r="G347" s="232"/>
      <c r="H347" s="233" t="s">
        <v>20</v>
      </c>
      <c r="I347" s="235"/>
      <c r="J347" s="232"/>
      <c r="K347" s="232"/>
      <c r="L347" s="236"/>
      <c r="M347" s="237"/>
      <c r="N347" s="238"/>
      <c r="O347" s="238"/>
      <c r="P347" s="238"/>
      <c r="Q347" s="238"/>
      <c r="R347" s="238"/>
      <c r="S347" s="238"/>
      <c r="T347" s="239"/>
      <c r="AT347" s="240" t="s">
        <v>146</v>
      </c>
      <c r="AU347" s="240" t="s">
        <v>84</v>
      </c>
      <c r="AV347" s="12" t="s">
        <v>22</v>
      </c>
      <c r="AW347" s="12" t="s">
        <v>34</v>
      </c>
      <c r="AX347" s="12" t="s">
        <v>75</v>
      </c>
      <c r="AY347" s="240" t="s">
        <v>135</v>
      </c>
    </row>
    <row r="348" s="13" customFormat="1">
      <c r="B348" s="241"/>
      <c r="C348" s="242"/>
      <c r="D348" s="228" t="s">
        <v>146</v>
      </c>
      <c r="E348" s="243" t="s">
        <v>20</v>
      </c>
      <c r="F348" s="244" t="s">
        <v>398</v>
      </c>
      <c r="G348" s="242"/>
      <c r="H348" s="245">
        <v>13.388</v>
      </c>
      <c r="I348" s="246"/>
      <c r="J348" s="242"/>
      <c r="K348" s="242"/>
      <c r="L348" s="247"/>
      <c r="M348" s="248"/>
      <c r="N348" s="249"/>
      <c r="O348" s="249"/>
      <c r="P348" s="249"/>
      <c r="Q348" s="249"/>
      <c r="R348" s="249"/>
      <c r="S348" s="249"/>
      <c r="T348" s="250"/>
      <c r="AT348" s="251" t="s">
        <v>146</v>
      </c>
      <c r="AU348" s="251" t="s">
        <v>84</v>
      </c>
      <c r="AV348" s="13" t="s">
        <v>84</v>
      </c>
      <c r="AW348" s="13" t="s">
        <v>34</v>
      </c>
      <c r="AX348" s="13" t="s">
        <v>75</v>
      </c>
      <c r="AY348" s="251" t="s">
        <v>135</v>
      </c>
    </row>
    <row r="349" s="14" customFormat="1">
      <c r="B349" s="252"/>
      <c r="C349" s="253"/>
      <c r="D349" s="228" t="s">
        <v>146</v>
      </c>
      <c r="E349" s="254" t="s">
        <v>20</v>
      </c>
      <c r="F349" s="255" t="s">
        <v>150</v>
      </c>
      <c r="G349" s="253"/>
      <c r="H349" s="256">
        <v>13.388</v>
      </c>
      <c r="I349" s="257"/>
      <c r="J349" s="253"/>
      <c r="K349" s="253"/>
      <c r="L349" s="258"/>
      <c r="M349" s="259"/>
      <c r="N349" s="260"/>
      <c r="O349" s="260"/>
      <c r="P349" s="260"/>
      <c r="Q349" s="260"/>
      <c r="R349" s="260"/>
      <c r="S349" s="260"/>
      <c r="T349" s="261"/>
      <c r="AT349" s="262" t="s">
        <v>146</v>
      </c>
      <c r="AU349" s="262" t="s">
        <v>84</v>
      </c>
      <c r="AV349" s="14" t="s">
        <v>151</v>
      </c>
      <c r="AW349" s="14" t="s">
        <v>34</v>
      </c>
      <c r="AX349" s="14" t="s">
        <v>75</v>
      </c>
      <c r="AY349" s="262" t="s">
        <v>135</v>
      </c>
    </row>
    <row r="350" s="12" customFormat="1">
      <c r="B350" s="231"/>
      <c r="C350" s="232"/>
      <c r="D350" s="228" t="s">
        <v>146</v>
      </c>
      <c r="E350" s="233" t="s">
        <v>20</v>
      </c>
      <c r="F350" s="234" t="s">
        <v>221</v>
      </c>
      <c r="G350" s="232"/>
      <c r="H350" s="233" t="s">
        <v>20</v>
      </c>
      <c r="I350" s="235"/>
      <c r="J350" s="232"/>
      <c r="K350" s="232"/>
      <c r="L350" s="236"/>
      <c r="M350" s="237"/>
      <c r="N350" s="238"/>
      <c r="O350" s="238"/>
      <c r="P350" s="238"/>
      <c r="Q350" s="238"/>
      <c r="R350" s="238"/>
      <c r="S350" s="238"/>
      <c r="T350" s="239"/>
      <c r="AT350" s="240" t="s">
        <v>146</v>
      </c>
      <c r="AU350" s="240" t="s">
        <v>84</v>
      </c>
      <c r="AV350" s="12" t="s">
        <v>22</v>
      </c>
      <c r="AW350" s="12" t="s">
        <v>34</v>
      </c>
      <c r="AX350" s="12" t="s">
        <v>75</v>
      </c>
      <c r="AY350" s="240" t="s">
        <v>135</v>
      </c>
    </row>
    <row r="351" s="13" customFormat="1">
      <c r="B351" s="241"/>
      <c r="C351" s="242"/>
      <c r="D351" s="228" t="s">
        <v>146</v>
      </c>
      <c r="E351" s="243" t="s">
        <v>20</v>
      </c>
      <c r="F351" s="244" t="s">
        <v>399</v>
      </c>
      <c r="G351" s="242"/>
      <c r="H351" s="245">
        <v>3.8250000000000002</v>
      </c>
      <c r="I351" s="246"/>
      <c r="J351" s="242"/>
      <c r="K351" s="242"/>
      <c r="L351" s="247"/>
      <c r="M351" s="248"/>
      <c r="N351" s="249"/>
      <c r="O351" s="249"/>
      <c r="P351" s="249"/>
      <c r="Q351" s="249"/>
      <c r="R351" s="249"/>
      <c r="S351" s="249"/>
      <c r="T351" s="250"/>
      <c r="AT351" s="251" t="s">
        <v>146</v>
      </c>
      <c r="AU351" s="251" t="s">
        <v>84</v>
      </c>
      <c r="AV351" s="13" t="s">
        <v>84</v>
      </c>
      <c r="AW351" s="13" t="s">
        <v>34</v>
      </c>
      <c r="AX351" s="13" t="s">
        <v>75</v>
      </c>
      <c r="AY351" s="251" t="s">
        <v>135</v>
      </c>
    </row>
    <row r="352" s="13" customFormat="1">
      <c r="B352" s="241"/>
      <c r="C352" s="242"/>
      <c r="D352" s="228" t="s">
        <v>146</v>
      </c>
      <c r="E352" s="243" t="s">
        <v>20</v>
      </c>
      <c r="F352" s="244" t="s">
        <v>400</v>
      </c>
      <c r="G352" s="242"/>
      <c r="H352" s="245">
        <v>0.45000000000000001</v>
      </c>
      <c r="I352" s="246"/>
      <c r="J352" s="242"/>
      <c r="K352" s="242"/>
      <c r="L352" s="247"/>
      <c r="M352" s="248"/>
      <c r="N352" s="249"/>
      <c r="O352" s="249"/>
      <c r="P352" s="249"/>
      <c r="Q352" s="249"/>
      <c r="R352" s="249"/>
      <c r="S352" s="249"/>
      <c r="T352" s="250"/>
      <c r="AT352" s="251" t="s">
        <v>146</v>
      </c>
      <c r="AU352" s="251" t="s">
        <v>84</v>
      </c>
      <c r="AV352" s="13" t="s">
        <v>84</v>
      </c>
      <c r="AW352" s="13" t="s">
        <v>34</v>
      </c>
      <c r="AX352" s="13" t="s">
        <v>75</v>
      </c>
      <c r="AY352" s="251" t="s">
        <v>135</v>
      </c>
    </row>
    <row r="353" s="12" customFormat="1">
      <c r="B353" s="231"/>
      <c r="C353" s="232"/>
      <c r="D353" s="228" t="s">
        <v>146</v>
      </c>
      <c r="E353" s="233" t="s">
        <v>20</v>
      </c>
      <c r="F353" s="234" t="s">
        <v>350</v>
      </c>
      <c r="G353" s="232"/>
      <c r="H353" s="233" t="s">
        <v>20</v>
      </c>
      <c r="I353" s="235"/>
      <c r="J353" s="232"/>
      <c r="K353" s="232"/>
      <c r="L353" s="236"/>
      <c r="M353" s="237"/>
      <c r="N353" s="238"/>
      <c r="O353" s="238"/>
      <c r="P353" s="238"/>
      <c r="Q353" s="238"/>
      <c r="R353" s="238"/>
      <c r="S353" s="238"/>
      <c r="T353" s="239"/>
      <c r="AT353" s="240" t="s">
        <v>146</v>
      </c>
      <c r="AU353" s="240" t="s">
        <v>84</v>
      </c>
      <c r="AV353" s="12" t="s">
        <v>22</v>
      </c>
      <c r="AW353" s="12" t="s">
        <v>34</v>
      </c>
      <c r="AX353" s="12" t="s">
        <v>75</v>
      </c>
      <c r="AY353" s="240" t="s">
        <v>135</v>
      </c>
    </row>
    <row r="354" s="13" customFormat="1">
      <c r="B354" s="241"/>
      <c r="C354" s="242"/>
      <c r="D354" s="228" t="s">
        <v>146</v>
      </c>
      <c r="E354" s="243" t="s">
        <v>20</v>
      </c>
      <c r="F354" s="244" t="s">
        <v>401</v>
      </c>
      <c r="G354" s="242"/>
      <c r="H354" s="245">
        <v>0.39000000000000001</v>
      </c>
      <c r="I354" s="246"/>
      <c r="J354" s="242"/>
      <c r="K354" s="242"/>
      <c r="L354" s="247"/>
      <c r="M354" s="248"/>
      <c r="N354" s="249"/>
      <c r="O354" s="249"/>
      <c r="P354" s="249"/>
      <c r="Q354" s="249"/>
      <c r="R354" s="249"/>
      <c r="S354" s="249"/>
      <c r="T354" s="250"/>
      <c r="AT354" s="251" t="s">
        <v>146</v>
      </c>
      <c r="AU354" s="251" t="s">
        <v>84</v>
      </c>
      <c r="AV354" s="13" t="s">
        <v>84</v>
      </c>
      <c r="AW354" s="13" t="s">
        <v>34</v>
      </c>
      <c r="AX354" s="13" t="s">
        <v>75</v>
      </c>
      <c r="AY354" s="251" t="s">
        <v>135</v>
      </c>
    </row>
    <row r="355" s="13" customFormat="1">
      <c r="B355" s="241"/>
      <c r="C355" s="242"/>
      <c r="D355" s="228" t="s">
        <v>146</v>
      </c>
      <c r="E355" s="243" t="s">
        <v>20</v>
      </c>
      <c r="F355" s="244" t="s">
        <v>402</v>
      </c>
      <c r="G355" s="242"/>
      <c r="H355" s="245">
        <v>0.1825</v>
      </c>
      <c r="I355" s="246"/>
      <c r="J355" s="242"/>
      <c r="K355" s="242"/>
      <c r="L355" s="247"/>
      <c r="M355" s="248"/>
      <c r="N355" s="249"/>
      <c r="O355" s="249"/>
      <c r="P355" s="249"/>
      <c r="Q355" s="249"/>
      <c r="R355" s="249"/>
      <c r="S355" s="249"/>
      <c r="T355" s="250"/>
      <c r="AT355" s="251" t="s">
        <v>146</v>
      </c>
      <c r="AU355" s="251" t="s">
        <v>84</v>
      </c>
      <c r="AV355" s="13" t="s">
        <v>84</v>
      </c>
      <c r="AW355" s="13" t="s">
        <v>34</v>
      </c>
      <c r="AX355" s="13" t="s">
        <v>75</v>
      </c>
      <c r="AY355" s="251" t="s">
        <v>135</v>
      </c>
    </row>
    <row r="356" s="13" customFormat="1">
      <c r="B356" s="241"/>
      <c r="C356" s="242"/>
      <c r="D356" s="228" t="s">
        <v>146</v>
      </c>
      <c r="E356" s="243" t="s">
        <v>20</v>
      </c>
      <c r="F356" s="244" t="s">
        <v>403</v>
      </c>
      <c r="G356" s="242"/>
      <c r="H356" s="245">
        <v>1.377</v>
      </c>
      <c r="I356" s="246"/>
      <c r="J356" s="242"/>
      <c r="K356" s="242"/>
      <c r="L356" s="247"/>
      <c r="M356" s="248"/>
      <c r="N356" s="249"/>
      <c r="O356" s="249"/>
      <c r="P356" s="249"/>
      <c r="Q356" s="249"/>
      <c r="R356" s="249"/>
      <c r="S356" s="249"/>
      <c r="T356" s="250"/>
      <c r="AT356" s="251" t="s">
        <v>146</v>
      </c>
      <c r="AU356" s="251" t="s">
        <v>84</v>
      </c>
      <c r="AV356" s="13" t="s">
        <v>84</v>
      </c>
      <c r="AW356" s="13" t="s">
        <v>34</v>
      </c>
      <c r="AX356" s="13" t="s">
        <v>75</v>
      </c>
      <c r="AY356" s="251" t="s">
        <v>135</v>
      </c>
    </row>
    <row r="357" s="13" customFormat="1">
      <c r="B357" s="241"/>
      <c r="C357" s="242"/>
      <c r="D357" s="228" t="s">
        <v>146</v>
      </c>
      <c r="E357" s="243" t="s">
        <v>20</v>
      </c>
      <c r="F357" s="244" t="s">
        <v>404</v>
      </c>
      <c r="G357" s="242"/>
      <c r="H357" s="245">
        <v>0.53700000000000003</v>
      </c>
      <c r="I357" s="246"/>
      <c r="J357" s="242"/>
      <c r="K357" s="242"/>
      <c r="L357" s="247"/>
      <c r="M357" s="248"/>
      <c r="N357" s="249"/>
      <c r="O357" s="249"/>
      <c r="P357" s="249"/>
      <c r="Q357" s="249"/>
      <c r="R357" s="249"/>
      <c r="S357" s="249"/>
      <c r="T357" s="250"/>
      <c r="AT357" s="251" t="s">
        <v>146</v>
      </c>
      <c r="AU357" s="251" t="s">
        <v>84</v>
      </c>
      <c r="AV357" s="13" t="s">
        <v>84</v>
      </c>
      <c r="AW357" s="13" t="s">
        <v>34</v>
      </c>
      <c r="AX357" s="13" t="s">
        <v>75</v>
      </c>
      <c r="AY357" s="251" t="s">
        <v>135</v>
      </c>
    </row>
    <row r="358" s="13" customFormat="1">
      <c r="B358" s="241"/>
      <c r="C358" s="242"/>
      <c r="D358" s="228" t="s">
        <v>146</v>
      </c>
      <c r="E358" s="243" t="s">
        <v>20</v>
      </c>
      <c r="F358" s="244" t="s">
        <v>405</v>
      </c>
      <c r="G358" s="242"/>
      <c r="H358" s="245">
        <v>1.911</v>
      </c>
      <c r="I358" s="246"/>
      <c r="J358" s="242"/>
      <c r="K358" s="242"/>
      <c r="L358" s="247"/>
      <c r="M358" s="248"/>
      <c r="N358" s="249"/>
      <c r="O358" s="249"/>
      <c r="P358" s="249"/>
      <c r="Q358" s="249"/>
      <c r="R358" s="249"/>
      <c r="S358" s="249"/>
      <c r="T358" s="250"/>
      <c r="AT358" s="251" t="s">
        <v>146</v>
      </c>
      <c r="AU358" s="251" t="s">
        <v>84</v>
      </c>
      <c r="AV358" s="13" t="s">
        <v>84</v>
      </c>
      <c r="AW358" s="13" t="s">
        <v>34</v>
      </c>
      <c r="AX358" s="13" t="s">
        <v>75</v>
      </c>
      <c r="AY358" s="251" t="s">
        <v>135</v>
      </c>
    </row>
    <row r="359" s="13" customFormat="1">
      <c r="B359" s="241"/>
      <c r="C359" s="242"/>
      <c r="D359" s="228" t="s">
        <v>146</v>
      </c>
      <c r="E359" s="243" t="s">
        <v>20</v>
      </c>
      <c r="F359" s="244" t="s">
        <v>406</v>
      </c>
      <c r="G359" s="242"/>
      <c r="H359" s="245">
        <v>0.33000000000000002</v>
      </c>
      <c r="I359" s="246"/>
      <c r="J359" s="242"/>
      <c r="K359" s="242"/>
      <c r="L359" s="247"/>
      <c r="M359" s="248"/>
      <c r="N359" s="249"/>
      <c r="O359" s="249"/>
      <c r="P359" s="249"/>
      <c r="Q359" s="249"/>
      <c r="R359" s="249"/>
      <c r="S359" s="249"/>
      <c r="T359" s="250"/>
      <c r="AT359" s="251" t="s">
        <v>146</v>
      </c>
      <c r="AU359" s="251" t="s">
        <v>84</v>
      </c>
      <c r="AV359" s="13" t="s">
        <v>84</v>
      </c>
      <c r="AW359" s="13" t="s">
        <v>34</v>
      </c>
      <c r="AX359" s="13" t="s">
        <v>75</v>
      </c>
      <c r="AY359" s="251" t="s">
        <v>135</v>
      </c>
    </row>
    <row r="360" s="14" customFormat="1">
      <c r="B360" s="252"/>
      <c r="C360" s="253"/>
      <c r="D360" s="228" t="s">
        <v>146</v>
      </c>
      <c r="E360" s="254" t="s">
        <v>20</v>
      </c>
      <c r="F360" s="255" t="s">
        <v>150</v>
      </c>
      <c r="G360" s="253"/>
      <c r="H360" s="256">
        <v>9.0024999999999995</v>
      </c>
      <c r="I360" s="257"/>
      <c r="J360" s="253"/>
      <c r="K360" s="253"/>
      <c r="L360" s="258"/>
      <c r="M360" s="259"/>
      <c r="N360" s="260"/>
      <c r="O360" s="260"/>
      <c r="P360" s="260"/>
      <c r="Q360" s="260"/>
      <c r="R360" s="260"/>
      <c r="S360" s="260"/>
      <c r="T360" s="261"/>
      <c r="AT360" s="262" t="s">
        <v>146</v>
      </c>
      <c r="AU360" s="262" t="s">
        <v>84</v>
      </c>
      <c r="AV360" s="14" t="s">
        <v>151</v>
      </c>
      <c r="AW360" s="14" t="s">
        <v>34</v>
      </c>
      <c r="AX360" s="14" t="s">
        <v>75</v>
      </c>
      <c r="AY360" s="262" t="s">
        <v>135</v>
      </c>
    </row>
    <row r="361" s="12" customFormat="1">
      <c r="B361" s="231"/>
      <c r="C361" s="232"/>
      <c r="D361" s="228" t="s">
        <v>146</v>
      </c>
      <c r="E361" s="233" t="s">
        <v>20</v>
      </c>
      <c r="F361" s="234" t="s">
        <v>224</v>
      </c>
      <c r="G361" s="232"/>
      <c r="H361" s="233" t="s">
        <v>20</v>
      </c>
      <c r="I361" s="235"/>
      <c r="J361" s="232"/>
      <c r="K361" s="232"/>
      <c r="L361" s="236"/>
      <c r="M361" s="237"/>
      <c r="N361" s="238"/>
      <c r="O361" s="238"/>
      <c r="P361" s="238"/>
      <c r="Q361" s="238"/>
      <c r="R361" s="238"/>
      <c r="S361" s="238"/>
      <c r="T361" s="239"/>
      <c r="AT361" s="240" t="s">
        <v>146</v>
      </c>
      <c r="AU361" s="240" t="s">
        <v>84</v>
      </c>
      <c r="AV361" s="12" t="s">
        <v>22</v>
      </c>
      <c r="AW361" s="12" t="s">
        <v>34</v>
      </c>
      <c r="AX361" s="12" t="s">
        <v>75</v>
      </c>
      <c r="AY361" s="240" t="s">
        <v>135</v>
      </c>
    </row>
    <row r="362" s="13" customFormat="1">
      <c r="B362" s="241"/>
      <c r="C362" s="242"/>
      <c r="D362" s="228" t="s">
        <v>146</v>
      </c>
      <c r="E362" s="243" t="s">
        <v>20</v>
      </c>
      <c r="F362" s="244" t="s">
        <v>407</v>
      </c>
      <c r="G362" s="242"/>
      <c r="H362" s="245">
        <v>32.204000000000001</v>
      </c>
      <c r="I362" s="246"/>
      <c r="J362" s="242"/>
      <c r="K362" s="242"/>
      <c r="L362" s="247"/>
      <c r="M362" s="248"/>
      <c r="N362" s="249"/>
      <c r="O362" s="249"/>
      <c r="P362" s="249"/>
      <c r="Q362" s="249"/>
      <c r="R362" s="249"/>
      <c r="S362" s="249"/>
      <c r="T362" s="250"/>
      <c r="AT362" s="251" t="s">
        <v>146</v>
      </c>
      <c r="AU362" s="251" t="s">
        <v>84</v>
      </c>
      <c r="AV362" s="13" t="s">
        <v>84</v>
      </c>
      <c r="AW362" s="13" t="s">
        <v>34</v>
      </c>
      <c r="AX362" s="13" t="s">
        <v>75</v>
      </c>
      <c r="AY362" s="251" t="s">
        <v>135</v>
      </c>
    </row>
    <row r="363" s="13" customFormat="1">
      <c r="B363" s="241"/>
      <c r="C363" s="242"/>
      <c r="D363" s="228" t="s">
        <v>146</v>
      </c>
      <c r="E363" s="243" t="s">
        <v>20</v>
      </c>
      <c r="F363" s="244" t="s">
        <v>408</v>
      </c>
      <c r="G363" s="242"/>
      <c r="H363" s="245">
        <v>34.068277000000002</v>
      </c>
      <c r="I363" s="246"/>
      <c r="J363" s="242"/>
      <c r="K363" s="242"/>
      <c r="L363" s="247"/>
      <c r="M363" s="248"/>
      <c r="N363" s="249"/>
      <c r="O363" s="249"/>
      <c r="P363" s="249"/>
      <c r="Q363" s="249"/>
      <c r="R363" s="249"/>
      <c r="S363" s="249"/>
      <c r="T363" s="250"/>
      <c r="AT363" s="251" t="s">
        <v>146</v>
      </c>
      <c r="AU363" s="251" t="s">
        <v>84</v>
      </c>
      <c r="AV363" s="13" t="s">
        <v>84</v>
      </c>
      <c r="AW363" s="13" t="s">
        <v>34</v>
      </c>
      <c r="AX363" s="13" t="s">
        <v>75</v>
      </c>
      <c r="AY363" s="251" t="s">
        <v>135</v>
      </c>
    </row>
    <row r="364" s="12" customFormat="1">
      <c r="B364" s="231"/>
      <c r="C364" s="232"/>
      <c r="D364" s="228" t="s">
        <v>146</v>
      </c>
      <c r="E364" s="233" t="s">
        <v>20</v>
      </c>
      <c r="F364" s="234" t="s">
        <v>350</v>
      </c>
      <c r="G364" s="232"/>
      <c r="H364" s="233" t="s">
        <v>20</v>
      </c>
      <c r="I364" s="235"/>
      <c r="J364" s="232"/>
      <c r="K364" s="232"/>
      <c r="L364" s="236"/>
      <c r="M364" s="237"/>
      <c r="N364" s="238"/>
      <c r="O364" s="238"/>
      <c r="P364" s="238"/>
      <c r="Q364" s="238"/>
      <c r="R364" s="238"/>
      <c r="S364" s="238"/>
      <c r="T364" s="239"/>
      <c r="AT364" s="240" t="s">
        <v>146</v>
      </c>
      <c r="AU364" s="240" t="s">
        <v>84</v>
      </c>
      <c r="AV364" s="12" t="s">
        <v>22</v>
      </c>
      <c r="AW364" s="12" t="s">
        <v>34</v>
      </c>
      <c r="AX364" s="12" t="s">
        <v>75</v>
      </c>
      <c r="AY364" s="240" t="s">
        <v>135</v>
      </c>
    </row>
    <row r="365" s="13" customFormat="1">
      <c r="B365" s="241"/>
      <c r="C365" s="242"/>
      <c r="D365" s="228" t="s">
        <v>146</v>
      </c>
      <c r="E365" s="243" t="s">
        <v>20</v>
      </c>
      <c r="F365" s="244" t="s">
        <v>409</v>
      </c>
      <c r="G365" s="242"/>
      <c r="H365" s="245">
        <v>2.8149999999999999</v>
      </c>
      <c r="I365" s="246"/>
      <c r="J365" s="242"/>
      <c r="K365" s="242"/>
      <c r="L365" s="247"/>
      <c r="M365" s="248"/>
      <c r="N365" s="249"/>
      <c r="O365" s="249"/>
      <c r="P365" s="249"/>
      <c r="Q365" s="249"/>
      <c r="R365" s="249"/>
      <c r="S365" s="249"/>
      <c r="T365" s="250"/>
      <c r="AT365" s="251" t="s">
        <v>146</v>
      </c>
      <c r="AU365" s="251" t="s">
        <v>84</v>
      </c>
      <c r="AV365" s="13" t="s">
        <v>84</v>
      </c>
      <c r="AW365" s="13" t="s">
        <v>34</v>
      </c>
      <c r="AX365" s="13" t="s">
        <v>75</v>
      </c>
      <c r="AY365" s="251" t="s">
        <v>135</v>
      </c>
    </row>
    <row r="366" s="13" customFormat="1">
      <c r="B366" s="241"/>
      <c r="C366" s="242"/>
      <c r="D366" s="228" t="s">
        <v>146</v>
      </c>
      <c r="E366" s="243" t="s">
        <v>20</v>
      </c>
      <c r="F366" s="244" t="s">
        <v>410</v>
      </c>
      <c r="G366" s="242"/>
      <c r="H366" s="245">
        <v>2.0800000000000001</v>
      </c>
      <c r="I366" s="246"/>
      <c r="J366" s="242"/>
      <c r="K366" s="242"/>
      <c r="L366" s="247"/>
      <c r="M366" s="248"/>
      <c r="N366" s="249"/>
      <c r="O366" s="249"/>
      <c r="P366" s="249"/>
      <c r="Q366" s="249"/>
      <c r="R366" s="249"/>
      <c r="S366" s="249"/>
      <c r="T366" s="250"/>
      <c r="AT366" s="251" t="s">
        <v>146</v>
      </c>
      <c r="AU366" s="251" t="s">
        <v>84</v>
      </c>
      <c r="AV366" s="13" t="s">
        <v>84</v>
      </c>
      <c r="AW366" s="13" t="s">
        <v>34</v>
      </c>
      <c r="AX366" s="13" t="s">
        <v>75</v>
      </c>
      <c r="AY366" s="251" t="s">
        <v>135</v>
      </c>
    </row>
    <row r="367" s="13" customFormat="1">
      <c r="B367" s="241"/>
      <c r="C367" s="242"/>
      <c r="D367" s="228" t="s">
        <v>146</v>
      </c>
      <c r="E367" s="243" t="s">
        <v>20</v>
      </c>
      <c r="F367" s="244" t="s">
        <v>411</v>
      </c>
      <c r="G367" s="242"/>
      <c r="H367" s="245">
        <v>5.5300000000000002</v>
      </c>
      <c r="I367" s="246"/>
      <c r="J367" s="242"/>
      <c r="K367" s="242"/>
      <c r="L367" s="247"/>
      <c r="M367" s="248"/>
      <c r="N367" s="249"/>
      <c r="O367" s="249"/>
      <c r="P367" s="249"/>
      <c r="Q367" s="249"/>
      <c r="R367" s="249"/>
      <c r="S367" s="249"/>
      <c r="T367" s="250"/>
      <c r="AT367" s="251" t="s">
        <v>146</v>
      </c>
      <c r="AU367" s="251" t="s">
        <v>84</v>
      </c>
      <c r="AV367" s="13" t="s">
        <v>84</v>
      </c>
      <c r="AW367" s="13" t="s">
        <v>34</v>
      </c>
      <c r="AX367" s="13" t="s">
        <v>75</v>
      </c>
      <c r="AY367" s="251" t="s">
        <v>135</v>
      </c>
    </row>
    <row r="368" s="13" customFormat="1">
      <c r="B368" s="241"/>
      <c r="C368" s="242"/>
      <c r="D368" s="228" t="s">
        <v>146</v>
      </c>
      <c r="E368" s="243" t="s">
        <v>20</v>
      </c>
      <c r="F368" s="244" t="s">
        <v>412</v>
      </c>
      <c r="G368" s="242"/>
      <c r="H368" s="245">
        <v>0.81499999999999995</v>
      </c>
      <c r="I368" s="246"/>
      <c r="J368" s="242"/>
      <c r="K368" s="242"/>
      <c r="L368" s="247"/>
      <c r="M368" s="248"/>
      <c r="N368" s="249"/>
      <c r="O368" s="249"/>
      <c r="P368" s="249"/>
      <c r="Q368" s="249"/>
      <c r="R368" s="249"/>
      <c r="S368" s="249"/>
      <c r="T368" s="250"/>
      <c r="AT368" s="251" t="s">
        <v>146</v>
      </c>
      <c r="AU368" s="251" t="s">
        <v>84</v>
      </c>
      <c r="AV368" s="13" t="s">
        <v>84</v>
      </c>
      <c r="AW368" s="13" t="s">
        <v>34</v>
      </c>
      <c r="AX368" s="13" t="s">
        <v>75</v>
      </c>
      <c r="AY368" s="251" t="s">
        <v>135</v>
      </c>
    </row>
    <row r="369" s="13" customFormat="1">
      <c r="B369" s="241"/>
      <c r="C369" s="242"/>
      <c r="D369" s="228" t="s">
        <v>146</v>
      </c>
      <c r="E369" s="243" t="s">
        <v>20</v>
      </c>
      <c r="F369" s="244" t="s">
        <v>413</v>
      </c>
      <c r="G369" s="242"/>
      <c r="H369" s="245">
        <v>17.336677000000002</v>
      </c>
      <c r="I369" s="246"/>
      <c r="J369" s="242"/>
      <c r="K369" s="242"/>
      <c r="L369" s="247"/>
      <c r="M369" s="248"/>
      <c r="N369" s="249"/>
      <c r="O369" s="249"/>
      <c r="P369" s="249"/>
      <c r="Q369" s="249"/>
      <c r="R369" s="249"/>
      <c r="S369" s="249"/>
      <c r="T369" s="250"/>
      <c r="AT369" s="251" t="s">
        <v>146</v>
      </c>
      <c r="AU369" s="251" t="s">
        <v>84</v>
      </c>
      <c r="AV369" s="13" t="s">
        <v>84</v>
      </c>
      <c r="AW369" s="13" t="s">
        <v>34</v>
      </c>
      <c r="AX369" s="13" t="s">
        <v>75</v>
      </c>
      <c r="AY369" s="251" t="s">
        <v>135</v>
      </c>
    </row>
    <row r="370" s="14" customFormat="1">
      <c r="B370" s="252"/>
      <c r="C370" s="253"/>
      <c r="D370" s="228" t="s">
        <v>146</v>
      </c>
      <c r="E370" s="254" t="s">
        <v>20</v>
      </c>
      <c r="F370" s="255" t="s">
        <v>150</v>
      </c>
      <c r="G370" s="253"/>
      <c r="H370" s="256">
        <v>94.848954000000006</v>
      </c>
      <c r="I370" s="257"/>
      <c r="J370" s="253"/>
      <c r="K370" s="253"/>
      <c r="L370" s="258"/>
      <c r="M370" s="259"/>
      <c r="N370" s="260"/>
      <c r="O370" s="260"/>
      <c r="P370" s="260"/>
      <c r="Q370" s="260"/>
      <c r="R370" s="260"/>
      <c r="S370" s="260"/>
      <c r="T370" s="261"/>
      <c r="AT370" s="262" t="s">
        <v>146</v>
      </c>
      <c r="AU370" s="262" t="s">
        <v>84</v>
      </c>
      <c r="AV370" s="14" t="s">
        <v>151</v>
      </c>
      <c r="AW370" s="14" t="s">
        <v>34</v>
      </c>
      <c r="AX370" s="14" t="s">
        <v>75</v>
      </c>
      <c r="AY370" s="262" t="s">
        <v>135</v>
      </c>
    </row>
    <row r="371" s="15" customFormat="1">
      <c r="B371" s="263"/>
      <c r="C371" s="264"/>
      <c r="D371" s="228" t="s">
        <v>146</v>
      </c>
      <c r="E371" s="265" t="s">
        <v>20</v>
      </c>
      <c r="F371" s="266" t="s">
        <v>154</v>
      </c>
      <c r="G371" s="264"/>
      <c r="H371" s="267">
        <v>256.79715399999998</v>
      </c>
      <c r="I371" s="268"/>
      <c r="J371" s="264"/>
      <c r="K371" s="264"/>
      <c r="L371" s="269"/>
      <c r="M371" s="270"/>
      <c r="N371" s="271"/>
      <c r="O371" s="271"/>
      <c r="P371" s="271"/>
      <c r="Q371" s="271"/>
      <c r="R371" s="271"/>
      <c r="S371" s="271"/>
      <c r="T371" s="272"/>
      <c r="AT371" s="273" t="s">
        <v>146</v>
      </c>
      <c r="AU371" s="273" t="s">
        <v>84</v>
      </c>
      <c r="AV371" s="15" t="s">
        <v>142</v>
      </c>
      <c r="AW371" s="15" t="s">
        <v>34</v>
      </c>
      <c r="AX371" s="15" t="s">
        <v>22</v>
      </c>
      <c r="AY371" s="273" t="s">
        <v>135</v>
      </c>
    </row>
    <row r="372" s="1" customFormat="1" ht="22.5" customHeight="1">
      <c r="B372" s="39"/>
      <c r="C372" s="216" t="s">
        <v>414</v>
      </c>
      <c r="D372" s="216" t="s">
        <v>137</v>
      </c>
      <c r="E372" s="217" t="s">
        <v>415</v>
      </c>
      <c r="F372" s="218" t="s">
        <v>416</v>
      </c>
      <c r="G372" s="219" t="s">
        <v>161</v>
      </c>
      <c r="H372" s="220">
        <v>407.71600000000001</v>
      </c>
      <c r="I372" s="221"/>
      <c r="J372" s="222">
        <f>ROUND(I372*H372,2)</f>
        <v>0</v>
      </c>
      <c r="K372" s="218" t="s">
        <v>141</v>
      </c>
      <c r="L372" s="44"/>
      <c r="M372" s="223" t="s">
        <v>20</v>
      </c>
      <c r="N372" s="224" t="s">
        <v>46</v>
      </c>
      <c r="O372" s="80"/>
      <c r="P372" s="225">
        <f>O372*H372</f>
        <v>0</v>
      </c>
      <c r="Q372" s="225">
        <v>0</v>
      </c>
      <c r="R372" s="225">
        <f>Q372*H372</f>
        <v>0</v>
      </c>
      <c r="S372" s="225">
        <v>0</v>
      </c>
      <c r="T372" s="226">
        <f>S372*H372</f>
        <v>0</v>
      </c>
      <c r="AR372" s="18" t="s">
        <v>142</v>
      </c>
      <c r="AT372" s="18" t="s">
        <v>137</v>
      </c>
      <c r="AU372" s="18" t="s">
        <v>84</v>
      </c>
      <c r="AY372" s="18" t="s">
        <v>135</v>
      </c>
      <c r="BE372" s="227">
        <f>IF(N372="základní",J372,0)</f>
        <v>0</v>
      </c>
      <c r="BF372" s="227">
        <f>IF(N372="snížená",J372,0)</f>
        <v>0</v>
      </c>
      <c r="BG372" s="227">
        <f>IF(N372="zákl. přenesená",J372,0)</f>
        <v>0</v>
      </c>
      <c r="BH372" s="227">
        <f>IF(N372="sníž. přenesená",J372,0)</f>
        <v>0</v>
      </c>
      <c r="BI372" s="227">
        <f>IF(N372="nulová",J372,0)</f>
        <v>0</v>
      </c>
      <c r="BJ372" s="18" t="s">
        <v>22</v>
      </c>
      <c r="BK372" s="227">
        <f>ROUND(I372*H372,2)</f>
        <v>0</v>
      </c>
      <c r="BL372" s="18" t="s">
        <v>142</v>
      </c>
      <c r="BM372" s="18" t="s">
        <v>417</v>
      </c>
    </row>
    <row r="373" s="1" customFormat="1">
      <c r="B373" s="39"/>
      <c r="C373" s="40"/>
      <c r="D373" s="228" t="s">
        <v>144</v>
      </c>
      <c r="E373" s="40"/>
      <c r="F373" s="229" t="s">
        <v>418</v>
      </c>
      <c r="G373" s="40"/>
      <c r="H373" s="40"/>
      <c r="I373" s="143"/>
      <c r="J373" s="40"/>
      <c r="K373" s="40"/>
      <c r="L373" s="44"/>
      <c r="M373" s="230"/>
      <c r="N373" s="80"/>
      <c r="O373" s="80"/>
      <c r="P373" s="80"/>
      <c r="Q373" s="80"/>
      <c r="R373" s="80"/>
      <c r="S373" s="80"/>
      <c r="T373" s="81"/>
      <c r="AT373" s="18" t="s">
        <v>144</v>
      </c>
      <c r="AU373" s="18" t="s">
        <v>84</v>
      </c>
    </row>
    <row r="374" s="12" customFormat="1">
      <c r="B374" s="231"/>
      <c r="C374" s="232"/>
      <c r="D374" s="228" t="s">
        <v>146</v>
      </c>
      <c r="E374" s="233" t="s">
        <v>20</v>
      </c>
      <c r="F374" s="234" t="s">
        <v>419</v>
      </c>
      <c r="G374" s="232"/>
      <c r="H374" s="233" t="s">
        <v>20</v>
      </c>
      <c r="I374" s="235"/>
      <c r="J374" s="232"/>
      <c r="K374" s="232"/>
      <c r="L374" s="236"/>
      <c r="M374" s="237"/>
      <c r="N374" s="238"/>
      <c r="O374" s="238"/>
      <c r="P374" s="238"/>
      <c r="Q374" s="238"/>
      <c r="R374" s="238"/>
      <c r="S374" s="238"/>
      <c r="T374" s="239"/>
      <c r="AT374" s="240" t="s">
        <v>146</v>
      </c>
      <c r="AU374" s="240" t="s">
        <v>84</v>
      </c>
      <c r="AV374" s="12" t="s">
        <v>22</v>
      </c>
      <c r="AW374" s="12" t="s">
        <v>34</v>
      </c>
      <c r="AX374" s="12" t="s">
        <v>75</v>
      </c>
      <c r="AY374" s="240" t="s">
        <v>135</v>
      </c>
    </row>
    <row r="375" s="13" customFormat="1">
      <c r="B375" s="241"/>
      <c r="C375" s="242"/>
      <c r="D375" s="228" t="s">
        <v>146</v>
      </c>
      <c r="E375" s="243" t="s">
        <v>20</v>
      </c>
      <c r="F375" s="244" t="s">
        <v>420</v>
      </c>
      <c r="G375" s="242"/>
      <c r="H375" s="245">
        <v>407.71600000000001</v>
      </c>
      <c r="I375" s="246"/>
      <c r="J375" s="242"/>
      <c r="K375" s="242"/>
      <c r="L375" s="247"/>
      <c r="M375" s="248"/>
      <c r="N375" s="249"/>
      <c r="O375" s="249"/>
      <c r="P375" s="249"/>
      <c r="Q375" s="249"/>
      <c r="R375" s="249"/>
      <c r="S375" s="249"/>
      <c r="T375" s="250"/>
      <c r="AT375" s="251" t="s">
        <v>146</v>
      </c>
      <c r="AU375" s="251" t="s">
        <v>84</v>
      </c>
      <c r="AV375" s="13" t="s">
        <v>84</v>
      </c>
      <c r="AW375" s="13" t="s">
        <v>34</v>
      </c>
      <c r="AX375" s="13" t="s">
        <v>75</v>
      </c>
      <c r="AY375" s="251" t="s">
        <v>135</v>
      </c>
    </row>
    <row r="376" s="15" customFormat="1">
      <c r="B376" s="263"/>
      <c r="C376" s="264"/>
      <c r="D376" s="228" t="s">
        <v>146</v>
      </c>
      <c r="E376" s="265" t="s">
        <v>20</v>
      </c>
      <c r="F376" s="266" t="s">
        <v>154</v>
      </c>
      <c r="G376" s="264"/>
      <c r="H376" s="267">
        <v>407.71600000000001</v>
      </c>
      <c r="I376" s="268"/>
      <c r="J376" s="264"/>
      <c r="K376" s="264"/>
      <c r="L376" s="269"/>
      <c r="M376" s="270"/>
      <c r="N376" s="271"/>
      <c r="O376" s="271"/>
      <c r="P376" s="271"/>
      <c r="Q376" s="271"/>
      <c r="R376" s="271"/>
      <c r="S376" s="271"/>
      <c r="T376" s="272"/>
      <c r="AT376" s="273" t="s">
        <v>146</v>
      </c>
      <c r="AU376" s="273" t="s">
        <v>84</v>
      </c>
      <c r="AV376" s="15" t="s">
        <v>142</v>
      </c>
      <c r="AW376" s="15" t="s">
        <v>34</v>
      </c>
      <c r="AX376" s="15" t="s">
        <v>22</v>
      </c>
      <c r="AY376" s="273" t="s">
        <v>135</v>
      </c>
    </row>
    <row r="377" s="11" customFormat="1" ht="22.8" customHeight="1">
      <c r="B377" s="200"/>
      <c r="C377" s="201"/>
      <c r="D377" s="202" t="s">
        <v>74</v>
      </c>
      <c r="E377" s="214" t="s">
        <v>421</v>
      </c>
      <c r="F377" s="214" t="s">
        <v>422</v>
      </c>
      <c r="G377" s="201"/>
      <c r="H377" s="201"/>
      <c r="I377" s="204"/>
      <c r="J377" s="215">
        <f>BK377</f>
        <v>0</v>
      </c>
      <c r="K377" s="201"/>
      <c r="L377" s="206"/>
      <c r="M377" s="207"/>
      <c r="N377" s="208"/>
      <c r="O377" s="208"/>
      <c r="P377" s="209">
        <f>SUM(P378:P410)</f>
        <v>0</v>
      </c>
      <c r="Q377" s="208"/>
      <c r="R377" s="209">
        <f>SUM(R378:R410)</f>
        <v>0.0018711000000000001</v>
      </c>
      <c r="S377" s="208"/>
      <c r="T377" s="210">
        <f>SUM(T378:T410)</f>
        <v>0</v>
      </c>
      <c r="AR377" s="211" t="s">
        <v>22</v>
      </c>
      <c r="AT377" s="212" t="s">
        <v>74</v>
      </c>
      <c r="AU377" s="212" t="s">
        <v>22</v>
      </c>
      <c r="AY377" s="211" t="s">
        <v>135</v>
      </c>
      <c r="BK377" s="213">
        <f>SUM(BK378:BK410)</f>
        <v>0</v>
      </c>
    </row>
    <row r="378" s="1" customFormat="1" ht="22.5" customHeight="1">
      <c r="B378" s="39"/>
      <c r="C378" s="216" t="s">
        <v>423</v>
      </c>
      <c r="D378" s="216" t="s">
        <v>137</v>
      </c>
      <c r="E378" s="217" t="s">
        <v>424</v>
      </c>
      <c r="F378" s="218" t="s">
        <v>425</v>
      </c>
      <c r="G378" s="219" t="s">
        <v>161</v>
      </c>
      <c r="H378" s="220">
        <v>268.98399999999998</v>
      </c>
      <c r="I378" s="221"/>
      <c r="J378" s="222">
        <f>ROUND(I378*H378,2)</f>
        <v>0</v>
      </c>
      <c r="K378" s="218" t="s">
        <v>141</v>
      </c>
      <c r="L378" s="44"/>
      <c r="M378" s="223" t="s">
        <v>20</v>
      </c>
      <c r="N378" s="224" t="s">
        <v>46</v>
      </c>
      <c r="O378" s="80"/>
      <c r="P378" s="225">
        <f>O378*H378</f>
        <v>0</v>
      </c>
      <c r="Q378" s="225">
        <v>0</v>
      </c>
      <c r="R378" s="225">
        <f>Q378*H378</f>
        <v>0</v>
      </c>
      <c r="S378" s="225">
        <v>0</v>
      </c>
      <c r="T378" s="226">
        <f>S378*H378</f>
        <v>0</v>
      </c>
      <c r="AR378" s="18" t="s">
        <v>142</v>
      </c>
      <c r="AT378" s="18" t="s">
        <v>137</v>
      </c>
      <c r="AU378" s="18" t="s">
        <v>84</v>
      </c>
      <c r="AY378" s="18" t="s">
        <v>135</v>
      </c>
      <c r="BE378" s="227">
        <f>IF(N378="základní",J378,0)</f>
        <v>0</v>
      </c>
      <c r="BF378" s="227">
        <f>IF(N378="snížená",J378,0)</f>
        <v>0</v>
      </c>
      <c r="BG378" s="227">
        <f>IF(N378="zákl. přenesená",J378,0)</f>
        <v>0</v>
      </c>
      <c r="BH378" s="227">
        <f>IF(N378="sníž. přenesená",J378,0)</f>
        <v>0</v>
      </c>
      <c r="BI378" s="227">
        <f>IF(N378="nulová",J378,0)</f>
        <v>0</v>
      </c>
      <c r="BJ378" s="18" t="s">
        <v>22</v>
      </c>
      <c r="BK378" s="227">
        <f>ROUND(I378*H378,2)</f>
        <v>0</v>
      </c>
      <c r="BL378" s="18" t="s">
        <v>142</v>
      </c>
      <c r="BM378" s="18" t="s">
        <v>426</v>
      </c>
    </row>
    <row r="379" s="1" customFormat="1">
      <c r="B379" s="39"/>
      <c r="C379" s="40"/>
      <c r="D379" s="228" t="s">
        <v>144</v>
      </c>
      <c r="E379" s="40"/>
      <c r="F379" s="229" t="s">
        <v>427</v>
      </c>
      <c r="G379" s="40"/>
      <c r="H379" s="40"/>
      <c r="I379" s="143"/>
      <c r="J379" s="40"/>
      <c r="K379" s="40"/>
      <c r="L379" s="44"/>
      <c r="M379" s="230"/>
      <c r="N379" s="80"/>
      <c r="O379" s="80"/>
      <c r="P379" s="80"/>
      <c r="Q379" s="80"/>
      <c r="R379" s="80"/>
      <c r="S379" s="80"/>
      <c r="T379" s="81"/>
      <c r="AT379" s="18" t="s">
        <v>144</v>
      </c>
      <c r="AU379" s="18" t="s">
        <v>84</v>
      </c>
    </row>
    <row r="380" s="12" customFormat="1">
      <c r="B380" s="231"/>
      <c r="C380" s="232"/>
      <c r="D380" s="228" t="s">
        <v>146</v>
      </c>
      <c r="E380" s="233" t="s">
        <v>20</v>
      </c>
      <c r="F380" s="234" t="s">
        <v>428</v>
      </c>
      <c r="G380" s="232"/>
      <c r="H380" s="233" t="s">
        <v>20</v>
      </c>
      <c r="I380" s="235"/>
      <c r="J380" s="232"/>
      <c r="K380" s="232"/>
      <c r="L380" s="236"/>
      <c r="M380" s="237"/>
      <c r="N380" s="238"/>
      <c r="O380" s="238"/>
      <c r="P380" s="238"/>
      <c r="Q380" s="238"/>
      <c r="R380" s="238"/>
      <c r="S380" s="238"/>
      <c r="T380" s="239"/>
      <c r="AT380" s="240" t="s">
        <v>146</v>
      </c>
      <c r="AU380" s="240" t="s">
        <v>84</v>
      </c>
      <c r="AV380" s="12" t="s">
        <v>22</v>
      </c>
      <c r="AW380" s="12" t="s">
        <v>34</v>
      </c>
      <c r="AX380" s="12" t="s">
        <v>75</v>
      </c>
      <c r="AY380" s="240" t="s">
        <v>135</v>
      </c>
    </row>
    <row r="381" s="13" customFormat="1">
      <c r="B381" s="241"/>
      <c r="C381" s="242"/>
      <c r="D381" s="228" t="s">
        <v>146</v>
      </c>
      <c r="E381" s="243" t="s">
        <v>20</v>
      </c>
      <c r="F381" s="244" t="s">
        <v>429</v>
      </c>
      <c r="G381" s="242"/>
      <c r="H381" s="245">
        <v>183.94399999999999</v>
      </c>
      <c r="I381" s="246"/>
      <c r="J381" s="242"/>
      <c r="K381" s="242"/>
      <c r="L381" s="247"/>
      <c r="M381" s="248"/>
      <c r="N381" s="249"/>
      <c r="O381" s="249"/>
      <c r="P381" s="249"/>
      <c r="Q381" s="249"/>
      <c r="R381" s="249"/>
      <c r="S381" s="249"/>
      <c r="T381" s="250"/>
      <c r="AT381" s="251" t="s">
        <v>146</v>
      </c>
      <c r="AU381" s="251" t="s">
        <v>84</v>
      </c>
      <c r="AV381" s="13" t="s">
        <v>84</v>
      </c>
      <c r="AW381" s="13" t="s">
        <v>34</v>
      </c>
      <c r="AX381" s="13" t="s">
        <v>75</v>
      </c>
      <c r="AY381" s="251" t="s">
        <v>135</v>
      </c>
    </row>
    <row r="382" s="12" customFormat="1">
      <c r="B382" s="231"/>
      <c r="C382" s="232"/>
      <c r="D382" s="228" t="s">
        <v>146</v>
      </c>
      <c r="E382" s="233" t="s">
        <v>20</v>
      </c>
      <c r="F382" s="234" t="s">
        <v>152</v>
      </c>
      <c r="G382" s="232"/>
      <c r="H382" s="233" t="s">
        <v>20</v>
      </c>
      <c r="I382" s="235"/>
      <c r="J382" s="232"/>
      <c r="K382" s="232"/>
      <c r="L382" s="236"/>
      <c r="M382" s="237"/>
      <c r="N382" s="238"/>
      <c r="O382" s="238"/>
      <c r="P382" s="238"/>
      <c r="Q382" s="238"/>
      <c r="R382" s="238"/>
      <c r="S382" s="238"/>
      <c r="T382" s="239"/>
      <c r="AT382" s="240" t="s">
        <v>146</v>
      </c>
      <c r="AU382" s="240" t="s">
        <v>84</v>
      </c>
      <c r="AV382" s="12" t="s">
        <v>22</v>
      </c>
      <c r="AW382" s="12" t="s">
        <v>34</v>
      </c>
      <c r="AX382" s="12" t="s">
        <v>75</v>
      </c>
      <c r="AY382" s="240" t="s">
        <v>135</v>
      </c>
    </row>
    <row r="383" s="13" customFormat="1">
      <c r="B383" s="241"/>
      <c r="C383" s="242"/>
      <c r="D383" s="228" t="s">
        <v>146</v>
      </c>
      <c r="E383" s="243" t="s">
        <v>20</v>
      </c>
      <c r="F383" s="244" t="s">
        <v>430</v>
      </c>
      <c r="G383" s="242"/>
      <c r="H383" s="245">
        <v>85.040000000000006</v>
      </c>
      <c r="I383" s="246"/>
      <c r="J383" s="242"/>
      <c r="K383" s="242"/>
      <c r="L383" s="247"/>
      <c r="M383" s="248"/>
      <c r="N383" s="249"/>
      <c r="O383" s="249"/>
      <c r="P383" s="249"/>
      <c r="Q383" s="249"/>
      <c r="R383" s="249"/>
      <c r="S383" s="249"/>
      <c r="T383" s="250"/>
      <c r="AT383" s="251" t="s">
        <v>146</v>
      </c>
      <c r="AU383" s="251" t="s">
        <v>84</v>
      </c>
      <c r="AV383" s="13" t="s">
        <v>84</v>
      </c>
      <c r="AW383" s="13" t="s">
        <v>34</v>
      </c>
      <c r="AX383" s="13" t="s">
        <v>75</v>
      </c>
      <c r="AY383" s="251" t="s">
        <v>135</v>
      </c>
    </row>
    <row r="384" s="15" customFormat="1">
      <c r="B384" s="263"/>
      <c r="C384" s="264"/>
      <c r="D384" s="228" t="s">
        <v>146</v>
      </c>
      <c r="E384" s="265" t="s">
        <v>20</v>
      </c>
      <c r="F384" s="266" t="s">
        <v>154</v>
      </c>
      <c r="G384" s="264"/>
      <c r="H384" s="267">
        <v>268.98399999999998</v>
      </c>
      <c r="I384" s="268"/>
      <c r="J384" s="264"/>
      <c r="K384" s="264"/>
      <c r="L384" s="269"/>
      <c r="M384" s="270"/>
      <c r="N384" s="271"/>
      <c r="O384" s="271"/>
      <c r="P384" s="271"/>
      <c r="Q384" s="271"/>
      <c r="R384" s="271"/>
      <c r="S384" s="271"/>
      <c r="T384" s="272"/>
      <c r="AT384" s="273" t="s">
        <v>146</v>
      </c>
      <c r="AU384" s="273" t="s">
        <v>84</v>
      </c>
      <c r="AV384" s="15" t="s">
        <v>142</v>
      </c>
      <c r="AW384" s="15" t="s">
        <v>34</v>
      </c>
      <c r="AX384" s="15" t="s">
        <v>22</v>
      </c>
      <c r="AY384" s="273" t="s">
        <v>135</v>
      </c>
    </row>
    <row r="385" s="1" customFormat="1" ht="22.5" customHeight="1">
      <c r="B385" s="39"/>
      <c r="C385" s="216" t="s">
        <v>431</v>
      </c>
      <c r="D385" s="216" t="s">
        <v>137</v>
      </c>
      <c r="E385" s="217" t="s">
        <v>432</v>
      </c>
      <c r="F385" s="218" t="s">
        <v>433</v>
      </c>
      <c r="G385" s="219" t="s">
        <v>161</v>
      </c>
      <c r="H385" s="220">
        <v>72625.679999999993</v>
      </c>
      <c r="I385" s="221"/>
      <c r="J385" s="222">
        <f>ROUND(I385*H385,2)</f>
        <v>0</v>
      </c>
      <c r="K385" s="218" t="s">
        <v>141</v>
      </c>
      <c r="L385" s="44"/>
      <c r="M385" s="223" t="s">
        <v>20</v>
      </c>
      <c r="N385" s="224" t="s">
        <v>46</v>
      </c>
      <c r="O385" s="80"/>
      <c r="P385" s="225">
        <f>O385*H385</f>
        <v>0</v>
      </c>
      <c r="Q385" s="225">
        <v>0</v>
      </c>
      <c r="R385" s="225">
        <f>Q385*H385</f>
        <v>0</v>
      </c>
      <c r="S385" s="225">
        <v>0</v>
      </c>
      <c r="T385" s="226">
        <f>S385*H385</f>
        <v>0</v>
      </c>
      <c r="AR385" s="18" t="s">
        <v>142</v>
      </c>
      <c r="AT385" s="18" t="s">
        <v>137</v>
      </c>
      <c r="AU385" s="18" t="s">
        <v>84</v>
      </c>
      <c r="AY385" s="18" t="s">
        <v>135</v>
      </c>
      <c r="BE385" s="227">
        <f>IF(N385="základní",J385,0)</f>
        <v>0</v>
      </c>
      <c r="BF385" s="227">
        <f>IF(N385="snížená",J385,0)</f>
        <v>0</v>
      </c>
      <c r="BG385" s="227">
        <f>IF(N385="zákl. přenesená",J385,0)</f>
        <v>0</v>
      </c>
      <c r="BH385" s="227">
        <f>IF(N385="sníž. přenesená",J385,0)</f>
        <v>0</v>
      </c>
      <c r="BI385" s="227">
        <f>IF(N385="nulová",J385,0)</f>
        <v>0</v>
      </c>
      <c r="BJ385" s="18" t="s">
        <v>22</v>
      </c>
      <c r="BK385" s="227">
        <f>ROUND(I385*H385,2)</f>
        <v>0</v>
      </c>
      <c r="BL385" s="18" t="s">
        <v>142</v>
      </c>
      <c r="BM385" s="18" t="s">
        <v>434</v>
      </c>
    </row>
    <row r="386" s="1" customFormat="1">
      <c r="B386" s="39"/>
      <c r="C386" s="40"/>
      <c r="D386" s="228" t="s">
        <v>144</v>
      </c>
      <c r="E386" s="40"/>
      <c r="F386" s="229" t="s">
        <v>427</v>
      </c>
      <c r="G386" s="40"/>
      <c r="H386" s="40"/>
      <c r="I386" s="143"/>
      <c r="J386" s="40"/>
      <c r="K386" s="40"/>
      <c r="L386" s="44"/>
      <c r="M386" s="230"/>
      <c r="N386" s="80"/>
      <c r="O386" s="80"/>
      <c r="P386" s="80"/>
      <c r="Q386" s="80"/>
      <c r="R386" s="80"/>
      <c r="S386" s="80"/>
      <c r="T386" s="81"/>
      <c r="AT386" s="18" t="s">
        <v>144</v>
      </c>
      <c r="AU386" s="18" t="s">
        <v>84</v>
      </c>
    </row>
    <row r="387" s="12" customFormat="1">
      <c r="B387" s="231"/>
      <c r="C387" s="232"/>
      <c r="D387" s="228" t="s">
        <v>146</v>
      </c>
      <c r="E387" s="233" t="s">
        <v>20</v>
      </c>
      <c r="F387" s="234" t="s">
        <v>435</v>
      </c>
      <c r="G387" s="232"/>
      <c r="H387" s="233" t="s">
        <v>20</v>
      </c>
      <c r="I387" s="235"/>
      <c r="J387" s="232"/>
      <c r="K387" s="232"/>
      <c r="L387" s="236"/>
      <c r="M387" s="237"/>
      <c r="N387" s="238"/>
      <c r="O387" s="238"/>
      <c r="P387" s="238"/>
      <c r="Q387" s="238"/>
      <c r="R387" s="238"/>
      <c r="S387" s="238"/>
      <c r="T387" s="239"/>
      <c r="AT387" s="240" t="s">
        <v>146</v>
      </c>
      <c r="AU387" s="240" t="s">
        <v>84</v>
      </c>
      <c r="AV387" s="12" t="s">
        <v>22</v>
      </c>
      <c r="AW387" s="12" t="s">
        <v>34</v>
      </c>
      <c r="AX387" s="12" t="s">
        <v>75</v>
      </c>
      <c r="AY387" s="240" t="s">
        <v>135</v>
      </c>
    </row>
    <row r="388" s="13" customFormat="1">
      <c r="B388" s="241"/>
      <c r="C388" s="242"/>
      <c r="D388" s="228" t="s">
        <v>146</v>
      </c>
      <c r="E388" s="243" t="s">
        <v>20</v>
      </c>
      <c r="F388" s="244" t="s">
        <v>436</v>
      </c>
      <c r="G388" s="242"/>
      <c r="H388" s="245">
        <v>72625.679999999993</v>
      </c>
      <c r="I388" s="246"/>
      <c r="J388" s="242"/>
      <c r="K388" s="242"/>
      <c r="L388" s="247"/>
      <c r="M388" s="248"/>
      <c r="N388" s="249"/>
      <c r="O388" s="249"/>
      <c r="P388" s="249"/>
      <c r="Q388" s="249"/>
      <c r="R388" s="249"/>
      <c r="S388" s="249"/>
      <c r="T388" s="250"/>
      <c r="AT388" s="251" t="s">
        <v>146</v>
      </c>
      <c r="AU388" s="251" t="s">
        <v>84</v>
      </c>
      <c r="AV388" s="13" t="s">
        <v>84</v>
      </c>
      <c r="AW388" s="13" t="s">
        <v>34</v>
      </c>
      <c r="AX388" s="13" t="s">
        <v>75</v>
      </c>
      <c r="AY388" s="251" t="s">
        <v>135</v>
      </c>
    </row>
    <row r="389" s="15" customFormat="1">
      <c r="B389" s="263"/>
      <c r="C389" s="264"/>
      <c r="D389" s="228" t="s">
        <v>146</v>
      </c>
      <c r="E389" s="265" t="s">
        <v>20</v>
      </c>
      <c r="F389" s="266" t="s">
        <v>154</v>
      </c>
      <c r="G389" s="264"/>
      <c r="H389" s="267">
        <v>72625.679999999993</v>
      </c>
      <c r="I389" s="268"/>
      <c r="J389" s="264"/>
      <c r="K389" s="264"/>
      <c r="L389" s="269"/>
      <c r="M389" s="270"/>
      <c r="N389" s="271"/>
      <c r="O389" s="271"/>
      <c r="P389" s="271"/>
      <c r="Q389" s="271"/>
      <c r="R389" s="271"/>
      <c r="S389" s="271"/>
      <c r="T389" s="272"/>
      <c r="AT389" s="273" t="s">
        <v>146</v>
      </c>
      <c r="AU389" s="273" t="s">
        <v>84</v>
      </c>
      <c r="AV389" s="15" t="s">
        <v>142</v>
      </c>
      <c r="AW389" s="15" t="s">
        <v>34</v>
      </c>
      <c r="AX389" s="15" t="s">
        <v>22</v>
      </c>
      <c r="AY389" s="273" t="s">
        <v>135</v>
      </c>
    </row>
    <row r="390" s="1" customFormat="1" ht="22.5" customHeight="1">
      <c r="B390" s="39"/>
      <c r="C390" s="216" t="s">
        <v>437</v>
      </c>
      <c r="D390" s="216" t="s">
        <v>137</v>
      </c>
      <c r="E390" s="217" t="s">
        <v>438</v>
      </c>
      <c r="F390" s="218" t="s">
        <v>439</v>
      </c>
      <c r="G390" s="219" t="s">
        <v>161</v>
      </c>
      <c r="H390" s="220">
        <v>268.98399999999998</v>
      </c>
      <c r="I390" s="221"/>
      <c r="J390" s="222">
        <f>ROUND(I390*H390,2)</f>
        <v>0</v>
      </c>
      <c r="K390" s="218" t="s">
        <v>141</v>
      </c>
      <c r="L390" s="44"/>
      <c r="M390" s="223" t="s">
        <v>20</v>
      </c>
      <c r="N390" s="224" t="s">
        <v>46</v>
      </c>
      <c r="O390" s="80"/>
      <c r="P390" s="225">
        <f>O390*H390</f>
        <v>0</v>
      </c>
      <c r="Q390" s="225">
        <v>0</v>
      </c>
      <c r="R390" s="225">
        <f>Q390*H390</f>
        <v>0</v>
      </c>
      <c r="S390" s="225">
        <v>0</v>
      </c>
      <c r="T390" s="226">
        <f>S390*H390</f>
        <v>0</v>
      </c>
      <c r="AR390" s="18" t="s">
        <v>142</v>
      </c>
      <c r="AT390" s="18" t="s">
        <v>137</v>
      </c>
      <c r="AU390" s="18" t="s">
        <v>84</v>
      </c>
      <c r="AY390" s="18" t="s">
        <v>135</v>
      </c>
      <c r="BE390" s="227">
        <f>IF(N390="základní",J390,0)</f>
        <v>0</v>
      </c>
      <c r="BF390" s="227">
        <f>IF(N390="snížená",J390,0)</f>
        <v>0</v>
      </c>
      <c r="BG390" s="227">
        <f>IF(N390="zákl. přenesená",J390,0)</f>
        <v>0</v>
      </c>
      <c r="BH390" s="227">
        <f>IF(N390="sníž. přenesená",J390,0)</f>
        <v>0</v>
      </c>
      <c r="BI390" s="227">
        <f>IF(N390="nulová",J390,0)</f>
        <v>0</v>
      </c>
      <c r="BJ390" s="18" t="s">
        <v>22</v>
      </c>
      <c r="BK390" s="227">
        <f>ROUND(I390*H390,2)</f>
        <v>0</v>
      </c>
      <c r="BL390" s="18" t="s">
        <v>142</v>
      </c>
      <c r="BM390" s="18" t="s">
        <v>440</v>
      </c>
    </row>
    <row r="391" s="1" customFormat="1">
      <c r="B391" s="39"/>
      <c r="C391" s="40"/>
      <c r="D391" s="228" t="s">
        <v>144</v>
      </c>
      <c r="E391" s="40"/>
      <c r="F391" s="229" t="s">
        <v>441</v>
      </c>
      <c r="G391" s="40"/>
      <c r="H391" s="40"/>
      <c r="I391" s="143"/>
      <c r="J391" s="40"/>
      <c r="K391" s="40"/>
      <c r="L391" s="44"/>
      <c r="M391" s="230"/>
      <c r="N391" s="80"/>
      <c r="O391" s="80"/>
      <c r="P391" s="80"/>
      <c r="Q391" s="80"/>
      <c r="R391" s="80"/>
      <c r="S391" s="80"/>
      <c r="T391" s="81"/>
      <c r="AT391" s="18" t="s">
        <v>144</v>
      </c>
      <c r="AU391" s="18" t="s">
        <v>84</v>
      </c>
    </row>
    <row r="392" s="12" customFormat="1">
      <c r="B392" s="231"/>
      <c r="C392" s="232"/>
      <c r="D392" s="228" t="s">
        <v>146</v>
      </c>
      <c r="E392" s="233" t="s">
        <v>20</v>
      </c>
      <c r="F392" s="234" t="s">
        <v>435</v>
      </c>
      <c r="G392" s="232"/>
      <c r="H392" s="233" t="s">
        <v>20</v>
      </c>
      <c r="I392" s="235"/>
      <c r="J392" s="232"/>
      <c r="K392" s="232"/>
      <c r="L392" s="236"/>
      <c r="M392" s="237"/>
      <c r="N392" s="238"/>
      <c r="O392" s="238"/>
      <c r="P392" s="238"/>
      <c r="Q392" s="238"/>
      <c r="R392" s="238"/>
      <c r="S392" s="238"/>
      <c r="T392" s="239"/>
      <c r="AT392" s="240" t="s">
        <v>146</v>
      </c>
      <c r="AU392" s="240" t="s">
        <v>84</v>
      </c>
      <c r="AV392" s="12" t="s">
        <v>22</v>
      </c>
      <c r="AW392" s="12" t="s">
        <v>34</v>
      </c>
      <c r="AX392" s="12" t="s">
        <v>75</v>
      </c>
      <c r="AY392" s="240" t="s">
        <v>135</v>
      </c>
    </row>
    <row r="393" s="13" customFormat="1">
      <c r="B393" s="241"/>
      <c r="C393" s="242"/>
      <c r="D393" s="228" t="s">
        <v>146</v>
      </c>
      <c r="E393" s="243" t="s">
        <v>20</v>
      </c>
      <c r="F393" s="244" t="s">
        <v>442</v>
      </c>
      <c r="G393" s="242"/>
      <c r="H393" s="245">
        <v>268.98399999999998</v>
      </c>
      <c r="I393" s="246"/>
      <c r="J393" s="242"/>
      <c r="K393" s="242"/>
      <c r="L393" s="247"/>
      <c r="M393" s="248"/>
      <c r="N393" s="249"/>
      <c r="O393" s="249"/>
      <c r="P393" s="249"/>
      <c r="Q393" s="249"/>
      <c r="R393" s="249"/>
      <c r="S393" s="249"/>
      <c r="T393" s="250"/>
      <c r="AT393" s="251" t="s">
        <v>146</v>
      </c>
      <c r="AU393" s="251" t="s">
        <v>84</v>
      </c>
      <c r="AV393" s="13" t="s">
        <v>84</v>
      </c>
      <c r="AW393" s="13" t="s">
        <v>34</v>
      </c>
      <c r="AX393" s="13" t="s">
        <v>22</v>
      </c>
      <c r="AY393" s="251" t="s">
        <v>135</v>
      </c>
    </row>
    <row r="394" s="1" customFormat="1" ht="16.5" customHeight="1">
      <c r="B394" s="39"/>
      <c r="C394" s="216" t="s">
        <v>443</v>
      </c>
      <c r="D394" s="216" t="s">
        <v>137</v>
      </c>
      <c r="E394" s="217" t="s">
        <v>444</v>
      </c>
      <c r="F394" s="218" t="s">
        <v>445</v>
      </c>
      <c r="G394" s="219" t="s">
        <v>161</v>
      </c>
      <c r="H394" s="220">
        <v>268.98399999999998</v>
      </c>
      <c r="I394" s="221"/>
      <c r="J394" s="222">
        <f>ROUND(I394*H394,2)</f>
        <v>0</v>
      </c>
      <c r="K394" s="218" t="s">
        <v>141</v>
      </c>
      <c r="L394" s="44"/>
      <c r="M394" s="223" t="s">
        <v>20</v>
      </c>
      <c r="N394" s="224" t="s">
        <v>46</v>
      </c>
      <c r="O394" s="80"/>
      <c r="P394" s="225">
        <f>O394*H394</f>
        <v>0</v>
      </c>
      <c r="Q394" s="225">
        <v>0</v>
      </c>
      <c r="R394" s="225">
        <f>Q394*H394</f>
        <v>0</v>
      </c>
      <c r="S394" s="225">
        <v>0</v>
      </c>
      <c r="T394" s="226">
        <f>S394*H394</f>
        <v>0</v>
      </c>
      <c r="AR394" s="18" t="s">
        <v>142</v>
      </c>
      <c r="AT394" s="18" t="s">
        <v>137</v>
      </c>
      <c r="AU394" s="18" t="s">
        <v>84</v>
      </c>
      <c r="AY394" s="18" t="s">
        <v>135</v>
      </c>
      <c r="BE394" s="227">
        <f>IF(N394="základní",J394,0)</f>
        <v>0</v>
      </c>
      <c r="BF394" s="227">
        <f>IF(N394="snížená",J394,0)</f>
        <v>0</v>
      </c>
      <c r="BG394" s="227">
        <f>IF(N394="zákl. přenesená",J394,0)</f>
        <v>0</v>
      </c>
      <c r="BH394" s="227">
        <f>IF(N394="sníž. přenesená",J394,0)</f>
        <v>0</v>
      </c>
      <c r="BI394" s="227">
        <f>IF(N394="nulová",J394,0)</f>
        <v>0</v>
      </c>
      <c r="BJ394" s="18" t="s">
        <v>22</v>
      </c>
      <c r="BK394" s="227">
        <f>ROUND(I394*H394,2)</f>
        <v>0</v>
      </c>
      <c r="BL394" s="18" t="s">
        <v>142</v>
      </c>
      <c r="BM394" s="18" t="s">
        <v>446</v>
      </c>
    </row>
    <row r="395" s="1" customFormat="1">
      <c r="B395" s="39"/>
      <c r="C395" s="40"/>
      <c r="D395" s="228" t="s">
        <v>144</v>
      </c>
      <c r="E395" s="40"/>
      <c r="F395" s="229" t="s">
        <v>447</v>
      </c>
      <c r="G395" s="40"/>
      <c r="H395" s="40"/>
      <c r="I395" s="143"/>
      <c r="J395" s="40"/>
      <c r="K395" s="40"/>
      <c r="L395" s="44"/>
      <c r="M395" s="230"/>
      <c r="N395" s="80"/>
      <c r="O395" s="80"/>
      <c r="P395" s="80"/>
      <c r="Q395" s="80"/>
      <c r="R395" s="80"/>
      <c r="S395" s="80"/>
      <c r="T395" s="81"/>
      <c r="AT395" s="18" t="s">
        <v>144</v>
      </c>
      <c r="AU395" s="18" t="s">
        <v>84</v>
      </c>
    </row>
    <row r="396" s="12" customFormat="1">
      <c r="B396" s="231"/>
      <c r="C396" s="232"/>
      <c r="D396" s="228" t="s">
        <v>146</v>
      </c>
      <c r="E396" s="233" t="s">
        <v>20</v>
      </c>
      <c r="F396" s="234" t="s">
        <v>448</v>
      </c>
      <c r="G396" s="232"/>
      <c r="H396" s="233" t="s">
        <v>20</v>
      </c>
      <c r="I396" s="235"/>
      <c r="J396" s="232"/>
      <c r="K396" s="232"/>
      <c r="L396" s="236"/>
      <c r="M396" s="237"/>
      <c r="N396" s="238"/>
      <c r="O396" s="238"/>
      <c r="P396" s="238"/>
      <c r="Q396" s="238"/>
      <c r="R396" s="238"/>
      <c r="S396" s="238"/>
      <c r="T396" s="239"/>
      <c r="AT396" s="240" t="s">
        <v>146</v>
      </c>
      <c r="AU396" s="240" t="s">
        <v>84</v>
      </c>
      <c r="AV396" s="12" t="s">
        <v>22</v>
      </c>
      <c r="AW396" s="12" t="s">
        <v>34</v>
      </c>
      <c r="AX396" s="12" t="s">
        <v>75</v>
      </c>
      <c r="AY396" s="240" t="s">
        <v>135</v>
      </c>
    </row>
    <row r="397" s="13" customFormat="1">
      <c r="B397" s="241"/>
      <c r="C397" s="242"/>
      <c r="D397" s="228" t="s">
        <v>146</v>
      </c>
      <c r="E397" s="243" t="s">
        <v>20</v>
      </c>
      <c r="F397" s="244" t="s">
        <v>442</v>
      </c>
      <c r="G397" s="242"/>
      <c r="H397" s="245">
        <v>268.98399999999998</v>
      </c>
      <c r="I397" s="246"/>
      <c r="J397" s="242"/>
      <c r="K397" s="242"/>
      <c r="L397" s="247"/>
      <c r="M397" s="248"/>
      <c r="N397" s="249"/>
      <c r="O397" s="249"/>
      <c r="P397" s="249"/>
      <c r="Q397" s="249"/>
      <c r="R397" s="249"/>
      <c r="S397" s="249"/>
      <c r="T397" s="250"/>
      <c r="AT397" s="251" t="s">
        <v>146</v>
      </c>
      <c r="AU397" s="251" t="s">
        <v>84</v>
      </c>
      <c r="AV397" s="13" t="s">
        <v>84</v>
      </c>
      <c r="AW397" s="13" t="s">
        <v>34</v>
      </c>
      <c r="AX397" s="13" t="s">
        <v>22</v>
      </c>
      <c r="AY397" s="251" t="s">
        <v>135</v>
      </c>
    </row>
    <row r="398" s="1" customFormat="1" ht="16.5" customHeight="1">
      <c r="B398" s="39"/>
      <c r="C398" s="216" t="s">
        <v>449</v>
      </c>
      <c r="D398" s="216" t="s">
        <v>137</v>
      </c>
      <c r="E398" s="217" t="s">
        <v>450</v>
      </c>
      <c r="F398" s="218" t="s">
        <v>451</v>
      </c>
      <c r="G398" s="219" t="s">
        <v>161</v>
      </c>
      <c r="H398" s="220">
        <v>72625.679999999993</v>
      </c>
      <c r="I398" s="221"/>
      <c r="J398" s="222">
        <f>ROUND(I398*H398,2)</f>
        <v>0</v>
      </c>
      <c r="K398" s="218" t="s">
        <v>141</v>
      </c>
      <c r="L398" s="44"/>
      <c r="M398" s="223" t="s">
        <v>20</v>
      </c>
      <c r="N398" s="224" t="s">
        <v>46</v>
      </c>
      <c r="O398" s="80"/>
      <c r="P398" s="225">
        <f>O398*H398</f>
        <v>0</v>
      </c>
      <c r="Q398" s="225">
        <v>0</v>
      </c>
      <c r="R398" s="225">
        <f>Q398*H398</f>
        <v>0</v>
      </c>
      <c r="S398" s="225">
        <v>0</v>
      </c>
      <c r="T398" s="226">
        <f>S398*H398</f>
        <v>0</v>
      </c>
      <c r="AR398" s="18" t="s">
        <v>142</v>
      </c>
      <c r="AT398" s="18" t="s">
        <v>137</v>
      </c>
      <c r="AU398" s="18" t="s">
        <v>84</v>
      </c>
      <c r="AY398" s="18" t="s">
        <v>135</v>
      </c>
      <c r="BE398" s="227">
        <f>IF(N398="základní",J398,0)</f>
        <v>0</v>
      </c>
      <c r="BF398" s="227">
        <f>IF(N398="snížená",J398,0)</f>
        <v>0</v>
      </c>
      <c r="BG398" s="227">
        <f>IF(N398="zákl. přenesená",J398,0)</f>
        <v>0</v>
      </c>
      <c r="BH398" s="227">
        <f>IF(N398="sníž. přenesená",J398,0)</f>
        <v>0</v>
      </c>
      <c r="BI398" s="227">
        <f>IF(N398="nulová",J398,0)</f>
        <v>0</v>
      </c>
      <c r="BJ398" s="18" t="s">
        <v>22</v>
      </c>
      <c r="BK398" s="227">
        <f>ROUND(I398*H398,2)</f>
        <v>0</v>
      </c>
      <c r="BL398" s="18" t="s">
        <v>142</v>
      </c>
      <c r="BM398" s="18" t="s">
        <v>452</v>
      </c>
    </row>
    <row r="399" s="1" customFormat="1">
      <c r="B399" s="39"/>
      <c r="C399" s="40"/>
      <c r="D399" s="228" t="s">
        <v>144</v>
      </c>
      <c r="E399" s="40"/>
      <c r="F399" s="229" t="s">
        <v>447</v>
      </c>
      <c r="G399" s="40"/>
      <c r="H399" s="40"/>
      <c r="I399" s="143"/>
      <c r="J399" s="40"/>
      <c r="K399" s="40"/>
      <c r="L399" s="44"/>
      <c r="M399" s="230"/>
      <c r="N399" s="80"/>
      <c r="O399" s="80"/>
      <c r="P399" s="80"/>
      <c r="Q399" s="80"/>
      <c r="R399" s="80"/>
      <c r="S399" s="80"/>
      <c r="T399" s="81"/>
      <c r="AT399" s="18" t="s">
        <v>144</v>
      </c>
      <c r="AU399" s="18" t="s">
        <v>84</v>
      </c>
    </row>
    <row r="400" s="12" customFormat="1">
      <c r="B400" s="231"/>
      <c r="C400" s="232"/>
      <c r="D400" s="228" t="s">
        <v>146</v>
      </c>
      <c r="E400" s="233" t="s">
        <v>20</v>
      </c>
      <c r="F400" s="234" t="s">
        <v>435</v>
      </c>
      <c r="G400" s="232"/>
      <c r="H400" s="233" t="s">
        <v>20</v>
      </c>
      <c r="I400" s="235"/>
      <c r="J400" s="232"/>
      <c r="K400" s="232"/>
      <c r="L400" s="236"/>
      <c r="M400" s="237"/>
      <c r="N400" s="238"/>
      <c r="O400" s="238"/>
      <c r="P400" s="238"/>
      <c r="Q400" s="238"/>
      <c r="R400" s="238"/>
      <c r="S400" s="238"/>
      <c r="T400" s="239"/>
      <c r="AT400" s="240" t="s">
        <v>146</v>
      </c>
      <c r="AU400" s="240" t="s">
        <v>84</v>
      </c>
      <c r="AV400" s="12" t="s">
        <v>22</v>
      </c>
      <c r="AW400" s="12" t="s">
        <v>34</v>
      </c>
      <c r="AX400" s="12" t="s">
        <v>75</v>
      </c>
      <c r="AY400" s="240" t="s">
        <v>135</v>
      </c>
    </row>
    <row r="401" s="13" customFormat="1">
      <c r="B401" s="241"/>
      <c r="C401" s="242"/>
      <c r="D401" s="228" t="s">
        <v>146</v>
      </c>
      <c r="E401" s="243" t="s">
        <v>20</v>
      </c>
      <c r="F401" s="244" t="s">
        <v>436</v>
      </c>
      <c r="G401" s="242"/>
      <c r="H401" s="245">
        <v>72625.679999999993</v>
      </c>
      <c r="I401" s="246"/>
      <c r="J401" s="242"/>
      <c r="K401" s="242"/>
      <c r="L401" s="247"/>
      <c r="M401" s="248"/>
      <c r="N401" s="249"/>
      <c r="O401" s="249"/>
      <c r="P401" s="249"/>
      <c r="Q401" s="249"/>
      <c r="R401" s="249"/>
      <c r="S401" s="249"/>
      <c r="T401" s="250"/>
      <c r="AT401" s="251" t="s">
        <v>146</v>
      </c>
      <c r="AU401" s="251" t="s">
        <v>84</v>
      </c>
      <c r="AV401" s="13" t="s">
        <v>84</v>
      </c>
      <c r="AW401" s="13" t="s">
        <v>34</v>
      </c>
      <c r="AX401" s="13" t="s">
        <v>75</v>
      </c>
      <c r="AY401" s="251" t="s">
        <v>135</v>
      </c>
    </row>
    <row r="402" s="15" customFormat="1">
      <c r="B402" s="263"/>
      <c r="C402" s="264"/>
      <c r="D402" s="228" t="s">
        <v>146</v>
      </c>
      <c r="E402" s="265" t="s">
        <v>20</v>
      </c>
      <c r="F402" s="266" t="s">
        <v>154</v>
      </c>
      <c r="G402" s="264"/>
      <c r="H402" s="267">
        <v>72625.679999999993</v>
      </c>
      <c r="I402" s="268"/>
      <c r="J402" s="264"/>
      <c r="K402" s="264"/>
      <c r="L402" s="269"/>
      <c r="M402" s="270"/>
      <c r="N402" s="271"/>
      <c r="O402" s="271"/>
      <c r="P402" s="271"/>
      <c r="Q402" s="271"/>
      <c r="R402" s="271"/>
      <c r="S402" s="271"/>
      <c r="T402" s="272"/>
      <c r="AT402" s="273" t="s">
        <v>146</v>
      </c>
      <c r="AU402" s="273" t="s">
        <v>84</v>
      </c>
      <c r="AV402" s="15" t="s">
        <v>142</v>
      </c>
      <c r="AW402" s="15" t="s">
        <v>34</v>
      </c>
      <c r="AX402" s="15" t="s">
        <v>22</v>
      </c>
      <c r="AY402" s="273" t="s">
        <v>135</v>
      </c>
    </row>
    <row r="403" s="1" customFormat="1" ht="16.5" customHeight="1">
      <c r="B403" s="39"/>
      <c r="C403" s="216" t="s">
        <v>453</v>
      </c>
      <c r="D403" s="216" t="s">
        <v>137</v>
      </c>
      <c r="E403" s="217" t="s">
        <v>454</v>
      </c>
      <c r="F403" s="218" t="s">
        <v>455</v>
      </c>
      <c r="G403" s="219" t="s">
        <v>161</v>
      </c>
      <c r="H403" s="220">
        <v>268.98399999999998</v>
      </c>
      <c r="I403" s="221"/>
      <c r="J403" s="222">
        <f>ROUND(I403*H403,2)</f>
        <v>0</v>
      </c>
      <c r="K403" s="218" t="s">
        <v>141</v>
      </c>
      <c r="L403" s="44"/>
      <c r="M403" s="223" t="s">
        <v>20</v>
      </c>
      <c r="N403" s="224" t="s">
        <v>46</v>
      </c>
      <c r="O403" s="80"/>
      <c r="P403" s="225">
        <f>O403*H403</f>
        <v>0</v>
      </c>
      <c r="Q403" s="225">
        <v>0</v>
      </c>
      <c r="R403" s="225">
        <f>Q403*H403</f>
        <v>0</v>
      </c>
      <c r="S403" s="225">
        <v>0</v>
      </c>
      <c r="T403" s="226">
        <f>S403*H403</f>
        <v>0</v>
      </c>
      <c r="AR403" s="18" t="s">
        <v>142</v>
      </c>
      <c r="AT403" s="18" t="s">
        <v>137</v>
      </c>
      <c r="AU403" s="18" t="s">
        <v>84</v>
      </c>
      <c r="AY403" s="18" t="s">
        <v>135</v>
      </c>
      <c r="BE403" s="227">
        <f>IF(N403="základní",J403,0)</f>
        <v>0</v>
      </c>
      <c r="BF403" s="227">
        <f>IF(N403="snížená",J403,0)</f>
        <v>0</v>
      </c>
      <c r="BG403" s="227">
        <f>IF(N403="zákl. přenesená",J403,0)</f>
        <v>0</v>
      </c>
      <c r="BH403" s="227">
        <f>IF(N403="sníž. přenesená",J403,0)</f>
        <v>0</v>
      </c>
      <c r="BI403" s="227">
        <f>IF(N403="nulová",J403,0)</f>
        <v>0</v>
      </c>
      <c r="BJ403" s="18" t="s">
        <v>22</v>
      </c>
      <c r="BK403" s="227">
        <f>ROUND(I403*H403,2)</f>
        <v>0</v>
      </c>
      <c r="BL403" s="18" t="s">
        <v>142</v>
      </c>
      <c r="BM403" s="18" t="s">
        <v>456</v>
      </c>
    </row>
    <row r="404" s="12" customFormat="1">
      <c r="B404" s="231"/>
      <c r="C404" s="232"/>
      <c r="D404" s="228" t="s">
        <v>146</v>
      </c>
      <c r="E404" s="233" t="s">
        <v>20</v>
      </c>
      <c r="F404" s="234" t="s">
        <v>457</v>
      </c>
      <c r="G404" s="232"/>
      <c r="H404" s="233" t="s">
        <v>20</v>
      </c>
      <c r="I404" s="235"/>
      <c r="J404" s="232"/>
      <c r="K404" s="232"/>
      <c r="L404" s="236"/>
      <c r="M404" s="237"/>
      <c r="N404" s="238"/>
      <c r="O404" s="238"/>
      <c r="P404" s="238"/>
      <c r="Q404" s="238"/>
      <c r="R404" s="238"/>
      <c r="S404" s="238"/>
      <c r="T404" s="239"/>
      <c r="AT404" s="240" t="s">
        <v>146</v>
      </c>
      <c r="AU404" s="240" t="s">
        <v>84</v>
      </c>
      <c r="AV404" s="12" t="s">
        <v>22</v>
      </c>
      <c r="AW404" s="12" t="s">
        <v>34</v>
      </c>
      <c r="AX404" s="12" t="s">
        <v>75</v>
      </c>
      <c r="AY404" s="240" t="s">
        <v>135</v>
      </c>
    </row>
    <row r="405" s="13" customFormat="1">
      <c r="B405" s="241"/>
      <c r="C405" s="242"/>
      <c r="D405" s="228" t="s">
        <v>146</v>
      </c>
      <c r="E405" s="243" t="s">
        <v>20</v>
      </c>
      <c r="F405" s="244" t="s">
        <v>442</v>
      </c>
      <c r="G405" s="242"/>
      <c r="H405" s="245">
        <v>268.98399999999998</v>
      </c>
      <c r="I405" s="246"/>
      <c r="J405" s="242"/>
      <c r="K405" s="242"/>
      <c r="L405" s="247"/>
      <c r="M405" s="248"/>
      <c r="N405" s="249"/>
      <c r="O405" s="249"/>
      <c r="P405" s="249"/>
      <c r="Q405" s="249"/>
      <c r="R405" s="249"/>
      <c r="S405" s="249"/>
      <c r="T405" s="250"/>
      <c r="AT405" s="251" t="s">
        <v>146</v>
      </c>
      <c r="AU405" s="251" t="s">
        <v>84</v>
      </c>
      <c r="AV405" s="13" t="s">
        <v>84</v>
      </c>
      <c r="AW405" s="13" t="s">
        <v>34</v>
      </c>
      <c r="AX405" s="13" t="s">
        <v>22</v>
      </c>
      <c r="AY405" s="251" t="s">
        <v>135</v>
      </c>
    </row>
    <row r="406" s="1" customFormat="1" ht="22.5" customHeight="1">
      <c r="B406" s="39"/>
      <c r="C406" s="216" t="s">
        <v>458</v>
      </c>
      <c r="D406" s="216" t="s">
        <v>137</v>
      </c>
      <c r="E406" s="217" t="s">
        <v>459</v>
      </c>
      <c r="F406" s="218" t="s">
        <v>460</v>
      </c>
      <c r="G406" s="219" t="s">
        <v>161</v>
      </c>
      <c r="H406" s="220">
        <v>8.9100000000000001</v>
      </c>
      <c r="I406" s="221"/>
      <c r="J406" s="222">
        <f>ROUND(I406*H406,2)</f>
        <v>0</v>
      </c>
      <c r="K406" s="218" t="s">
        <v>141</v>
      </c>
      <c r="L406" s="44"/>
      <c r="M406" s="223" t="s">
        <v>20</v>
      </c>
      <c r="N406" s="224" t="s">
        <v>46</v>
      </c>
      <c r="O406" s="80"/>
      <c r="P406" s="225">
        <f>O406*H406</f>
        <v>0</v>
      </c>
      <c r="Q406" s="225">
        <v>0.00021000000000000001</v>
      </c>
      <c r="R406" s="225">
        <f>Q406*H406</f>
        <v>0.0018711000000000001</v>
      </c>
      <c r="S406" s="225">
        <v>0</v>
      </c>
      <c r="T406" s="226">
        <f>S406*H406</f>
        <v>0</v>
      </c>
      <c r="AR406" s="18" t="s">
        <v>142</v>
      </c>
      <c r="AT406" s="18" t="s">
        <v>137</v>
      </c>
      <c r="AU406" s="18" t="s">
        <v>84</v>
      </c>
      <c r="AY406" s="18" t="s">
        <v>135</v>
      </c>
      <c r="BE406" s="227">
        <f>IF(N406="základní",J406,0)</f>
        <v>0</v>
      </c>
      <c r="BF406" s="227">
        <f>IF(N406="snížená",J406,0)</f>
        <v>0</v>
      </c>
      <c r="BG406" s="227">
        <f>IF(N406="zákl. přenesená",J406,0)</f>
        <v>0</v>
      </c>
      <c r="BH406" s="227">
        <f>IF(N406="sníž. přenesená",J406,0)</f>
        <v>0</v>
      </c>
      <c r="BI406" s="227">
        <f>IF(N406="nulová",J406,0)</f>
        <v>0</v>
      </c>
      <c r="BJ406" s="18" t="s">
        <v>22</v>
      </c>
      <c r="BK406" s="227">
        <f>ROUND(I406*H406,2)</f>
        <v>0</v>
      </c>
      <c r="BL406" s="18" t="s">
        <v>142</v>
      </c>
      <c r="BM406" s="18" t="s">
        <v>461</v>
      </c>
    </row>
    <row r="407" s="1" customFormat="1">
      <c r="B407" s="39"/>
      <c r="C407" s="40"/>
      <c r="D407" s="228" t="s">
        <v>144</v>
      </c>
      <c r="E407" s="40"/>
      <c r="F407" s="229" t="s">
        <v>462</v>
      </c>
      <c r="G407" s="40"/>
      <c r="H407" s="40"/>
      <c r="I407" s="143"/>
      <c r="J407" s="40"/>
      <c r="K407" s="40"/>
      <c r="L407" s="44"/>
      <c r="M407" s="230"/>
      <c r="N407" s="80"/>
      <c r="O407" s="80"/>
      <c r="P407" s="80"/>
      <c r="Q407" s="80"/>
      <c r="R407" s="80"/>
      <c r="S407" s="80"/>
      <c r="T407" s="81"/>
      <c r="AT407" s="18" t="s">
        <v>144</v>
      </c>
      <c r="AU407" s="18" t="s">
        <v>84</v>
      </c>
    </row>
    <row r="408" s="12" customFormat="1">
      <c r="B408" s="231"/>
      <c r="C408" s="232"/>
      <c r="D408" s="228" t="s">
        <v>146</v>
      </c>
      <c r="E408" s="233" t="s">
        <v>20</v>
      </c>
      <c r="F408" s="234" t="s">
        <v>428</v>
      </c>
      <c r="G408" s="232"/>
      <c r="H408" s="233" t="s">
        <v>20</v>
      </c>
      <c r="I408" s="235"/>
      <c r="J408" s="232"/>
      <c r="K408" s="232"/>
      <c r="L408" s="236"/>
      <c r="M408" s="237"/>
      <c r="N408" s="238"/>
      <c r="O408" s="238"/>
      <c r="P408" s="238"/>
      <c r="Q408" s="238"/>
      <c r="R408" s="238"/>
      <c r="S408" s="238"/>
      <c r="T408" s="239"/>
      <c r="AT408" s="240" t="s">
        <v>146</v>
      </c>
      <c r="AU408" s="240" t="s">
        <v>84</v>
      </c>
      <c r="AV408" s="12" t="s">
        <v>22</v>
      </c>
      <c r="AW408" s="12" t="s">
        <v>34</v>
      </c>
      <c r="AX408" s="12" t="s">
        <v>75</v>
      </c>
      <c r="AY408" s="240" t="s">
        <v>135</v>
      </c>
    </row>
    <row r="409" s="13" customFormat="1">
      <c r="B409" s="241"/>
      <c r="C409" s="242"/>
      <c r="D409" s="228" t="s">
        <v>146</v>
      </c>
      <c r="E409" s="243" t="s">
        <v>20</v>
      </c>
      <c r="F409" s="244" t="s">
        <v>463</v>
      </c>
      <c r="G409" s="242"/>
      <c r="H409" s="245">
        <v>8.9100000000000001</v>
      </c>
      <c r="I409" s="246"/>
      <c r="J409" s="242"/>
      <c r="K409" s="242"/>
      <c r="L409" s="247"/>
      <c r="M409" s="248"/>
      <c r="N409" s="249"/>
      <c r="O409" s="249"/>
      <c r="P409" s="249"/>
      <c r="Q409" s="249"/>
      <c r="R409" s="249"/>
      <c r="S409" s="249"/>
      <c r="T409" s="250"/>
      <c r="AT409" s="251" t="s">
        <v>146</v>
      </c>
      <c r="AU409" s="251" t="s">
        <v>84</v>
      </c>
      <c r="AV409" s="13" t="s">
        <v>84</v>
      </c>
      <c r="AW409" s="13" t="s">
        <v>34</v>
      </c>
      <c r="AX409" s="13" t="s">
        <v>75</v>
      </c>
      <c r="AY409" s="251" t="s">
        <v>135</v>
      </c>
    </row>
    <row r="410" s="15" customFormat="1">
      <c r="B410" s="263"/>
      <c r="C410" s="264"/>
      <c r="D410" s="228" t="s">
        <v>146</v>
      </c>
      <c r="E410" s="265" t="s">
        <v>20</v>
      </c>
      <c r="F410" s="266" t="s">
        <v>154</v>
      </c>
      <c r="G410" s="264"/>
      <c r="H410" s="267">
        <v>8.9100000000000001</v>
      </c>
      <c r="I410" s="268"/>
      <c r="J410" s="264"/>
      <c r="K410" s="264"/>
      <c r="L410" s="269"/>
      <c r="M410" s="270"/>
      <c r="N410" s="271"/>
      <c r="O410" s="271"/>
      <c r="P410" s="271"/>
      <c r="Q410" s="271"/>
      <c r="R410" s="271"/>
      <c r="S410" s="271"/>
      <c r="T410" s="272"/>
      <c r="AT410" s="273" t="s">
        <v>146</v>
      </c>
      <c r="AU410" s="273" t="s">
        <v>84</v>
      </c>
      <c r="AV410" s="15" t="s">
        <v>142</v>
      </c>
      <c r="AW410" s="15" t="s">
        <v>34</v>
      </c>
      <c r="AX410" s="15" t="s">
        <v>22</v>
      </c>
      <c r="AY410" s="273" t="s">
        <v>135</v>
      </c>
    </row>
    <row r="411" s="11" customFormat="1" ht="22.8" customHeight="1">
      <c r="B411" s="200"/>
      <c r="C411" s="201"/>
      <c r="D411" s="202" t="s">
        <v>74</v>
      </c>
      <c r="E411" s="214" t="s">
        <v>464</v>
      </c>
      <c r="F411" s="214" t="s">
        <v>465</v>
      </c>
      <c r="G411" s="201"/>
      <c r="H411" s="201"/>
      <c r="I411" s="204"/>
      <c r="J411" s="215">
        <f>BK411</f>
        <v>0</v>
      </c>
      <c r="K411" s="201"/>
      <c r="L411" s="206"/>
      <c r="M411" s="207"/>
      <c r="N411" s="208"/>
      <c r="O411" s="208"/>
      <c r="P411" s="209">
        <f>SUM(P412:P435)</f>
        <v>0</v>
      </c>
      <c r="Q411" s="208"/>
      <c r="R411" s="209">
        <f>SUM(R412:R435)</f>
        <v>3.9193145000000005</v>
      </c>
      <c r="S411" s="208"/>
      <c r="T411" s="210">
        <f>SUM(T412:T435)</f>
        <v>0</v>
      </c>
      <c r="AR411" s="211" t="s">
        <v>22</v>
      </c>
      <c r="AT411" s="212" t="s">
        <v>74</v>
      </c>
      <c r="AU411" s="212" t="s">
        <v>22</v>
      </c>
      <c r="AY411" s="211" t="s">
        <v>135</v>
      </c>
      <c r="BK411" s="213">
        <f>SUM(BK412:BK435)</f>
        <v>0</v>
      </c>
    </row>
    <row r="412" s="1" customFormat="1" ht="16.5" customHeight="1">
      <c r="B412" s="39"/>
      <c r="C412" s="216" t="s">
        <v>466</v>
      </c>
      <c r="D412" s="216" t="s">
        <v>137</v>
      </c>
      <c r="E412" s="217" t="s">
        <v>467</v>
      </c>
      <c r="F412" s="218" t="s">
        <v>468</v>
      </c>
      <c r="G412" s="219" t="s">
        <v>469</v>
      </c>
      <c r="H412" s="220">
        <v>76.5</v>
      </c>
      <c r="I412" s="221"/>
      <c r="J412" s="222">
        <f>ROUND(I412*H412,2)</f>
        <v>0</v>
      </c>
      <c r="K412" s="218" t="s">
        <v>20</v>
      </c>
      <c r="L412" s="44"/>
      <c r="M412" s="223" t="s">
        <v>20</v>
      </c>
      <c r="N412" s="224" t="s">
        <v>46</v>
      </c>
      <c r="O412" s="80"/>
      <c r="P412" s="225">
        <f>O412*H412</f>
        <v>0</v>
      </c>
      <c r="Q412" s="225">
        <v>0</v>
      </c>
      <c r="R412" s="225">
        <f>Q412*H412</f>
        <v>0</v>
      </c>
      <c r="S412" s="225">
        <v>0</v>
      </c>
      <c r="T412" s="226">
        <f>S412*H412</f>
        <v>0</v>
      </c>
      <c r="AR412" s="18" t="s">
        <v>142</v>
      </c>
      <c r="AT412" s="18" t="s">
        <v>137</v>
      </c>
      <c r="AU412" s="18" t="s">
        <v>84</v>
      </c>
      <c r="AY412" s="18" t="s">
        <v>135</v>
      </c>
      <c r="BE412" s="227">
        <f>IF(N412="základní",J412,0)</f>
        <v>0</v>
      </c>
      <c r="BF412" s="227">
        <f>IF(N412="snížená",J412,0)</f>
        <v>0</v>
      </c>
      <c r="BG412" s="227">
        <f>IF(N412="zákl. přenesená",J412,0)</f>
        <v>0</v>
      </c>
      <c r="BH412" s="227">
        <f>IF(N412="sníž. přenesená",J412,0)</f>
        <v>0</v>
      </c>
      <c r="BI412" s="227">
        <f>IF(N412="nulová",J412,0)</f>
        <v>0</v>
      </c>
      <c r="BJ412" s="18" t="s">
        <v>22</v>
      </c>
      <c r="BK412" s="227">
        <f>ROUND(I412*H412,2)</f>
        <v>0</v>
      </c>
      <c r="BL412" s="18" t="s">
        <v>142</v>
      </c>
      <c r="BM412" s="18" t="s">
        <v>470</v>
      </c>
    </row>
    <row r="413" s="13" customFormat="1">
      <c r="B413" s="241"/>
      <c r="C413" s="242"/>
      <c r="D413" s="228" t="s">
        <v>146</v>
      </c>
      <c r="E413" s="243" t="s">
        <v>20</v>
      </c>
      <c r="F413" s="244" t="s">
        <v>471</v>
      </c>
      <c r="G413" s="242"/>
      <c r="H413" s="245">
        <v>76.5</v>
      </c>
      <c r="I413" s="246"/>
      <c r="J413" s="242"/>
      <c r="K413" s="242"/>
      <c r="L413" s="247"/>
      <c r="M413" s="248"/>
      <c r="N413" s="249"/>
      <c r="O413" s="249"/>
      <c r="P413" s="249"/>
      <c r="Q413" s="249"/>
      <c r="R413" s="249"/>
      <c r="S413" s="249"/>
      <c r="T413" s="250"/>
      <c r="AT413" s="251" t="s">
        <v>146</v>
      </c>
      <c r="AU413" s="251" t="s">
        <v>84</v>
      </c>
      <c r="AV413" s="13" t="s">
        <v>84</v>
      </c>
      <c r="AW413" s="13" t="s">
        <v>34</v>
      </c>
      <c r="AX413" s="13" t="s">
        <v>22</v>
      </c>
      <c r="AY413" s="251" t="s">
        <v>135</v>
      </c>
    </row>
    <row r="414" s="1" customFormat="1" ht="16.5" customHeight="1">
      <c r="B414" s="39"/>
      <c r="C414" s="216" t="s">
        <v>472</v>
      </c>
      <c r="D414" s="216" t="s">
        <v>137</v>
      </c>
      <c r="E414" s="217" t="s">
        <v>473</v>
      </c>
      <c r="F414" s="218" t="s">
        <v>474</v>
      </c>
      <c r="G414" s="219" t="s">
        <v>475</v>
      </c>
      <c r="H414" s="220">
        <v>1</v>
      </c>
      <c r="I414" s="221"/>
      <c r="J414" s="222">
        <f>ROUND(I414*H414,2)</f>
        <v>0</v>
      </c>
      <c r="K414" s="218" t="s">
        <v>20</v>
      </c>
      <c r="L414" s="44"/>
      <c r="M414" s="223" t="s">
        <v>20</v>
      </c>
      <c r="N414" s="224" t="s">
        <v>46</v>
      </c>
      <c r="O414" s="80"/>
      <c r="P414" s="225">
        <f>O414*H414</f>
        <v>0</v>
      </c>
      <c r="Q414" s="225">
        <v>0</v>
      </c>
      <c r="R414" s="225">
        <f>Q414*H414</f>
        <v>0</v>
      </c>
      <c r="S414" s="225">
        <v>0</v>
      </c>
      <c r="T414" s="226">
        <f>S414*H414</f>
        <v>0</v>
      </c>
      <c r="AR414" s="18" t="s">
        <v>142</v>
      </c>
      <c r="AT414" s="18" t="s">
        <v>137</v>
      </c>
      <c r="AU414" s="18" t="s">
        <v>84</v>
      </c>
      <c r="AY414" s="18" t="s">
        <v>135</v>
      </c>
      <c r="BE414" s="227">
        <f>IF(N414="základní",J414,0)</f>
        <v>0</v>
      </c>
      <c r="BF414" s="227">
        <f>IF(N414="snížená",J414,0)</f>
        <v>0</v>
      </c>
      <c r="BG414" s="227">
        <f>IF(N414="zákl. přenesená",J414,0)</f>
        <v>0</v>
      </c>
      <c r="BH414" s="227">
        <f>IF(N414="sníž. přenesená",J414,0)</f>
        <v>0</v>
      </c>
      <c r="BI414" s="227">
        <f>IF(N414="nulová",J414,0)</f>
        <v>0</v>
      </c>
      <c r="BJ414" s="18" t="s">
        <v>22</v>
      </c>
      <c r="BK414" s="227">
        <f>ROUND(I414*H414,2)</f>
        <v>0</v>
      </c>
      <c r="BL414" s="18" t="s">
        <v>142</v>
      </c>
      <c r="BM414" s="18" t="s">
        <v>476</v>
      </c>
    </row>
    <row r="415" s="13" customFormat="1">
      <c r="B415" s="241"/>
      <c r="C415" s="242"/>
      <c r="D415" s="228" t="s">
        <v>146</v>
      </c>
      <c r="E415" s="243" t="s">
        <v>20</v>
      </c>
      <c r="F415" s="244" t="s">
        <v>22</v>
      </c>
      <c r="G415" s="242"/>
      <c r="H415" s="245">
        <v>1</v>
      </c>
      <c r="I415" s="246"/>
      <c r="J415" s="242"/>
      <c r="K415" s="242"/>
      <c r="L415" s="247"/>
      <c r="M415" s="248"/>
      <c r="N415" s="249"/>
      <c r="O415" s="249"/>
      <c r="P415" s="249"/>
      <c r="Q415" s="249"/>
      <c r="R415" s="249"/>
      <c r="S415" s="249"/>
      <c r="T415" s="250"/>
      <c r="AT415" s="251" t="s">
        <v>146</v>
      </c>
      <c r="AU415" s="251" t="s">
        <v>84</v>
      </c>
      <c r="AV415" s="13" t="s">
        <v>84</v>
      </c>
      <c r="AW415" s="13" t="s">
        <v>34</v>
      </c>
      <c r="AX415" s="13" t="s">
        <v>22</v>
      </c>
      <c r="AY415" s="251" t="s">
        <v>135</v>
      </c>
    </row>
    <row r="416" s="1" customFormat="1" ht="16.5" customHeight="1">
      <c r="B416" s="39"/>
      <c r="C416" s="216" t="s">
        <v>477</v>
      </c>
      <c r="D416" s="216" t="s">
        <v>137</v>
      </c>
      <c r="E416" s="217" t="s">
        <v>478</v>
      </c>
      <c r="F416" s="218" t="s">
        <v>479</v>
      </c>
      <c r="G416" s="219" t="s">
        <v>161</v>
      </c>
      <c r="H416" s="220">
        <v>3.6000000000000001</v>
      </c>
      <c r="I416" s="221"/>
      <c r="J416" s="222">
        <f>ROUND(I416*H416,2)</f>
        <v>0</v>
      </c>
      <c r="K416" s="218" t="s">
        <v>20</v>
      </c>
      <c r="L416" s="44"/>
      <c r="M416" s="223" t="s">
        <v>20</v>
      </c>
      <c r="N416" s="224" t="s">
        <v>46</v>
      </c>
      <c r="O416" s="80"/>
      <c r="P416" s="225">
        <f>O416*H416</f>
        <v>0</v>
      </c>
      <c r="Q416" s="225">
        <v>0.0167</v>
      </c>
      <c r="R416" s="225">
        <f>Q416*H416</f>
        <v>0.06012</v>
      </c>
      <c r="S416" s="225">
        <v>0</v>
      </c>
      <c r="T416" s="226">
        <f>S416*H416</f>
        <v>0</v>
      </c>
      <c r="AR416" s="18" t="s">
        <v>142</v>
      </c>
      <c r="AT416" s="18" t="s">
        <v>137</v>
      </c>
      <c r="AU416" s="18" t="s">
        <v>84</v>
      </c>
      <c r="AY416" s="18" t="s">
        <v>135</v>
      </c>
      <c r="BE416" s="227">
        <f>IF(N416="základní",J416,0)</f>
        <v>0</v>
      </c>
      <c r="BF416" s="227">
        <f>IF(N416="snížená",J416,0)</f>
        <v>0</v>
      </c>
      <c r="BG416" s="227">
        <f>IF(N416="zákl. přenesená",J416,0)</f>
        <v>0</v>
      </c>
      <c r="BH416" s="227">
        <f>IF(N416="sníž. přenesená",J416,0)</f>
        <v>0</v>
      </c>
      <c r="BI416" s="227">
        <f>IF(N416="nulová",J416,0)</f>
        <v>0</v>
      </c>
      <c r="BJ416" s="18" t="s">
        <v>22</v>
      </c>
      <c r="BK416" s="227">
        <f>ROUND(I416*H416,2)</f>
        <v>0</v>
      </c>
      <c r="BL416" s="18" t="s">
        <v>142</v>
      </c>
      <c r="BM416" s="18" t="s">
        <v>480</v>
      </c>
    </row>
    <row r="417" s="12" customFormat="1">
      <c r="B417" s="231"/>
      <c r="C417" s="232"/>
      <c r="D417" s="228" t="s">
        <v>146</v>
      </c>
      <c r="E417" s="233" t="s">
        <v>20</v>
      </c>
      <c r="F417" s="234" t="s">
        <v>428</v>
      </c>
      <c r="G417" s="232"/>
      <c r="H417" s="233" t="s">
        <v>20</v>
      </c>
      <c r="I417" s="235"/>
      <c r="J417" s="232"/>
      <c r="K417" s="232"/>
      <c r="L417" s="236"/>
      <c r="M417" s="237"/>
      <c r="N417" s="238"/>
      <c r="O417" s="238"/>
      <c r="P417" s="238"/>
      <c r="Q417" s="238"/>
      <c r="R417" s="238"/>
      <c r="S417" s="238"/>
      <c r="T417" s="239"/>
      <c r="AT417" s="240" t="s">
        <v>146</v>
      </c>
      <c r="AU417" s="240" t="s">
        <v>84</v>
      </c>
      <c r="AV417" s="12" t="s">
        <v>22</v>
      </c>
      <c r="AW417" s="12" t="s">
        <v>34</v>
      </c>
      <c r="AX417" s="12" t="s">
        <v>75</v>
      </c>
      <c r="AY417" s="240" t="s">
        <v>135</v>
      </c>
    </row>
    <row r="418" s="13" customFormat="1">
      <c r="B418" s="241"/>
      <c r="C418" s="242"/>
      <c r="D418" s="228" t="s">
        <v>146</v>
      </c>
      <c r="E418" s="243" t="s">
        <v>20</v>
      </c>
      <c r="F418" s="244" t="s">
        <v>481</v>
      </c>
      <c r="G418" s="242"/>
      <c r="H418" s="245">
        <v>3.6000000000000001</v>
      </c>
      <c r="I418" s="246"/>
      <c r="J418" s="242"/>
      <c r="K418" s="242"/>
      <c r="L418" s="247"/>
      <c r="M418" s="248"/>
      <c r="N418" s="249"/>
      <c r="O418" s="249"/>
      <c r="P418" s="249"/>
      <c r="Q418" s="249"/>
      <c r="R418" s="249"/>
      <c r="S418" s="249"/>
      <c r="T418" s="250"/>
      <c r="AT418" s="251" t="s">
        <v>146</v>
      </c>
      <c r="AU418" s="251" t="s">
        <v>84</v>
      </c>
      <c r="AV418" s="13" t="s">
        <v>84</v>
      </c>
      <c r="AW418" s="13" t="s">
        <v>34</v>
      </c>
      <c r="AX418" s="13" t="s">
        <v>75</v>
      </c>
      <c r="AY418" s="251" t="s">
        <v>135</v>
      </c>
    </row>
    <row r="419" s="15" customFormat="1">
      <c r="B419" s="263"/>
      <c r="C419" s="264"/>
      <c r="D419" s="228" t="s">
        <v>146</v>
      </c>
      <c r="E419" s="265" t="s">
        <v>20</v>
      </c>
      <c r="F419" s="266" t="s">
        <v>154</v>
      </c>
      <c r="G419" s="264"/>
      <c r="H419" s="267">
        <v>3.6000000000000001</v>
      </c>
      <c r="I419" s="268"/>
      <c r="J419" s="264"/>
      <c r="K419" s="264"/>
      <c r="L419" s="269"/>
      <c r="M419" s="270"/>
      <c r="N419" s="271"/>
      <c r="O419" s="271"/>
      <c r="P419" s="271"/>
      <c r="Q419" s="271"/>
      <c r="R419" s="271"/>
      <c r="S419" s="271"/>
      <c r="T419" s="272"/>
      <c r="AT419" s="273" t="s">
        <v>146</v>
      </c>
      <c r="AU419" s="273" t="s">
        <v>84</v>
      </c>
      <c r="AV419" s="15" t="s">
        <v>142</v>
      </c>
      <c r="AW419" s="15" t="s">
        <v>34</v>
      </c>
      <c r="AX419" s="15" t="s">
        <v>22</v>
      </c>
      <c r="AY419" s="273" t="s">
        <v>135</v>
      </c>
    </row>
    <row r="420" s="1" customFormat="1" ht="16.5" customHeight="1">
      <c r="B420" s="39"/>
      <c r="C420" s="216" t="s">
        <v>482</v>
      </c>
      <c r="D420" s="216" t="s">
        <v>137</v>
      </c>
      <c r="E420" s="217" t="s">
        <v>483</v>
      </c>
      <c r="F420" s="218" t="s">
        <v>484</v>
      </c>
      <c r="G420" s="219" t="s">
        <v>161</v>
      </c>
      <c r="H420" s="220">
        <v>19.199999999999999</v>
      </c>
      <c r="I420" s="221"/>
      <c r="J420" s="222">
        <f>ROUND(I420*H420,2)</f>
        <v>0</v>
      </c>
      <c r="K420" s="218" t="s">
        <v>20</v>
      </c>
      <c r="L420" s="44"/>
      <c r="M420" s="223" t="s">
        <v>20</v>
      </c>
      <c r="N420" s="224" t="s">
        <v>46</v>
      </c>
      <c r="O420" s="80"/>
      <c r="P420" s="225">
        <f>O420*H420</f>
        <v>0</v>
      </c>
      <c r="Q420" s="225">
        <v>0.0117</v>
      </c>
      <c r="R420" s="225">
        <f>Q420*H420</f>
        <v>0.22464000000000001</v>
      </c>
      <c r="S420" s="225">
        <v>0</v>
      </c>
      <c r="T420" s="226">
        <f>S420*H420</f>
        <v>0</v>
      </c>
      <c r="AR420" s="18" t="s">
        <v>142</v>
      </c>
      <c r="AT420" s="18" t="s">
        <v>137</v>
      </c>
      <c r="AU420" s="18" t="s">
        <v>84</v>
      </c>
      <c r="AY420" s="18" t="s">
        <v>135</v>
      </c>
      <c r="BE420" s="227">
        <f>IF(N420="základní",J420,0)</f>
        <v>0</v>
      </c>
      <c r="BF420" s="227">
        <f>IF(N420="snížená",J420,0)</f>
        <v>0</v>
      </c>
      <c r="BG420" s="227">
        <f>IF(N420="zákl. přenesená",J420,0)</f>
        <v>0</v>
      </c>
      <c r="BH420" s="227">
        <f>IF(N420="sníž. přenesená",J420,0)</f>
        <v>0</v>
      </c>
      <c r="BI420" s="227">
        <f>IF(N420="nulová",J420,0)</f>
        <v>0</v>
      </c>
      <c r="BJ420" s="18" t="s">
        <v>22</v>
      </c>
      <c r="BK420" s="227">
        <f>ROUND(I420*H420,2)</f>
        <v>0</v>
      </c>
      <c r="BL420" s="18" t="s">
        <v>142</v>
      </c>
      <c r="BM420" s="18" t="s">
        <v>485</v>
      </c>
    </row>
    <row r="421" s="12" customFormat="1">
      <c r="B421" s="231"/>
      <c r="C421" s="232"/>
      <c r="D421" s="228" t="s">
        <v>146</v>
      </c>
      <c r="E421" s="233" t="s">
        <v>20</v>
      </c>
      <c r="F421" s="234" t="s">
        <v>152</v>
      </c>
      <c r="G421" s="232"/>
      <c r="H421" s="233" t="s">
        <v>20</v>
      </c>
      <c r="I421" s="235"/>
      <c r="J421" s="232"/>
      <c r="K421" s="232"/>
      <c r="L421" s="236"/>
      <c r="M421" s="237"/>
      <c r="N421" s="238"/>
      <c r="O421" s="238"/>
      <c r="P421" s="238"/>
      <c r="Q421" s="238"/>
      <c r="R421" s="238"/>
      <c r="S421" s="238"/>
      <c r="T421" s="239"/>
      <c r="AT421" s="240" t="s">
        <v>146</v>
      </c>
      <c r="AU421" s="240" t="s">
        <v>84</v>
      </c>
      <c r="AV421" s="12" t="s">
        <v>22</v>
      </c>
      <c r="AW421" s="12" t="s">
        <v>34</v>
      </c>
      <c r="AX421" s="12" t="s">
        <v>75</v>
      </c>
      <c r="AY421" s="240" t="s">
        <v>135</v>
      </c>
    </row>
    <row r="422" s="13" customFormat="1">
      <c r="B422" s="241"/>
      <c r="C422" s="242"/>
      <c r="D422" s="228" t="s">
        <v>146</v>
      </c>
      <c r="E422" s="243" t="s">
        <v>20</v>
      </c>
      <c r="F422" s="244" t="s">
        <v>486</v>
      </c>
      <c r="G422" s="242"/>
      <c r="H422" s="245">
        <v>19.199999999999999</v>
      </c>
      <c r="I422" s="246"/>
      <c r="J422" s="242"/>
      <c r="K422" s="242"/>
      <c r="L422" s="247"/>
      <c r="M422" s="248"/>
      <c r="N422" s="249"/>
      <c r="O422" s="249"/>
      <c r="P422" s="249"/>
      <c r="Q422" s="249"/>
      <c r="R422" s="249"/>
      <c r="S422" s="249"/>
      <c r="T422" s="250"/>
      <c r="AT422" s="251" t="s">
        <v>146</v>
      </c>
      <c r="AU422" s="251" t="s">
        <v>84</v>
      </c>
      <c r="AV422" s="13" t="s">
        <v>84</v>
      </c>
      <c r="AW422" s="13" t="s">
        <v>34</v>
      </c>
      <c r="AX422" s="13" t="s">
        <v>75</v>
      </c>
      <c r="AY422" s="251" t="s">
        <v>135</v>
      </c>
    </row>
    <row r="423" s="15" customFormat="1">
      <c r="B423" s="263"/>
      <c r="C423" s="264"/>
      <c r="D423" s="228" t="s">
        <v>146</v>
      </c>
      <c r="E423" s="265" t="s">
        <v>20</v>
      </c>
      <c r="F423" s="266" t="s">
        <v>154</v>
      </c>
      <c r="G423" s="264"/>
      <c r="H423" s="267">
        <v>19.199999999999999</v>
      </c>
      <c r="I423" s="268"/>
      <c r="J423" s="264"/>
      <c r="K423" s="264"/>
      <c r="L423" s="269"/>
      <c r="M423" s="270"/>
      <c r="N423" s="271"/>
      <c r="O423" s="271"/>
      <c r="P423" s="271"/>
      <c r="Q423" s="271"/>
      <c r="R423" s="271"/>
      <c r="S423" s="271"/>
      <c r="T423" s="272"/>
      <c r="AT423" s="273" t="s">
        <v>146</v>
      </c>
      <c r="AU423" s="273" t="s">
        <v>84</v>
      </c>
      <c r="AV423" s="15" t="s">
        <v>142</v>
      </c>
      <c r="AW423" s="15" t="s">
        <v>34</v>
      </c>
      <c r="AX423" s="15" t="s">
        <v>22</v>
      </c>
      <c r="AY423" s="273" t="s">
        <v>135</v>
      </c>
    </row>
    <row r="424" s="1" customFormat="1" ht="16.5" customHeight="1">
      <c r="B424" s="39"/>
      <c r="C424" s="216" t="s">
        <v>487</v>
      </c>
      <c r="D424" s="216" t="s">
        <v>137</v>
      </c>
      <c r="E424" s="217" t="s">
        <v>488</v>
      </c>
      <c r="F424" s="218" t="s">
        <v>489</v>
      </c>
      <c r="G424" s="219" t="s">
        <v>161</v>
      </c>
      <c r="H424" s="220">
        <v>114.685</v>
      </c>
      <c r="I424" s="221"/>
      <c r="J424" s="222">
        <f>ROUND(I424*H424,2)</f>
        <v>0</v>
      </c>
      <c r="K424" s="218" t="s">
        <v>20</v>
      </c>
      <c r="L424" s="44"/>
      <c r="M424" s="223" t="s">
        <v>20</v>
      </c>
      <c r="N424" s="224" t="s">
        <v>46</v>
      </c>
      <c r="O424" s="80"/>
      <c r="P424" s="225">
        <f>O424*H424</f>
        <v>0</v>
      </c>
      <c r="Q424" s="225">
        <v>0.015699999999999999</v>
      </c>
      <c r="R424" s="225">
        <f>Q424*H424</f>
        <v>1.8005544999999998</v>
      </c>
      <c r="S424" s="225">
        <v>0</v>
      </c>
      <c r="T424" s="226">
        <f>S424*H424</f>
        <v>0</v>
      </c>
      <c r="AR424" s="18" t="s">
        <v>142</v>
      </c>
      <c r="AT424" s="18" t="s">
        <v>137</v>
      </c>
      <c r="AU424" s="18" t="s">
        <v>84</v>
      </c>
      <c r="AY424" s="18" t="s">
        <v>135</v>
      </c>
      <c r="BE424" s="227">
        <f>IF(N424="základní",J424,0)</f>
        <v>0</v>
      </c>
      <c r="BF424" s="227">
        <f>IF(N424="snížená",J424,0)</f>
        <v>0</v>
      </c>
      <c r="BG424" s="227">
        <f>IF(N424="zákl. přenesená",J424,0)</f>
        <v>0</v>
      </c>
      <c r="BH424" s="227">
        <f>IF(N424="sníž. přenesená",J424,0)</f>
        <v>0</v>
      </c>
      <c r="BI424" s="227">
        <f>IF(N424="nulová",J424,0)</f>
        <v>0</v>
      </c>
      <c r="BJ424" s="18" t="s">
        <v>22</v>
      </c>
      <c r="BK424" s="227">
        <f>ROUND(I424*H424,2)</f>
        <v>0</v>
      </c>
      <c r="BL424" s="18" t="s">
        <v>142</v>
      </c>
      <c r="BM424" s="18" t="s">
        <v>490</v>
      </c>
    </row>
    <row r="425" s="12" customFormat="1">
      <c r="B425" s="231"/>
      <c r="C425" s="232"/>
      <c r="D425" s="228" t="s">
        <v>146</v>
      </c>
      <c r="E425" s="233" t="s">
        <v>20</v>
      </c>
      <c r="F425" s="234" t="s">
        <v>491</v>
      </c>
      <c r="G425" s="232"/>
      <c r="H425" s="233" t="s">
        <v>20</v>
      </c>
      <c r="I425" s="235"/>
      <c r="J425" s="232"/>
      <c r="K425" s="232"/>
      <c r="L425" s="236"/>
      <c r="M425" s="237"/>
      <c r="N425" s="238"/>
      <c r="O425" s="238"/>
      <c r="P425" s="238"/>
      <c r="Q425" s="238"/>
      <c r="R425" s="238"/>
      <c r="S425" s="238"/>
      <c r="T425" s="239"/>
      <c r="AT425" s="240" t="s">
        <v>146</v>
      </c>
      <c r="AU425" s="240" t="s">
        <v>84</v>
      </c>
      <c r="AV425" s="12" t="s">
        <v>22</v>
      </c>
      <c r="AW425" s="12" t="s">
        <v>34</v>
      </c>
      <c r="AX425" s="12" t="s">
        <v>75</v>
      </c>
      <c r="AY425" s="240" t="s">
        <v>135</v>
      </c>
    </row>
    <row r="426" s="13" customFormat="1">
      <c r="B426" s="241"/>
      <c r="C426" s="242"/>
      <c r="D426" s="228" t="s">
        <v>146</v>
      </c>
      <c r="E426" s="243" t="s">
        <v>20</v>
      </c>
      <c r="F426" s="244" t="s">
        <v>492</v>
      </c>
      <c r="G426" s="242"/>
      <c r="H426" s="245">
        <v>22</v>
      </c>
      <c r="I426" s="246"/>
      <c r="J426" s="242"/>
      <c r="K426" s="242"/>
      <c r="L426" s="247"/>
      <c r="M426" s="248"/>
      <c r="N426" s="249"/>
      <c r="O426" s="249"/>
      <c r="P426" s="249"/>
      <c r="Q426" s="249"/>
      <c r="R426" s="249"/>
      <c r="S426" s="249"/>
      <c r="T426" s="250"/>
      <c r="AT426" s="251" t="s">
        <v>146</v>
      </c>
      <c r="AU426" s="251" t="s">
        <v>84</v>
      </c>
      <c r="AV426" s="13" t="s">
        <v>84</v>
      </c>
      <c r="AW426" s="13" t="s">
        <v>34</v>
      </c>
      <c r="AX426" s="13" t="s">
        <v>75</v>
      </c>
      <c r="AY426" s="251" t="s">
        <v>135</v>
      </c>
    </row>
    <row r="427" s="12" customFormat="1">
      <c r="B427" s="231"/>
      <c r="C427" s="232"/>
      <c r="D427" s="228" t="s">
        <v>146</v>
      </c>
      <c r="E427" s="233" t="s">
        <v>20</v>
      </c>
      <c r="F427" s="234" t="s">
        <v>281</v>
      </c>
      <c r="G427" s="232"/>
      <c r="H427" s="233" t="s">
        <v>20</v>
      </c>
      <c r="I427" s="235"/>
      <c r="J427" s="232"/>
      <c r="K427" s="232"/>
      <c r="L427" s="236"/>
      <c r="M427" s="237"/>
      <c r="N427" s="238"/>
      <c r="O427" s="238"/>
      <c r="P427" s="238"/>
      <c r="Q427" s="238"/>
      <c r="R427" s="238"/>
      <c r="S427" s="238"/>
      <c r="T427" s="239"/>
      <c r="AT427" s="240" t="s">
        <v>146</v>
      </c>
      <c r="AU427" s="240" t="s">
        <v>84</v>
      </c>
      <c r="AV427" s="12" t="s">
        <v>22</v>
      </c>
      <c r="AW427" s="12" t="s">
        <v>34</v>
      </c>
      <c r="AX427" s="12" t="s">
        <v>75</v>
      </c>
      <c r="AY427" s="240" t="s">
        <v>135</v>
      </c>
    </row>
    <row r="428" s="13" customFormat="1">
      <c r="B428" s="241"/>
      <c r="C428" s="242"/>
      <c r="D428" s="228" t="s">
        <v>146</v>
      </c>
      <c r="E428" s="243" t="s">
        <v>20</v>
      </c>
      <c r="F428" s="244" t="s">
        <v>493</v>
      </c>
      <c r="G428" s="242"/>
      <c r="H428" s="245">
        <v>92.685000000000002</v>
      </c>
      <c r="I428" s="246"/>
      <c r="J428" s="242"/>
      <c r="K428" s="242"/>
      <c r="L428" s="247"/>
      <c r="M428" s="248"/>
      <c r="N428" s="249"/>
      <c r="O428" s="249"/>
      <c r="P428" s="249"/>
      <c r="Q428" s="249"/>
      <c r="R428" s="249"/>
      <c r="S428" s="249"/>
      <c r="T428" s="250"/>
      <c r="AT428" s="251" t="s">
        <v>146</v>
      </c>
      <c r="AU428" s="251" t="s">
        <v>84</v>
      </c>
      <c r="AV428" s="13" t="s">
        <v>84</v>
      </c>
      <c r="AW428" s="13" t="s">
        <v>34</v>
      </c>
      <c r="AX428" s="13" t="s">
        <v>75</v>
      </c>
      <c r="AY428" s="251" t="s">
        <v>135</v>
      </c>
    </row>
    <row r="429" s="15" customFormat="1">
      <c r="B429" s="263"/>
      <c r="C429" s="264"/>
      <c r="D429" s="228" t="s">
        <v>146</v>
      </c>
      <c r="E429" s="265" t="s">
        <v>20</v>
      </c>
      <c r="F429" s="266" t="s">
        <v>154</v>
      </c>
      <c r="G429" s="264"/>
      <c r="H429" s="267">
        <v>114.685</v>
      </c>
      <c r="I429" s="268"/>
      <c r="J429" s="264"/>
      <c r="K429" s="264"/>
      <c r="L429" s="269"/>
      <c r="M429" s="270"/>
      <c r="N429" s="271"/>
      <c r="O429" s="271"/>
      <c r="P429" s="271"/>
      <c r="Q429" s="271"/>
      <c r="R429" s="271"/>
      <c r="S429" s="271"/>
      <c r="T429" s="272"/>
      <c r="AT429" s="273" t="s">
        <v>146</v>
      </c>
      <c r="AU429" s="273" t="s">
        <v>84</v>
      </c>
      <c r="AV429" s="15" t="s">
        <v>142</v>
      </c>
      <c r="AW429" s="15" t="s">
        <v>34</v>
      </c>
      <c r="AX429" s="15" t="s">
        <v>22</v>
      </c>
      <c r="AY429" s="273" t="s">
        <v>135</v>
      </c>
    </row>
    <row r="430" s="1" customFormat="1" ht="22.5" customHeight="1">
      <c r="B430" s="39"/>
      <c r="C430" s="216" t="s">
        <v>494</v>
      </c>
      <c r="D430" s="216" t="s">
        <v>137</v>
      </c>
      <c r="E430" s="217" t="s">
        <v>495</v>
      </c>
      <c r="F430" s="218" t="s">
        <v>496</v>
      </c>
      <c r="G430" s="219" t="s">
        <v>343</v>
      </c>
      <c r="H430" s="220">
        <v>160</v>
      </c>
      <c r="I430" s="221"/>
      <c r="J430" s="222">
        <f>ROUND(I430*H430,2)</f>
        <v>0</v>
      </c>
      <c r="K430" s="218" t="s">
        <v>20</v>
      </c>
      <c r="L430" s="44"/>
      <c r="M430" s="223" t="s">
        <v>20</v>
      </c>
      <c r="N430" s="224" t="s">
        <v>46</v>
      </c>
      <c r="O430" s="80"/>
      <c r="P430" s="225">
        <f>O430*H430</f>
        <v>0</v>
      </c>
      <c r="Q430" s="225">
        <v>0.00095</v>
      </c>
      <c r="R430" s="225">
        <f>Q430*H430</f>
        <v>0.152</v>
      </c>
      <c r="S430" s="225">
        <v>0</v>
      </c>
      <c r="T430" s="226">
        <f>S430*H430</f>
        <v>0</v>
      </c>
      <c r="AR430" s="18" t="s">
        <v>142</v>
      </c>
      <c r="AT430" s="18" t="s">
        <v>137</v>
      </c>
      <c r="AU430" s="18" t="s">
        <v>84</v>
      </c>
      <c r="AY430" s="18" t="s">
        <v>135</v>
      </c>
      <c r="BE430" s="227">
        <f>IF(N430="základní",J430,0)</f>
        <v>0</v>
      </c>
      <c r="BF430" s="227">
        <f>IF(N430="snížená",J430,0)</f>
        <v>0</v>
      </c>
      <c r="BG430" s="227">
        <f>IF(N430="zákl. přenesená",J430,0)</f>
        <v>0</v>
      </c>
      <c r="BH430" s="227">
        <f>IF(N430="sníž. přenesená",J430,0)</f>
        <v>0</v>
      </c>
      <c r="BI430" s="227">
        <f>IF(N430="nulová",J430,0)</f>
        <v>0</v>
      </c>
      <c r="BJ430" s="18" t="s">
        <v>22</v>
      </c>
      <c r="BK430" s="227">
        <f>ROUND(I430*H430,2)</f>
        <v>0</v>
      </c>
      <c r="BL430" s="18" t="s">
        <v>142</v>
      </c>
      <c r="BM430" s="18" t="s">
        <v>497</v>
      </c>
    </row>
    <row r="431" s="13" customFormat="1">
      <c r="B431" s="241"/>
      <c r="C431" s="242"/>
      <c r="D431" s="228" t="s">
        <v>146</v>
      </c>
      <c r="E431" s="243" t="s">
        <v>20</v>
      </c>
      <c r="F431" s="244" t="s">
        <v>498</v>
      </c>
      <c r="G431" s="242"/>
      <c r="H431" s="245">
        <v>160</v>
      </c>
      <c r="I431" s="246"/>
      <c r="J431" s="242"/>
      <c r="K431" s="242"/>
      <c r="L431" s="247"/>
      <c r="M431" s="248"/>
      <c r="N431" s="249"/>
      <c r="O431" s="249"/>
      <c r="P431" s="249"/>
      <c r="Q431" s="249"/>
      <c r="R431" s="249"/>
      <c r="S431" s="249"/>
      <c r="T431" s="250"/>
      <c r="AT431" s="251" t="s">
        <v>146</v>
      </c>
      <c r="AU431" s="251" t="s">
        <v>84</v>
      </c>
      <c r="AV431" s="13" t="s">
        <v>84</v>
      </c>
      <c r="AW431" s="13" t="s">
        <v>34</v>
      </c>
      <c r="AX431" s="13" t="s">
        <v>22</v>
      </c>
      <c r="AY431" s="251" t="s">
        <v>135</v>
      </c>
    </row>
    <row r="432" s="1" customFormat="1" ht="16.5" customHeight="1">
      <c r="B432" s="39"/>
      <c r="C432" s="216" t="s">
        <v>499</v>
      </c>
      <c r="D432" s="216" t="s">
        <v>137</v>
      </c>
      <c r="E432" s="217" t="s">
        <v>500</v>
      </c>
      <c r="F432" s="218" t="s">
        <v>501</v>
      </c>
      <c r="G432" s="219" t="s">
        <v>502</v>
      </c>
      <c r="H432" s="220">
        <v>1</v>
      </c>
      <c r="I432" s="221"/>
      <c r="J432" s="222">
        <f>ROUND(I432*H432,2)</f>
        <v>0</v>
      </c>
      <c r="K432" s="218" t="s">
        <v>20</v>
      </c>
      <c r="L432" s="44"/>
      <c r="M432" s="223" t="s">
        <v>20</v>
      </c>
      <c r="N432" s="224" t="s">
        <v>46</v>
      </c>
      <c r="O432" s="80"/>
      <c r="P432" s="225">
        <f>O432*H432</f>
        <v>0</v>
      </c>
      <c r="Q432" s="225">
        <v>0.62</v>
      </c>
      <c r="R432" s="225">
        <f>Q432*H432</f>
        <v>0.62</v>
      </c>
      <c r="S432" s="225">
        <v>0</v>
      </c>
      <c r="T432" s="226">
        <f>S432*H432</f>
        <v>0</v>
      </c>
      <c r="AR432" s="18" t="s">
        <v>142</v>
      </c>
      <c r="AT432" s="18" t="s">
        <v>137</v>
      </c>
      <c r="AU432" s="18" t="s">
        <v>84</v>
      </c>
      <c r="AY432" s="18" t="s">
        <v>135</v>
      </c>
      <c r="BE432" s="227">
        <f>IF(N432="základní",J432,0)</f>
        <v>0</v>
      </c>
      <c r="BF432" s="227">
        <f>IF(N432="snížená",J432,0)</f>
        <v>0</v>
      </c>
      <c r="BG432" s="227">
        <f>IF(N432="zákl. přenesená",J432,0)</f>
        <v>0</v>
      </c>
      <c r="BH432" s="227">
        <f>IF(N432="sníž. přenesená",J432,0)</f>
        <v>0</v>
      </c>
      <c r="BI432" s="227">
        <f>IF(N432="nulová",J432,0)</f>
        <v>0</v>
      </c>
      <c r="BJ432" s="18" t="s">
        <v>22</v>
      </c>
      <c r="BK432" s="227">
        <f>ROUND(I432*H432,2)</f>
        <v>0</v>
      </c>
      <c r="BL432" s="18" t="s">
        <v>142</v>
      </c>
      <c r="BM432" s="18" t="s">
        <v>503</v>
      </c>
    </row>
    <row r="433" s="13" customFormat="1">
      <c r="B433" s="241"/>
      <c r="C433" s="242"/>
      <c r="D433" s="228" t="s">
        <v>146</v>
      </c>
      <c r="E433" s="243" t="s">
        <v>20</v>
      </c>
      <c r="F433" s="244" t="s">
        <v>22</v>
      </c>
      <c r="G433" s="242"/>
      <c r="H433" s="245">
        <v>1</v>
      </c>
      <c r="I433" s="246"/>
      <c r="J433" s="242"/>
      <c r="K433" s="242"/>
      <c r="L433" s="247"/>
      <c r="M433" s="248"/>
      <c r="N433" s="249"/>
      <c r="O433" s="249"/>
      <c r="P433" s="249"/>
      <c r="Q433" s="249"/>
      <c r="R433" s="249"/>
      <c r="S433" s="249"/>
      <c r="T433" s="250"/>
      <c r="AT433" s="251" t="s">
        <v>146</v>
      </c>
      <c r="AU433" s="251" t="s">
        <v>84</v>
      </c>
      <c r="AV433" s="13" t="s">
        <v>84</v>
      </c>
      <c r="AW433" s="13" t="s">
        <v>34</v>
      </c>
      <c r="AX433" s="13" t="s">
        <v>22</v>
      </c>
      <c r="AY433" s="251" t="s">
        <v>135</v>
      </c>
    </row>
    <row r="434" s="1" customFormat="1" ht="16.5" customHeight="1">
      <c r="B434" s="39"/>
      <c r="C434" s="216" t="s">
        <v>504</v>
      </c>
      <c r="D434" s="216" t="s">
        <v>137</v>
      </c>
      <c r="E434" s="217" t="s">
        <v>505</v>
      </c>
      <c r="F434" s="218" t="s">
        <v>506</v>
      </c>
      <c r="G434" s="219" t="s">
        <v>502</v>
      </c>
      <c r="H434" s="220">
        <v>1</v>
      </c>
      <c r="I434" s="221"/>
      <c r="J434" s="222">
        <f>ROUND(I434*H434,2)</f>
        <v>0</v>
      </c>
      <c r="K434" s="218" t="s">
        <v>20</v>
      </c>
      <c r="L434" s="44"/>
      <c r="M434" s="223" t="s">
        <v>20</v>
      </c>
      <c r="N434" s="224" t="s">
        <v>46</v>
      </c>
      <c r="O434" s="80"/>
      <c r="P434" s="225">
        <f>O434*H434</f>
        <v>0</v>
      </c>
      <c r="Q434" s="225">
        <v>1.0620000000000001</v>
      </c>
      <c r="R434" s="225">
        <f>Q434*H434</f>
        <v>1.0620000000000001</v>
      </c>
      <c r="S434" s="225">
        <v>0</v>
      </c>
      <c r="T434" s="226">
        <f>S434*H434</f>
        <v>0</v>
      </c>
      <c r="AR434" s="18" t="s">
        <v>142</v>
      </c>
      <c r="AT434" s="18" t="s">
        <v>137</v>
      </c>
      <c r="AU434" s="18" t="s">
        <v>84</v>
      </c>
      <c r="AY434" s="18" t="s">
        <v>135</v>
      </c>
      <c r="BE434" s="227">
        <f>IF(N434="základní",J434,0)</f>
        <v>0</v>
      </c>
      <c r="BF434" s="227">
        <f>IF(N434="snížená",J434,0)</f>
        <v>0</v>
      </c>
      <c r="BG434" s="227">
        <f>IF(N434="zákl. přenesená",J434,0)</f>
        <v>0</v>
      </c>
      <c r="BH434" s="227">
        <f>IF(N434="sníž. přenesená",J434,0)</f>
        <v>0</v>
      </c>
      <c r="BI434" s="227">
        <f>IF(N434="nulová",J434,0)</f>
        <v>0</v>
      </c>
      <c r="BJ434" s="18" t="s">
        <v>22</v>
      </c>
      <c r="BK434" s="227">
        <f>ROUND(I434*H434,2)</f>
        <v>0</v>
      </c>
      <c r="BL434" s="18" t="s">
        <v>142</v>
      </c>
      <c r="BM434" s="18" t="s">
        <v>507</v>
      </c>
    </row>
    <row r="435" s="13" customFormat="1">
      <c r="B435" s="241"/>
      <c r="C435" s="242"/>
      <c r="D435" s="228" t="s">
        <v>146</v>
      </c>
      <c r="E435" s="243" t="s">
        <v>20</v>
      </c>
      <c r="F435" s="244" t="s">
        <v>22</v>
      </c>
      <c r="G435" s="242"/>
      <c r="H435" s="245">
        <v>1</v>
      </c>
      <c r="I435" s="246"/>
      <c r="J435" s="242"/>
      <c r="K435" s="242"/>
      <c r="L435" s="247"/>
      <c r="M435" s="248"/>
      <c r="N435" s="249"/>
      <c r="O435" s="249"/>
      <c r="P435" s="249"/>
      <c r="Q435" s="249"/>
      <c r="R435" s="249"/>
      <c r="S435" s="249"/>
      <c r="T435" s="250"/>
      <c r="AT435" s="251" t="s">
        <v>146</v>
      </c>
      <c r="AU435" s="251" t="s">
        <v>84</v>
      </c>
      <c r="AV435" s="13" t="s">
        <v>84</v>
      </c>
      <c r="AW435" s="13" t="s">
        <v>34</v>
      </c>
      <c r="AX435" s="13" t="s">
        <v>22</v>
      </c>
      <c r="AY435" s="251" t="s">
        <v>135</v>
      </c>
    </row>
    <row r="436" s="11" customFormat="1" ht="22.8" customHeight="1">
      <c r="B436" s="200"/>
      <c r="C436" s="201"/>
      <c r="D436" s="202" t="s">
        <v>74</v>
      </c>
      <c r="E436" s="214" t="s">
        <v>508</v>
      </c>
      <c r="F436" s="214" t="s">
        <v>509</v>
      </c>
      <c r="G436" s="201"/>
      <c r="H436" s="201"/>
      <c r="I436" s="204"/>
      <c r="J436" s="215">
        <f>BK436</f>
        <v>0</v>
      </c>
      <c r="K436" s="201"/>
      <c r="L436" s="206"/>
      <c r="M436" s="207"/>
      <c r="N436" s="208"/>
      <c r="O436" s="208"/>
      <c r="P436" s="209">
        <f>SUM(P437:P470)</f>
        <v>0</v>
      </c>
      <c r="Q436" s="208"/>
      <c r="R436" s="209">
        <f>SUM(R437:R470)</f>
        <v>0</v>
      </c>
      <c r="S436" s="208"/>
      <c r="T436" s="210">
        <f>SUM(T437:T470)</f>
        <v>48.911200000000001</v>
      </c>
      <c r="AR436" s="211" t="s">
        <v>22</v>
      </c>
      <c r="AT436" s="212" t="s">
        <v>74</v>
      </c>
      <c r="AU436" s="212" t="s">
        <v>22</v>
      </c>
      <c r="AY436" s="211" t="s">
        <v>135</v>
      </c>
      <c r="BK436" s="213">
        <f>SUM(BK437:BK470)</f>
        <v>0</v>
      </c>
    </row>
    <row r="437" s="1" customFormat="1" ht="16.5" customHeight="1">
      <c r="B437" s="39"/>
      <c r="C437" s="216" t="s">
        <v>510</v>
      </c>
      <c r="D437" s="216" t="s">
        <v>137</v>
      </c>
      <c r="E437" s="217" t="s">
        <v>511</v>
      </c>
      <c r="F437" s="218" t="s">
        <v>512</v>
      </c>
      <c r="G437" s="219" t="s">
        <v>140</v>
      </c>
      <c r="H437" s="220">
        <v>3.1989999999999998</v>
      </c>
      <c r="I437" s="221"/>
      <c r="J437" s="222">
        <f>ROUND(I437*H437,2)</f>
        <v>0</v>
      </c>
      <c r="K437" s="218" t="s">
        <v>141</v>
      </c>
      <c r="L437" s="44"/>
      <c r="M437" s="223" t="s">
        <v>20</v>
      </c>
      <c r="N437" s="224" t="s">
        <v>46</v>
      </c>
      <c r="O437" s="80"/>
      <c r="P437" s="225">
        <f>O437*H437</f>
        <v>0</v>
      </c>
      <c r="Q437" s="225">
        <v>0</v>
      </c>
      <c r="R437" s="225">
        <f>Q437*H437</f>
        <v>0</v>
      </c>
      <c r="S437" s="225">
        <v>2.2000000000000002</v>
      </c>
      <c r="T437" s="226">
        <f>S437*H437</f>
        <v>7.0377999999999998</v>
      </c>
      <c r="AR437" s="18" t="s">
        <v>142</v>
      </c>
      <c r="AT437" s="18" t="s">
        <v>137</v>
      </c>
      <c r="AU437" s="18" t="s">
        <v>84</v>
      </c>
      <c r="AY437" s="18" t="s">
        <v>135</v>
      </c>
      <c r="BE437" s="227">
        <f>IF(N437="základní",J437,0)</f>
        <v>0</v>
      </c>
      <c r="BF437" s="227">
        <f>IF(N437="snížená",J437,0)</f>
        <v>0</v>
      </c>
      <c r="BG437" s="227">
        <f>IF(N437="zákl. přenesená",J437,0)</f>
        <v>0</v>
      </c>
      <c r="BH437" s="227">
        <f>IF(N437="sníž. přenesená",J437,0)</f>
        <v>0</v>
      </c>
      <c r="BI437" s="227">
        <f>IF(N437="nulová",J437,0)</f>
        <v>0</v>
      </c>
      <c r="BJ437" s="18" t="s">
        <v>22</v>
      </c>
      <c r="BK437" s="227">
        <f>ROUND(I437*H437,2)</f>
        <v>0</v>
      </c>
      <c r="BL437" s="18" t="s">
        <v>142</v>
      </c>
      <c r="BM437" s="18" t="s">
        <v>513</v>
      </c>
    </row>
    <row r="438" s="1" customFormat="1">
      <c r="B438" s="39"/>
      <c r="C438" s="40"/>
      <c r="D438" s="228" t="s">
        <v>144</v>
      </c>
      <c r="E438" s="40"/>
      <c r="F438" s="229" t="s">
        <v>514</v>
      </c>
      <c r="G438" s="40"/>
      <c r="H438" s="40"/>
      <c r="I438" s="143"/>
      <c r="J438" s="40"/>
      <c r="K438" s="40"/>
      <c r="L438" s="44"/>
      <c r="M438" s="230"/>
      <c r="N438" s="80"/>
      <c r="O438" s="80"/>
      <c r="P438" s="80"/>
      <c r="Q438" s="80"/>
      <c r="R438" s="80"/>
      <c r="S438" s="80"/>
      <c r="T438" s="81"/>
      <c r="AT438" s="18" t="s">
        <v>144</v>
      </c>
      <c r="AU438" s="18" t="s">
        <v>84</v>
      </c>
    </row>
    <row r="439" s="12" customFormat="1">
      <c r="B439" s="231"/>
      <c r="C439" s="232"/>
      <c r="D439" s="228" t="s">
        <v>146</v>
      </c>
      <c r="E439" s="233" t="s">
        <v>20</v>
      </c>
      <c r="F439" s="234" t="s">
        <v>515</v>
      </c>
      <c r="G439" s="232"/>
      <c r="H439" s="233" t="s">
        <v>20</v>
      </c>
      <c r="I439" s="235"/>
      <c r="J439" s="232"/>
      <c r="K439" s="232"/>
      <c r="L439" s="236"/>
      <c r="M439" s="237"/>
      <c r="N439" s="238"/>
      <c r="O439" s="238"/>
      <c r="P439" s="238"/>
      <c r="Q439" s="238"/>
      <c r="R439" s="238"/>
      <c r="S439" s="238"/>
      <c r="T439" s="239"/>
      <c r="AT439" s="240" t="s">
        <v>146</v>
      </c>
      <c r="AU439" s="240" t="s">
        <v>84</v>
      </c>
      <c r="AV439" s="12" t="s">
        <v>22</v>
      </c>
      <c r="AW439" s="12" t="s">
        <v>34</v>
      </c>
      <c r="AX439" s="12" t="s">
        <v>75</v>
      </c>
      <c r="AY439" s="240" t="s">
        <v>135</v>
      </c>
    </row>
    <row r="440" s="13" customFormat="1">
      <c r="B440" s="241"/>
      <c r="C440" s="242"/>
      <c r="D440" s="228" t="s">
        <v>146</v>
      </c>
      <c r="E440" s="243" t="s">
        <v>20</v>
      </c>
      <c r="F440" s="244" t="s">
        <v>516</v>
      </c>
      <c r="G440" s="242"/>
      <c r="H440" s="245">
        <v>2.02069375</v>
      </c>
      <c r="I440" s="246"/>
      <c r="J440" s="242"/>
      <c r="K440" s="242"/>
      <c r="L440" s="247"/>
      <c r="M440" s="248"/>
      <c r="N440" s="249"/>
      <c r="O440" s="249"/>
      <c r="P440" s="249"/>
      <c r="Q440" s="249"/>
      <c r="R440" s="249"/>
      <c r="S440" s="249"/>
      <c r="T440" s="250"/>
      <c r="AT440" s="251" t="s">
        <v>146</v>
      </c>
      <c r="AU440" s="251" t="s">
        <v>84</v>
      </c>
      <c r="AV440" s="13" t="s">
        <v>84</v>
      </c>
      <c r="AW440" s="13" t="s">
        <v>34</v>
      </c>
      <c r="AX440" s="13" t="s">
        <v>75</v>
      </c>
      <c r="AY440" s="251" t="s">
        <v>135</v>
      </c>
    </row>
    <row r="441" s="14" customFormat="1">
      <c r="B441" s="252"/>
      <c r="C441" s="253"/>
      <c r="D441" s="228" t="s">
        <v>146</v>
      </c>
      <c r="E441" s="254" t="s">
        <v>20</v>
      </c>
      <c r="F441" s="255" t="s">
        <v>150</v>
      </c>
      <c r="G441" s="253"/>
      <c r="H441" s="256">
        <v>2.02069375</v>
      </c>
      <c r="I441" s="257"/>
      <c r="J441" s="253"/>
      <c r="K441" s="253"/>
      <c r="L441" s="258"/>
      <c r="M441" s="259"/>
      <c r="N441" s="260"/>
      <c r="O441" s="260"/>
      <c r="P441" s="260"/>
      <c r="Q441" s="260"/>
      <c r="R441" s="260"/>
      <c r="S441" s="260"/>
      <c r="T441" s="261"/>
      <c r="AT441" s="262" t="s">
        <v>146</v>
      </c>
      <c r="AU441" s="262" t="s">
        <v>84</v>
      </c>
      <c r="AV441" s="14" t="s">
        <v>151</v>
      </c>
      <c r="AW441" s="14" t="s">
        <v>34</v>
      </c>
      <c r="AX441" s="14" t="s">
        <v>75</v>
      </c>
      <c r="AY441" s="262" t="s">
        <v>135</v>
      </c>
    </row>
    <row r="442" s="12" customFormat="1">
      <c r="B442" s="231"/>
      <c r="C442" s="232"/>
      <c r="D442" s="228" t="s">
        <v>146</v>
      </c>
      <c r="E442" s="233" t="s">
        <v>20</v>
      </c>
      <c r="F442" s="234" t="s">
        <v>517</v>
      </c>
      <c r="G442" s="232"/>
      <c r="H442" s="233" t="s">
        <v>20</v>
      </c>
      <c r="I442" s="235"/>
      <c r="J442" s="232"/>
      <c r="K442" s="232"/>
      <c r="L442" s="236"/>
      <c r="M442" s="237"/>
      <c r="N442" s="238"/>
      <c r="O442" s="238"/>
      <c r="P442" s="238"/>
      <c r="Q442" s="238"/>
      <c r="R442" s="238"/>
      <c r="S442" s="238"/>
      <c r="T442" s="239"/>
      <c r="AT442" s="240" t="s">
        <v>146</v>
      </c>
      <c r="AU442" s="240" t="s">
        <v>84</v>
      </c>
      <c r="AV442" s="12" t="s">
        <v>22</v>
      </c>
      <c r="AW442" s="12" t="s">
        <v>34</v>
      </c>
      <c r="AX442" s="12" t="s">
        <v>75</v>
      </c>
      <c r="AY442" s="240" t="s">
        <v>135</v>
      </c>
    </row>
    <row r="443" s="13" customFormat="1">
      <c r="B443" s="241"/>
      <c r="C443" s="242"/>
      <c r="D443" s="228" t="s">
        <v>146</v>
      </c>
      <c r="E443" s="243" t="s">
        <v>20</v>
      </c>
      <c r="F443" s="244" t="s">
        <v>518</v>
      </c>
      <c r="G443" s="242"/>
      <c r="H443" s="245">
        <v>1.1785175000000001</v>
      </c>
      <c r="I443" s="246"/>
      <c r="J443" s="242"/>
      <c r="K443" s="242"/>
      <c r="L443" s="247"/>
      <c r="M443" s="248"/>
      <c r="N443" s="249"/>
      <c r="O443" s="249"/>
      <c r="P443" s="249"/>
      <c r="Q443" s="249"/>
      <c r="R443" s="249"/>
      <c r="S443" s="249"/>
      <c r="T443" s="250"/>
      <c r="AT443" s="251" t="s">
        <v>146</v>
      </c>
      <c r="AU443" s="251" t="s">
        <v>84</v>
      </c>
      <c r="AV443" s="13" t="s">
        <v>84</v>
      </c>
      <c r="AW443" s="13" t="s">
        <v>34</v>
      </c>
      <c r="AX443" s="13" t="s">
        <v>75</v>
      </c>
      <c r="AY443" s="251" t="s">
        <v>135</v>
      </c>
    </row>
    <row r="444" s="14" customFormat="1">
      <c r="B444" s="252"/>
      <c r="C444" s="253"/>
      <c r="D444" s="228" t="s">
        <v>146</v>
      </c>
      <c r="E444" s="254" t="s">
        <v>20</v>
      </c>
      <c r="F444" s="255" t="s">
        <v>150</v>
      </c>
      <c r="G444" s="253"/>
      <c r="H444" s="256">
        <v>1.1785175000000001</v>
      </c>
      <c r="I444" s="257"/>
      <c r="J444" s="253"/>
      <c r="K444" s="253"/>
      <c r="L444" s="258"/>
      <c r="M444" s="259"/>
      <c r="N444" s="260"/>
      <c r="O444" s="260"/>
      <c r="P444" s="260"/>
      <c r="Q444" s="260"/>
      <c r="R444" s="260"/>
      <c r="S444" s="260"/>
      <c r="T444" s="261"/>
      <c r="AT444" s="262" t="s">
        <v>146</v>
      </c>
      <c r="AU444" s="262" t="s">
        <v>84</v>
      </c>
      <c r="AV444" s="14" t="s">
        <v>151</v>
      </c>
      <c r="AW444" s="14" t="s">
        <v>34</v>
      </c>
      <c r="AX444" s="14" t="s">
        <v>75</v>
      </c>
      <c r="AY444" s="262" t="s">
        <v>135</v>
      </c>
    </row>
    <row r="445" s="15" customFormat="1">
      <c r="B445" s="263"/>
      <c r="C445" s="264"/>
      <c r="D445" s="228" t="s">
        <v>146</v>
      </c>
      <c r="E445" s="265" t="s">
        <v>20</v>
      </c>
      <c r="F445" s="266" t="s">
        <v>154</v>
      </c>
      <c r="G445" s="264"/>
      <c r="H445" s="267">
        <v>3.1992112499999998</v>
      </c>
      <c r="I445" s="268"/>
      <c r="J445" s="264"/>
      <c r="K445" s="264"/>
      <c r="L445" s="269"/>
      <c r="M445" s="270"/>
      <c r="N445" s="271"/>
      <c r="O445" s="271"/>
      <c r="P445" s="271"/>
      <c r="Q445" s="271"/>
      <c r="R445" s="271"/>
      <c r="S445" s="271"/>
      <c r="T445" s="272"/>
      <c r="AT445" s="273" t="s">
        <v>146</v>
      </c>
      <c r="AU445" s="273" t="s">
        <v>84</v>
      </c>
      <c r="AV445" s="15" t="s">
        <v>142</v>
      </c>
      <c r="AW445" s="15" t="s">
        <v>34</v>
      </c>
      <c r="AX445" s="15" t="s">
        <v>22</v>
      </c>
      <c r="AY445" s="273" t="s">
        <v>135</v>
      </c>
    </row>
    <row r="446" s="1" customFormat="1" ht="22.5" customHeight="1">
      <c r="B446" s="39"/>
      <c r="C446" s="216" t="s">
        <v>519</v>
      </c>
      <c r="D446" s="216" t="s">
        <v>137</v>
      </c>
      <c r="E446" s="217" t="s">
        <v>520</v>
      </c>
      <c r="F446" s="218" t="s">
        <v>521</v>
      </c>
      <c r="G446" s="219" t="s">
        <v>140</v>
      </c>
      <c r="H446" s="220">
        <v>23.263000000000002</v>
      </c>
      <c r="I446" s="221"/>
      <c r="J446" s="222">
        <f>ROUND(I446*H446,2)</f>
        <v>0</v>
      </c>
      <c r="K446" s="218" t="s">
        <v>141</v>
      </c>
      <c r="L446" s="44"/>
      <c r="M446" s="223" t="s">
        <v>20</v>
      </c>
      <c r="N446" s="224" t="s">
        <v>46</v>
      </c>
      <c r="O446" s="80"/>
      <c r="P446" s="225">
        <f>O446*H446</f>
        <v>0</v>
      </c>
      <c r="Q446" s="225">
        <v>0</v>
      </c>
      <c r="R446" s="225">
        <f>Q446*H446</f>
        <v>0</v>
      </c>
      <c r="S446" s="225">
        <v>1.8</v>
      </c>
      <c r="T446" s="226">
        <f>S446*H446</f>
        <v>41.873400000000004</v>
      </c>
      <c r="AR446" s="18" t="s">
        <v>142</v>
      </c>
      <c r="AT446" s="18" t="s">
        <v>137</v>
      </c>
      <c r="AU446" s="18" t="s">
        <v>84</v>
      </c>
      <c r="AY446" s="18" t="s">
        <v>135</v>
      </c>
      <c r="BE446" s="227">
        <f>IF(N446="základní",J446,0)</f>
        <v>0</v>
      </c>
      <c r="BF446" s="227">
        <f>IF(N446="snížená",J446,0)</f>
        <v>0</v>
      </c>
      <c r="BG446" s="227">
        <f>IF(N446="zákl. přenesená",J446,0)</f>
        <v>0</v>
      </c>
      <c r="BH446" s="227">
        <f>IF(N446="sníž. přenesená",J446,0)</f>
        <v>0</v>
      </c>
      <c r="BI446" s="227">
        <f>IF(N446="nulová",J446,0)</f>
        <v>0</v>
      </c>
      <c r="BJ446" s="18" t="s">
        <v>22</v>
      </c>
      <c r="BK446" s="227">
        <f>ROUND(I446*H446,2)</f>
        <v>0</v>
      </c>
      <c r="BL446" s="18" t="s">
        <v>142</v>
      </c>
      <c r="BM446" s="18" t="s">
        <v>522</v>
      </c>
    </row>
    <row r="447" s="1" customFormat="1">
      <c r="B447" s="39"/>
      <c r="C447" s="40"/>
      <c r="D447" s="228" t="s">
        <v>144</v>
      </c>
      <c r="E447" s="40"/>
      <c r="F447" s="229" t="s">
        <v>523</v>
      </c>
      <c r="G447" s="40"/>
      <c r="H447" s="40"/>
      <c r="I447" s="143"/>
      <c r="J447" s="40"/>
      <c r="K447" s="40"/>
      <c r="L447" s="44"/>
      <c r="M447" s="230"/>
      <c r="N447" s="80"/>
      <c r="O447" s="80"/>
      <c r="P447" s="80"/>
      <c r="Q447" s="80"/>
      <c r="R447" s="80"/>
      <c r="S447" s="80"/>
      <c r="T447" s="81"/>
      <c r="AT447" s="18" t="s">
        <v>144</v>
      </c>
      <c r="AU447" s="18" t="s">
        <v>84</v>
      </c>
    </row>
    <row r="448" s="12" customFormat="1">
      <c r="B448" s="231"/>
      <c r="C448" s="232"/>
      <c r="D448" s="228" t="s">
        <v>146</v>
      </c>
      <c r="E448" s="233" t="s">
        <v>20</v>
      </c>
      <c r="F448" s="234" t="s">
        <v>524</v>
      </c>
      <c r="G448" s="232"/>
      <c r="H448" s="233" t="s">
        <v>20</v>
      </c>
      <c r="I448" s="235"/>
      <c r="J448" s="232"/>
      <c r="K448" s="232"/>
      <c r="L448" s="236"/>
      <c r="M448" s="237"/>
      <c r="N448" s="238"/>
      <c r="O448" s="238"/>
      <c r="P448" s="238"/>
      <c r="Q448" s="238"/>
      <c r="R448" s="238"/>
      <c r="S448" s="238"/>
      <c r="T448" s="239"/>
      <c r="AT448" s="240" t="s">
        <v>146</v>
      </c>
      <c r="AU448" s="240" t="s">
        <v>84</v>
      </c>
      <c r="AV448" s="12" t="s">
        <v>22</v>
      </c>
      <c r="AW448" s="12" t="s">
        <v>34</v>
      </c>
      <c r="AX448" s="12" t="s">
        <v>75</v>
      </c>
      <c r="AY448" s="240" t="s">
        <v>135</v>
      </c>
    </row>
    <row r="449" s="13" customFormat="1">
      <c r="B449" s="241"/>
      <c r="C449" s="242"/>
      <c r="D449" s="228" t="s">
        <v>146</v>
      </c>
      <c r="E449" s="243" t="s">
        <v>20</v>
      </c>
      <c r="F449" s="244" t="s">
        <v>525</v>
      </c>
      <c r="G449" s="242"/>
      <c r="H449" s="245">
        <v>0.36456</v>
      </c>
      <c r="I449" s="246"/>
      <c r="J449" s="242"/>
      <c r="K449" s="242"/>
      <c r="L449" s="247"/>
      <c r="M449" s="248"/>
      <c r="N449" s="249"/>
      <c r="O449" s="249"/>
      <c r="P449" s="249"/>
      <c r="Q449" s="249"/>
      <c r="R449" s="249"/>
      <c r="S449" s="249"/>
      <c r="T449" s="250"/>
      <c r="AT449" s="251" t="s">
        <v>146</v>
      </c>
      <c r="AU449" s="251" t="s">
        <v>84</v>
      </c>
      <c r="AV449" s="13" t="s">
        <v>84</v>
      </c>
      <c r="AW449" s="13" t="s">
        <v>34</v>
      </c>
      <c r="AX449" s="13" t="s">
        <v>75</v>
      </c>
      <c r="AY449" s="251" t="s">
        <v>135</v>
      </c>
    </row>
    <row r="450" s="12" customFormat="1">
      <c r="B450" s="231"/>
      <c r="C450" s="232"/>
      <c r="D450" s="228" t="s">
        <v>146</v>
      </c>
      <c r="E450" s="233" t="s">
        <v>20</v>
      </c>
      <c r="F450" s="234" t="s">
        <v>224</v>
      </c>
      <c r="G450" s="232"/>
      <c r="H450" s="233" t="s">
        <v>20</v>
      </c>
      <c r="I450" s="235"/>
      <c r="J450" s="232"/>
      <c r="K450" s="232"/>
      <c r="L450" s="236"/>
      <c r="M450" s="237"/>
      <c r="N450" s="238"/>
      <c r="O450" s="238"/>
      <c r="P450" s="238"/>
      <c r="Q450" s="238"/>
      <c r="R450" s="238"/>
      <c r="S450" s="238"/>
      <c r="T450" s="239"/>
      <c r="AT450" s="240" t="s">
        <v>146</v>
      </c>
      <c r="AU450" s="240" t="s">
        <v>84</v>
      </c>
      <c r="AV450" s="12" t="s">
        <v>22</v>
      </c>
      <c r="AW450" s="12" t="s">
        <v>34</v>
      </c>
      <c r="AX450" s="12" t="s">
        <v>75</v>
      </c>
      <c r="AY450" s="240" t="s">
        <v>135</v>
      </c>
    </row>
    <row r="451" s="13" customFormat="1">
      <c r="B451" s="241"/>
      <c r="C451" s="242"/>
      <c r="D451" s="228" t="s">
        <v>146</v>
      </c>
      <c r="E451" s="243" t="s">
        <v>20</v>
      </c>
      <c r="F451" s="244" t="s">
        <v>526</v>
      </c>
      <c r="G451" s="242"/>
      <c r="H451" s="245">
        <v>6.5720030999999999</v>
      </c>
      <c r="I451" s="246"/>
      <c r="J451" s="242"/>
      <c r="K451" s="242"/>
      <c r="L451" s="247"/>
      <c r="M451" s="248"/>
      <c r="N451" s="249"/>
      <c r="O451" s="249"/>
      <c r="P451" s="249"/>
      <c r="Q451" s="249"/>
      <c r="R451" s="249"/>
      <c r="S451" s="249"/>
      <c r="T451" s="250"/>
      <c r="AT451" s="251" t="s">
        <v>146</v>
      </c>
      <c r="AU451" s="251" t="s">
        <v>84</v>
      </c>
      <c r="AV451" s="13" t="s">
        <v>84</v>
      </c>
      <c r="AW451" s="13" t="s">
        <v>34</v>
      </c>
      <c r="AX451" s="13" t="s">
        <v>75</v>
      </c>
      <c r="AY451" s="251" t="s">
        <v>135</v>
      </c>
    </row>
    <row r="452" s="14" customFormat="1">
      <c r="B452" s="252"/>
      <c r="C452" s="253"/>
      <c r="D452" s="228" t="s">
        <v>146</v>
      </c>
      <c r="E452" s="254" t="s">
        <v>20</v>
      </c>
      <c r="F452" s="255" t="s">
        <v>150</v>
      </c>
      <c r="G452" s="253"/>
      <c r="H452" s="256">
        <v>6.9365630999999999</v>
      </c>
      <c r="I452" s="257"/>
      <c r="J452" s="253"/>
      <c r="K452" s="253"/>
      <c r="L452" s="258"/>
      <c r="M452" s="259"/>
      <c r="N452" s="260"/>
      <c r="O452" s="260"/>
      <c r="P452" s="260"/>
      <c r="Q452" s="260"/>
      <c r="R452" s="260"/>
      <c r="S452" s="260"/>
      <c r="T452" s="261"/>
      <c r="AT452" s="262" t="s">
        <v>146</v>
      </c>
      <c r="AU452" s="262" t="s">
        <v>84</v>
      </c>
      <c r="AV452" s="14" t="s">
        <v>151</v>
      </c>
      <c r="AW452" s="14" t="s">
        <v>34</v>
      </c>
      <c r="AX452" s="14" t="s">
        <v>75</v>
      </c>
      <c r="AY452" s="262" t="s">
        <v>135</v>
      </c>
    </row>
    <row r="453" s="12" customFormat="1">
      <c r="B453" s="231"/>
      <c r="C453" s="232"/>
      <c r="D453" s="228" t="s">
        <v>146</v>
      </c>
      <c r="E453" s="233" t="s">
        <v>20</v>
      </c>
      <c r="F453" s="234" t="s">
        <v>221</v>
      </c>
      <c r="G453" s="232"/>
      <c r="H453" s="233" t="s">
        <v>20</v>
      </c>
      <c r="I453" s="235"/>
      <c r="J453" s="232"/>
      <c r="K453" s="232"/>
      <c r="L453" s="236"/>
      <c r="M453" s="237"/>
      <c r="N453" s="238"/>
      <c r="O453" s="238"/>
      <c r="P453" s="238"/>
      <c r="Q453" s="238"/>
      <c r="R453" s="238"/>
      <c r="S453" s="238"/>
      <c r="T453" s="239"/>
      <c r="AT453" s="240" t="s">
        <v>146</v>
      </c>
      <c r="AU453" s="240" t="s">
        <v>84</v>
      </c>
      <c r="AV453" s="12" t="s">
        <v>22</v>
      </c>
      <c r="AW453" s="12" t="s">
        <v>34</v>
      </c>
      <c r="AX453" s="12" t="s">
        <v>75</v>
      </c>
      <c r="AY453" s="240" t="s">
        <v>135</v>
      </c>
    </row>
    <row r="454" s="12" customFormat="1">
      <c r="B454" s="231"/>
      <c r="C454" s="232"/>
      <c r="D454" s="228" t="s">
        <v>146</v>
      </c>
      <c r="E454" s="233" t="s">
        <v>20</v>
      </c>
      <c r="F454" s="234" t="s">
        <v>350</v>
      </c>
      <c r="G454" s="232"/>
      <c r="H454" s="233" t="s">
        <v>20</v>
      </c>
      <c r="I454" s="235"/>
      <c r="J454" s="232"/>
      <c r="K454" s="232"/>
      <c r="L454" s="236"/>
      <c r="M454" s="237"/>
      <c r="N454" s="238"/>
      <c r="O454" s="238"/>
      <c r="P454" s="238"/>
      <c r="Q454" s="238"/>
      <c r="R454" s="238"/>
      <c r="S454" s="238"/>
      <c r="T454" s="239"/>
      <c r="AT454" s="240" t="s">
        <v>146</v>
      </c>
      <c r="AU454" s="240" t="s">
        <v>84</v>
      </c>
      <c r="AV454" s="12" t="s">
        <v>22</v>
      </c>
      <c r="AW454" s="12" t="s">
        <v>34</v>
      </c>
      <c r="AX454" s="12" t="s">
        <v>75</v>
      </c>
      <c r="AY454" s="240" t="s">
        <v>135</v>
      </c>
    </row>
    <row r="455" s="13" customFormat="1">
      <c r="B455" s="241"/>
      <c r="C455" s="242"/>
      <c r="D455" s="228" t="s">
        <v>146</v>
      </c>
      <c r="E455" s="243" t="s">
        <v>20</v>
      </c>
      <c r="F455" s="244" t="s">
        <v>351</v>
      </c>
      <c r="G455" s="242"/>
      <c r="H455" s="245">
        <v>0.072999999999999995</v>
      </c>
      <c r="I455" s="246"/>
      <c r="J455" s="242"/>
      <c r="K455" s="242"/>
      <c r="L455" s="247"/>
      <c r="M455" s="248"/>
      <c r="N455" s="249"/>
      <c r="O455" s="249"/>
      <c r="P455" s="249"/>
      <c r="Q455" s="249"/>
      <c r="R455" s="249"/>
      <c r="S455" s="249"/>
      <c r="T455" s="250"/>
      <c r="AT455" s="251" t="s">
        <v>146</v>
      </c>
      <c r="AU455" s="251" t="s">
        <v>84</v>
      </c>
      <c r="AV455" s="13" t="s">
        <v>84</v>
      </c>
      <c r="AW455" s="13" t="s">
        <v>34</v>
      </c>
      <c r="AX455" s="13" t="s">
        <v>75</v>
      </c>
      <c r="AY455" s="251" t="s">
        <v>135</v>
      </c>
    </row>
    <row r="456" s="13" customFormat="1">
      <c r="B456" s="241"/>
      <c r="C456" s="242"/>
      <c r="D456" s="228" t="s">
        <v>146</v>
      </c>
      <c r="E456" s="243" t="s">
        <v>20</v>
      </c>
      <c r="F456" s="244" t="s">
        <v>352</v>
      </c>
      <c r="G456" s="242"/>
      <c r="H456" s="245">
        <v>0.042500000000000003</v>
      </c>
      <c r="I456" s="246"/>
      <c r="J456" s="242"/>
      <c r="K456" s="242"/>
      <c r="L456" s="247"/>
      <c r="M456" s="248"/>
      <c r="N456" s="249"/>
      <c r="O456" s="249"/>
      <c r="P456" s="249"/>
      <c r="Q456" s="249"/>
      <c r="R456" s="249"/>
      <c r="S456" s="249"/>
      <c r="T456" s="250"/>
      <c r="AT456" s="251" t="s">
        <v>146</v>
      </c>
      <c r="AU456" s="251" t="s">
        <v>84</v>
      </c>
      <c r="AV456" s="13" t="s">
        <v>84</v>
      </c>
      <c r="AW456" s="13" t="s">
        <v>34</v>
      </c>
      <c r="AX456" s="13" t="s">
        <v>75</v>
      </c>
      <c r="AY456" s="251" t="s">
        <v>135</v>
      </c>
    </row>
    <row r="457" s="13" customFormat="1">
      <c r="B457" s="241"/>
      <c r="C457" s="242"/>
      <c r="D457" s="228" t="s">
        <v>146</v>
      </c>
      <c r="E457" s="243" t="s">
        <v>20</v>
      </c>
      <c r="F457" s="244" t="s">
        <v>353</v>
      </c>
      <c r="G457" s="242"/>
      <c r="H457" s="245">
        <v>0.65849999999999997</v>
      </c>
      <c r="I457" s="246"/>
      <c r="J457" s="242"/>
      <c r="K457" s="242"/>
      <c r="L457" s="247"/>
      <c r="M457" s="248"/>
      <c r="N457" s="249"/>
      <c r="O457" s="249"/>
      <c r="P457" s="249"/>
      <c r="Q457" s="249"/>
      <c r="R457" s="249"/>
      <c r="S457" s="249"/>
      <c r="T457" s="250"/>
      <c r="AT457" s="251" t="s">
        <v>146</v>
      </c>
      <c r="AU457" s="251" t="s">
        <v>84</v>
      </c>
      <c r="AV457" s="13" t="s">
        <v>84</v>
      </c>
      <c r="AW457" s="13" t="s">
        <v>34</v>
      </c>
      <c r="AX457" s="13" t="s">
        <v>75</v>
      </c>
      <c r="AY457" s="251" t="s">
        <v>135</v>
      </c>
    </row>
    <row r="458" s="13" customFormat="1">
      <c r="B458" s="241"/>
      <c r="C458" s="242"/>
      <c r="D458" s="228" t="s">
        <v>146</v>
      </c>
      <c r="E458" s="243" t="s">
        <v>20</v>
      </c>
      <c r="F458" s="244" t="s">
        <v>354</v>
      </c>
      <c r="G458" s="242"/>
      <c r="H458" s="245">
        <v>0.162105</v>
      </c>
      <c r="I458" s="246"/>
      <c r="J458" s="242"/>
      <c r="K458" s="242"/>
      <c r="L458" s="247"/>
      <c r="M458" s="248"/>
      <c r="N458" s="249"/>
      <c r="O458" s="249"/>
      <c r="P458" s="249"/>
      <c r="Q458" s="249"/>
      <c r="R458" s="249"/>
      <c r="S458" s="249"/>
      <c r="T458" s="250"/>
      <c r="AT458" s="251" t="s">
        <v>146</v>
      </c>
      <c r="AU458" s="251" t="s">
        <v>84</v>
      </c>
      <c r="AV458" s="13" t="s">
        <v>84</v>
      </c>
      <c r="AW458" s="13" t="s">
        <v>34</v>
      </c>
      <c r="AX458" s="13" t="s">
        <v>75</v>
      </c>
      <c r="AY458" s="251" t="s">
        <v>135</v>
      </c>
    </row>
    <row r="459" s="13" customFormat="1">
      <c r="B459" s="241"/>
      <c r="C459" s="242"/>
      <c r="D459" s="228" t="s">
        <v>146</v>
      </c>
      <c r="E459" s="243" t="s">
        <v>20</v>
      </c>
      <c r="F459" s="244" t="s">
        <v>355</v>
      </c>
      <c r="G459" s="242"/>
      <c r="H459" s="245">
        <v>0.35225000000000001</v>
      </c>
      <c r="I459" s="246"/>
      <c r="J459" s="242"/>
      <c r="K459" s="242"/>
      <c r="L459" s="247"/>
      <c r="M459" s="248"/>
      <c r="N459" s="249"/>
      <c r="O459" s="249"/>
      <c r="P459" s="249"/>
      <c r="Q459" s="249"/>
      <c r="R459" s="249"/>
      <c r="S459" s="249"/>
      <c r="T459" s="250"/>
      <c r="AT459" s="251" t="s">
        <v>146</v>
      </c>
      <c r="AU459" s="251" t="s">
        <v>84</v>
      </c>
      <c r="AV459" s="13" t="s">
        <v>84</v>
      </c>
      <c r="AW459" s="13" t="s">
        <v>34</v>
      </c>
      <c r="AX459" s="13" t="s">
        <v>75</v>
      </c>
      <c r="AY459" s="251" t="s">
        <v>135</v>
      </c>
    </row>
    <row r="460" s="13" customFormat="1">
      <c r="B460" s="241"/>
      <c r="C460" s="242"/>
      <c r="D460" s="228" t="s">
        <v>146</v>
      </c>
      <c r="E460" s="243" t="s">
        <v>20</v>
      </c>
      <c r="F460" s="244" t="s">
        <v>356</v>
      </c>
      <c r="G460" s="242"/>
      <c r="H460" s="245">
        <v>0.085500000000000007</v>
      </c>
      <c r="I460" s="246"/>
      <c r="J460" s="242"/>
      <c r="K460" s="242"/>
      <c r="L460" s="247"/>
      <c r="M460" s="248"/>
      <c r="N460" s="249"/>
      <c r="O460" s="249"/>
      <c r="P460" s="249"/>
      <c r="Q460" s="249"/>
      <c r="R460" s="249"/>
      <c r="S460" s="249"/>
      <c r="T460" s="250"/>
      <c r="AT460" s="251" t="s">
        <v>146</v>
      </c>
      <c r="AU460" s="251" t="s">
        <v>84</v>
      </c>
      <c r="AV460" s="13" t="s">
        <v>84</v>
      </c>
      <c r="AW460" s="13" t="s">
        <v>34</v>
      </c>
      <c r="AX460" s="13" t="s">
        <v>75</v>
      </c>
      <c r="AY460" s="251" t="s">
        <v>135</v>
      </c>
    </row>
    <row r="461" s="14" customFormat="1">
      <c r="B461" s="252"/>
      <c r="C461" s="253"/>
      <c r="D461" s="228" t="s">
        <v>146</v>
      </c>
      <c r="E461" s="254" t="s">
        <v>20</v>
      </c>
      <c r="F461" s="255" t="s">
        <v>150</v>
      </c>
      <c r="G461" s="253"/>
      <c r="H461" s="256">
        <v>1.3738550000000001</v>
      </c>
      <c r="I461" s="257"/>
      <c r="J461" s="253"/>
      <c r="K461" s="253"/>
      <c r="L461" s="258"/>
      <c r="M461" s="259"/>
      <c r="N461" s="260"/>
      <c r="O461" s="260"/>
      <c r="P461" s="260"/>
      <c r="Q461" s="260"/>
      <c r="R461" s="260"/>
      <c r="S461" s="260"/>
      <c r="T461" s="261"/>
      <c r="AT461" s="262" t="s">
        <v>146</v>
      </c>
      <c r="AU461" s="262" t="s">
        <v>84</v>
      </c>
      <c r="AV461" s="14" t="s">
        <v>151</v>
      </c>
      <c r="AW461" s="14" t="s">
        <v>34</v>
      </c>
      <c r="AX461" s="14" t="s">
        <v>75</v>
      </c>
      <c r="AY461" s="262" t="s">
        <v>135</v>
      </c>
    </row>
    <row r="462" s="12" customFormat="1">
      <c r="B462" s="231"/>
      <c r="C462" s="232"/>
      <c r="D462" s="228" t="s">
        <v>146</v>
      </c>
      <c r="E462" s="233" t="s">
        <v>20</v>
      </c>
      <c r="F462" s="234" t="s">
        <v>224</v>
      </c>
      <c r="G462" s="232"/>
      <c r="H462" s="233" t="s">
        <v>20</v>
      </c>
      <c r="I462" s="235"/>
      <c r="J462" s="232"/>
      <c r="K462" s="232"/>
      <c r="L462" s="236"/>
      <c r="M462" s="237"/>
      <c r="N462" s="238"/>
      <c r="O462" s="238"/>
      <c r="P462" s="238"/>
      <c r="Q462" s="238"/>
      <c r="R462" s="238"/>
      <c r="S462" s="238"/>
      <c r="T462" s="239"/>
      <c r="AT462" s="240" t="s">
        <v>146</v>
      </c>
      <c r="AU462" s="240" t="s">
        <v>84</v>
      </c>
      <c r="AV462" s="12" t="s">
        <v>22</v>
      </c>
      <c r="AW462" s="12" t="s">
        <v>34</v>
      </c>
      <c r="AX462" s="12" t="s">
        <v>75</v>
      </c>
      <c r="AY462" s="240" t="s">
        <v>135</v>
      </c>
    </row>
    <row r="463" s="12" customFormat="1">
      <c r="B463" s="231"/>
      <c r="C463" s="232"/>
      <c r="D463" s="228" t="s">
        <v>146</v>
      </c>
      <c r="E463" s="233" t="s">
        <v>20</v>
      </c>
      <c r="F463" s="234" t="s">
        <v>350</v>
      </c>
      <c r="G463" s="232"/>
      <c r="H463" s="233" t="s">
        <v>20</v>
      </c>
      <c r="I463" s="235"/>
      <c r="J463" s="232"/>
      <c r="K463" s="232"/>
      <c r="L463" s="236"/>
      <c r="M463" s="237"/>
      <c r="N463" s="238"/>
      <c r="O463" s="238"/>
      <c r="P463" s="238"/>
      <c r="Q463" s="238"/>
      <c r="R463" s="238"/>
      <c r="S463" s="238"/>
      <c r="T463" s="239"/>
      <c r="AT463" s="240" t="s">
        <v>146</v>
      </c>
      <c r="AU463" s="240" t="s">
        <v>84</v>
      </c>
      <c r="AV463" s="12" t="s">
        <v>22</v>
      </c>
      <c r="AW463" s="12" t="s">
        <v>34</v>
      </c>
      <c r="AX463" s="12" t="s">
        <v>75</v>
      </c>
      <c r="AY463" s="240" t="s">
        <v>135</v>
      </c>
    </row>
    <row r="464" s="13" customFormat="1">
      <c r="B464" s="241"/>
      <c r="C464" s="242"/>
      <c r="D464" s="228" t="s">
        <v>146</v>
      </c>
      <c r="E464" s="243" t="s">
        <v>20</v>
      </c>
      <c r="F464" s="244" t="s">
        <v>357</v>
      </c>
      <c r="G464" s="242"/>
      <c r="H464" s="245">
        <v>2.113</v>
      </c>
      <c r="I464" s="246"/>
      <c r="J464" s="242"/>
      <c r="K464" s="242"/>
      <c r="L464" s="247"/>
      <c r="M464" s="248"/>
      <c r="N464" s="249"/>
      <c r="O464" s="249"/>
      <c r="P464" s="249"/>
      <c r="Q464" s="249"/>
      <c r="R464" s="249"/>
      <c r="S464" s="249"/>
      <c r="T464" s="250"/>
      <c r="AT464" s="251" t="s">
        <v>146</v>
      </c>
      <c r="AU464" s="251" t="s">
        <v>84</v>
      </c>
      <c r="AV464" s="13" t="s">
        <v>84</v>
      </c>
      <c r="AW464" s="13" t="s">
        <v>34</v>
      </c>
      <c r="AX464" s="13" t="s">
        <v>75</v>
      </c>
      <c r="AY464" s="251" t="s">
        <v>135</v>
      </c>
    </row>
    <row r="465" s="13" customFormat="1">
      <c r="B465" s="241"/>
      <c r="C465" s="242"/>
      <c r="D465" s="228" t="s">
        <v>146</v>
      </c>
      <c r="E465" s="243" t="s">
        <v>20</v>
      </c>
      <c r="F465" s="244" t="s">
        <v>358</v>
      </c>
      <c r="G465" s="242"/>
      <c r="H465" s="245">
        <v>0.54800000000000004</v>
      </c>
      <c r="I465" s="246"/>
      <c r="J465" s="242"/>
      <c r="K465" s="242"/>
      <c r="L465" s="247"/>
      <c r="M465" s="248"/>
      <c r="N465" s="249"/>
      <c r="O465" s="249"/>
      <c r="P465" s="249"/>
      <c r="Q465" s="249"/>
      <c r="R465" s="249"/>
      <c r="S465" s="249"/>
      <c r="T465" s="250"/>
      <c r="AT465" s="251" t="s">
        <v>146</v>
      </c>
      <c r="AU465" s="251" t="s">
        <v>84</v>
      </c>
      <c r="AV465" s="13" t="s">
        <v>84</v>
      </c>
      <c r="AW465" s="13" t="s">
        <v>34</v>
      </c>
      <c r="AX465" s="13" t="s">
        <v>75</v>
      </c>
      <c r="AY465" s="251" t="s">
        <v>135</v>
      </c>
    </row>
    <row r="466" s="13" customFormat="1">
      <c r="B466" s="241"/>
      <c r="C466" s="242"/>
      <c r="D466" s="228" t="s">
        <v>146</v>
      </c>
      <c r="E466" s="243" t="s">
        <v>20</v>
      </c>
      <c r="F466" s="244" t="s">
        <v>359</v>
      </c>
      <c r="G466" s="242"/>
      <c r="H466" s="245">
        <v>3.528</v>
      </c>
      <c r="I466" s="246"/>
      <c r="J466" s="242"/>
      <c r="K466" s="242"/>
      <c r="L466" s="247"/>
      <c r="M466" s="248"/>
      <c r="N466" s="249"/>
      <c r="O466" s="249"/>
      <c r="P466" s="249"/>
      <c r="Q466" s="249"/>
      <c r="R466" s="249"/>
      <c r="S466" s="249"/>
      <c r="T466" s="250"/>
      <c r="AT466" s="251" t="s">
        <v>146</v>
      </c>
      <c r="AU466" s="251" t="s">
        <v>84</v>
      </c>
      <c r="AV466" s="13" t="s">
        <v>84</v>
      </c>
      <c r="AW466" s="13" t="s">
        <v>34</v>
      </c>
      <c r="AX466" s="13" t="s">
        <v>75</v>
      </c>
      <c r="AY466" s="251" t="s">
        <v>135</v>
      </c>
    </row>
    <row r="467" s="13" customFormat="1">
      <c r="B467" s="241"/>
      <c r="C467" s="242"/>
      <c r="D467" s="228" t="s">
        <v>146</v>
      </c>
      <c r="E467" s="243" t="s">
        <v>20</v>
      </c>
      <c r="F467" s="244" t="s">
        <v>360</v>
      </c>
      <c r="G467" s="242"/>
      <c r="H467" s="245">
        <v>0.41249999999999998</v>
      </c>
      <c r="I467" s="246"/>
      <c r="J467" s="242"/>
      <c r="K467" s="242"/>
      <c r="L467" s="247"/>
      <c r="M467" s="248"/>
      <c r="N467" s="249"/>
      <c r="O467" s="249"/>
      <c r="P467" s="249"/>
      <c r="Q467" s="249"/>
      <c r="R467" s="249"/>
      <c r="S467" s="249"/>
      <c r="T467" s="250"/>
      <c r="AT467" s="251" t="s">
        <v>146</v>
      </c>
      <c r="AU467" s="251" t="s">
        <v>84</v>
      </c>
      <c r="AV467" s="13" t="s">
        <v>84</v>
      </c>
      <c r="AW467" s="13" t="s">
        <v>34</v>
      </c>
      <c r="AX467" s="13" t="s">
        <v>75</v>
      </c>
      <c r="AY467" s="251" t="s">
        <v>135</v>
      </c>
    </row>
    <row r="468" s="13" customFormat="1">
      <c r="B468" s="241"/>
      <c r="C468" s="242"/>
      <c r="D468" s="228" t="s">
        <v>146</v>
      </c>
      <c r="E468" s="243" t="s">
        <v>20</v>
      </c>
      <c r="F468" s="244" t="s">
        <v>361</v>
      </c>
      <c r="G468" s="242"/>
      <c r="H468" s="245">
        <v>8.3510030999999998</v>
      </c>
      <c r="I468" s="246"/>
      <c r="J468" s="242"/>
      <c r="K468" s="242"/>
      <c r="L468" s="247"/>
      <c r="M468" s="248"/>
      <c r="N468" s="249"/>
      <c r="O468" s="249"/>
      <c r="P468" s="249"/>
      <c r="Q468" s="249"/>
      <c r="R468" s="249"/>
      <c r="S468" s="249"/>
      <c r="T468" s="250"/>
      <c r="AT468" s="251" t="s">
        <v>146</v>
      </c>
      <c r="AU468" s="251" t="s">
        <v>84</v>
      </c>
      <c r="AV468" s="13" t="s">
        <v>84</v>
      </c>
      <c r="AW468" s="13" t="s">
        <v>34</v>
      </c>
      <c r="AX468" s="13" t="s">
        <v>75</v>
      </c>
      <c r="AY468" s="251" t="s">
        <v>135</v>
      </c>
    </row>
    <row r="469" s="14" customFormat="1">
      <c r="B469" s="252"/>
      <c r="C469" s="253"/>
      <c r="D469" s="228" t="s">
        <v>146</v>
      </c>
      <c r="E469" s="254" t="s">
        <v>20</v>
      </c>
      <c r="F469" s="255" t="s">
        <v>150</v>
      </c>
      <c r="G469" s="253"/>
      <c r="H469" s="256">
        <v>14.9525031</v>
      </c>
      <c r="I469" s="257"/>
      <c r="J469" s="253"/>
      <c r="K469" s="253"/>
      <c r="L469" s="258"/>
      <c r="M469" s="259"/>
      <c r="N469" s="260"/>
      <c r="O469" s="260"/>
      <c r="P469" s="260"/>
      <c r="Q469" s="260"/>
      <c r="R469" s="260"/>
      <c r="S469" s="260"/>
      <c r="T469" s="261"/>
      <c r="AT469" s="262" t="s">
        <v>146</v>
      </c>
      <c r="AU469" s="262" t="s">
        <v>84</v>
      </c>
      <c r="AV469" s="14" t="s">
        <v>151</v>
      </c>
      <c r="AW469" s="14" t="s">
        <v>34</v>
      </c>
      <c r="AX469" s="14" t="s">
        <v>75</v>
      </c>
      <c r="AY469" s="262" t="s">
        <v>135</v>
      </c>
    </row>
    <row r="470" s="15" customFormat="1">
      <c r="B470" s="263"/>
      <c r="C470" s="264"/>
      <c r="D470" s="228" t="s">
        <v>146</v>
      </c>
      <c r="E470" s="265" t="s">
        <v>20</v>
      </c>
      <c r="F470" s="266" t="s">
        <v>154</v>
      </c>
      <c r="G470" s="264"/>
      <c r="H470" s="267">
        <v>23.262921200000001</v>
      </c>
      <c r="I470" s="268"/>
      <c r="J470" s="264"/>
      <c r="K470" s="264"/>
      <c r="L470" s="269"/>
      <c r="M470" s="270"/>
      <c r="N470" s="271"/>
      <c r="O470" s="271"/>
      <c r="P470" s="271"/>
      <c r="Q470" s="271"/>
      <c r="R470" s="271"/>
      <c r="S470" s="271"/>
      <c r="T470" s="272"/>
      <c r="AT470" s="273" t="s">
        <v>146</v>
      </c>
      <c r="AU470" s="273" t="s">
        <v>84</v>
      </c>
      <c r="AV470" s="15" t="s">
        <v>142</v>
      </c>
      <c r="AW470" s="15" t="s">
        <v>34</v>
      </c>
      <c r="AX470" s="15" t="s">
        <v>22</v>
      </c>
      <c r="AY470" s="273" t="s">
        <v>135</v>
      </c>
    </row>
    <row r="471" s="11" customFormat="1" ht="22.8" customHeight="1">
      <c r="B471" s="200"/>
      <c r="C471" s="201"/>
      <c r="D471" s="202" t="s">
        <v>74</v>
      </c>
      <c r="E471" s="214" t="s">
        <v>527</v>
      </c>
      <c r="F471" s="214" t="s">
        <v>528</v>
      </c>
      <c r="G471" s="201"/>
      <c r="H471" s="201"/>
      <c r="I471" s="204"/>
      <c r="J471" s="215">
        <f>BK471</f>
        <v>0</v>
      </c>
      <c r="K471" s="201"/>
      <c r="L471" s="206"/>
      <c r="M471" s="207"/>
      <c r="N471" s="208"/>
      <c r="O471" s="208"/>
      <c r="P471" s="209">
        <f>SUM(P472:P480)</f>
        <v>0</v>
      </c>
      <c r="Q471" s="208"/>
      <c r="R471" s="209">
        <f>SUM(R472:R480)</f>
        <v>0</v>
      </c>
      <c r="S471" s="208"/>
      <c r="T471" s="210">
        <f>SUM(T472:T480)</f>
        <v>0</v>
      </c>
      <c r="AR471" s="211" t="s">
        <v>22</v>
      </c>
      <c r="AT471" s="212" t="s">
        <v>74</v>
      </c>
      <c r="AU471" s="212" t="s">
        <v>22</v>
      </c>
      <c r="AY471" s="211" t="s">
        <v>135</v>
      </c>
      <c r="BK471" s="213">
        <f>SUM(BK472:BK480)</f>
        <v>0</v>
      </c>
    </row>
    <row r="472" s="1" customFormat="1" ht="22.5" customHeight="1">
      <c r="B472" s="39"/>
      <c r="C472" s="216" t="s">
        <v>529</v>
      </c>
      <c r="D472" s="216" t="s">
        <v>137</v>
      </c>
      <c r="E472" s="217" t="s">
        <v>530</v>
      </c>
      <c r="F472" s="218" t="s">
        <v>531</v>
      </c>
      <c r="G472" s="219" t="s">
        <v>240</v>
      </c>
      <c r="H472" s="220">
        <v>230.43700000000001</v>
      </c>
      <c r="I472" s="221"/>
      <c r="J472" s="222">
        <f>ROUND(I472*H472,2)</f>
        <v>0</v>
      </c>
      <c r="K472" s="218" t="s">
        <v>141</v>
      </c>
      <c r="L472" s="44"/>
      <c r="M472" s="223" t="s">
        <v>20</v>
      </c>
      <c r="N472" s="224" t="s">
        <v>46</v>
      </c>
      <c r="O472" s="80"/>
      <c r="P472" s="225">
        <f>O472*H472</f>
        <v>0</v>
      </c>
      <c r="Q472" s="225">
        <v>0</v>
      </c>
      <c r="R472" s="225">
        <f>Q472*H472</f>
        <v>0</v>
      </c>
      <c r="S472" s="225">
        <v>0</v>
      </c>
      <c r="T472" s="226">
        <f>S472*H472</f>
        <v>0</v>
      </c>
      <c r="AR472" s="18" t="s">
        <v>142</v>
      </c>
      <c r="AT472" s="18" t="s">
        <v>137</v>
      </c>
      <c r="AU472" s="18" t="s">
        <v>84</v>
      </c>
      <c r="AY472" s="18" t="s">
        <v>135</v>
      </c>
      <c r="BE472" s="227">
        <f>IF(N472="základní",J472,0)</f>
        <v>0</v>
      </c>
      <c r="BF472" s="227">
        <f>IF(N472="snížená",J472,0)</f>
        <v>0</v>
      </c>
      <c r="BG472" s="227">
        <f>IF(N472="zákl. přenesená",J472,0)</f>
        <v>0</v>
      </c>
      <c r="BH472" s="227">
        <f>IF(N472="sníž. přenesená",J472,0)</f>
        <v>0</v>
      </c>
      <c r="BI472" s="227">
        <f>IF(N472="nulová",J472,0)</f>
        <v>0</v>
      </c>
      <c r="BJ472" s="18" t="s">
        <v>22</v>
      </c>
      <c r="BK472" s="227">
        <f>ROUND(I472*H472,2)</f>
        <v>0</v>
      </c>
      <c r="BL472" s="18" t="s">
        <v>142</v>
      </c>
      <c r="BM472" s="18" t="s">
        <v>532</v>
      </c>
    </row>
    <row r="473" s="1" customFormat="1">
      <c r="B473" s="39"/>
      <c r="C473" s="40"/>
      <c r="D473" s="228" t="s">
        <v>144</v>
      </c>
      <c r="E473" s="40"/>
      <c r="F473" s="229" t="s">
        <v>533</v>
      </c>
      <c r="G473" s="40"/>
      <c r="H473" s="40"/>
      <c r="I473" s="143"/>
      <c r="J473" s="40"/>
      <c r="K473" s="40"/>
      <c r="L473" s="44"/>
      <c r="M473" s="230"/>
      <c r="N473" s="80"/>
      <c r="O473" s="80"/>
      <c r="P473" s="80"/>
      <c r="Q473" s="80"/>
      <c r="R473" s="80"/>
      <c r="S473" s="80"/>
      <c r="T473" s="81"/>
      <c r="AT473" s="18" t="s">
        <v>144</v>
      </c>
      <c r="AU473" s="18" t="s">
        <v>84</v>
      </c>
    </row>
    <row r="474" s="1" customFormat="1" ht="16.5" customHeight="1">
      <c r="B474" s="39"/>
      <c r="C474" s="216" t="s">
        <v>534</v>
      </c>
      <c r="D474" s="216" t="s">
        <v>137</v>
      </c>
      <c r="E474" s="217" t="s">
        <v>535</v>
      </c>
      <c r="F474" s="218" t="s">
        <v>536</v>
      </c>
      <c r="G474" s="219" t="s">
        <v>240</v>
      </c>
      <c r="H474" s="220">
        <v>230.43700000000001</v>
      </c>
      <c r="I474" s="221"/>
      <c r="J474" s="222">
        <f>ROUND(I474*H474,2)</f>
        <v>0</v>
      </c>
      <c r="K474" s="218" t="s">
        <v>141</v>
      </c>
      <c r="L474" s="44"/>
      <c r="M474" s="223" t="s">
        <v>20</v>
      </c>
      <c r="N474" s="224" t="s">
        <v>46</v>
      </c>
      <c r="O474" s="80"/>
      <c r="P474" s="225">
        <f>O474*H474</f>
        <v>0</v>
      </c>
      <c r="Q474" s="225">
        <v>0</v>
      </c>
      <c r="R474" s="225">
        <f>Q474*H474</f>
        <v>0</v>
      </c>
      <c r="S474" s="225">
        <v>0</v>
      </c>
      <c r="T474" s="226">
        <f>S474*H474</f>
        <v>0</v>
      </c>
      <c r="AR474" s="18" t="s">
        <v>142</v>
      </c>
      <c r="AT474" s="18" t="s">
        <v>137</v>
      </c>
      <c r="AU474" s="18" t="s">
        <v>84</v>
      </c>
      <c r="AY474" s="18" t="s">
        <v>135</v>
      </c>
      <c r="BE474" s="227">
        <f>IF(N474="základní",J474,0)</f>
        <v>0</v>
      </c>
      <c r="BF474" s="227">
        <f>IF(N474="snížená",J474,0)</f>
        <v>0</v>
      </c>
      <c r="BG474" s="227">
        <f>IF(N474="zákl. přenesená",J474,0)</f>
        <v>0</v>
      </c>
      <c r="BH474" s="227">
        <f>IF(N474="sníž. přenesená",J474,0)</f>
        <v>0</v>
      </c>
      <c r="BI474" s="227">
        <f>IF(N474="nulová",J474,0)</f>
        <v>0</v>
      </c>
      <c r="BJ474" s="18" t="s">
        <v>22</v>
      </c>
      <c r="BK474" s="227">
        <f>ROUND(I474*H474,2)</f>
        <v>0</v>
      </c>
      <c r="BL474" s="18" t="s">
        <v>142</v>
      </c>
      <c r="BM474" s="18" t="s">
        <v>537</v>
      </c>
    </row>
    <row r="475" s="1" customFormat="1">
      <c r="B475" s="39"/>
      <c r="C475" s="40"/>
      <c r="D475" s="228" t="s">
        <v>144</v>
      </c>
      <c r="E475" s="40"/>
      <c r="F475" s="229" t="s">
        <v>538</v>
      </c>
      <c r="G475" s="40"/>
      <c r="H475" s="40"/>
      <c r="I475" s="143"/>
      <c r="J475" s="40"/>
      <c r="K475" s="40"/>
      <c r="L475" s="44"/>
      <c r="M475" s="230"/>
      <c r="N475" s="80"/>
      <c r="O475" s="80"/>
      <c r="P475" s="80"/>
      <c r="Q475" s="80"/>
      <c r="R475" s="80"/>
      <c r="S475" s="80"/>
      <c r="T475" s="81"/>
      <c r="AT475" s="18" t="s">
        <v>144</v>
      </c>
      <c r="AU475" s="18" t="s">
        <v>84</v>
      </c>
    </row>
    <row r="476" s="1" customFormat="1" ht="22.5" customHeight="1">
      <c r="B476" s="39"/>
      <c r="C476" s="216" t="s">
        <v>539</v>
      </c>
      <c r="D476" s="216" t="s">
        <v>137</v>
      </c>
      <c r="E476" s="217" t="s">
        <v>540</v>
      </c>
      <c r="F476" s="218" t="s">
        <v>541</v>
      </c>
      <c r="G476" s="219" t="s">
        <v>240</v>
      </c>
      <c r="H476" s="220">
        <v>4839.1769999999997</v>
      </c>
      <c r="I476" s="221"/>
      <c r="J476" s="222">
        <f>ROUND(I476*H476,2)</f>
        <v>0</v>
      </c>
      <c r="K476" s="218" t="s">
        <v>141</v>
      </c>
      <c r="L476" s="44"/>
      <c r="M476" s="223" t="s">
        <v>20</v>
      </c>
      <c r="N476" s="224" t="s">
        <v>46</v>
      </c>
      <c r="O476" s="80"/>
      <c r="P476" s="225">
        <f>O476*H476</f>
        <v>0</v>
      </c>
      <c r="Q476" s="225">
        <v>0</v>
      </c>
      <c r="R476" s="225">
        <f>Q476*H476</f>
        <v>0</v>
      </c>
      <c r="S476" s="225">
        <v>0</v>
      </c>
      <c r="T476" s="226">
        <f>S476*H476</f>
        <v>0</v>
      </c>
      <c r="AR476" s="18" t="s">
        <v>142</v>
      </c>
      <c r="AT476" s="18" t="s">
        <v>137</v>
      </c>
      <c r="AU476" s="18" t="s">
        <v>84</v>
      </c>
      <c r="AY476" s="18" t="s">
        <v>135</v>
      </c>
      <c r="BE476" s="227">
        <f>IF(N476="základní",J476,0)</f>
        <v>0</v>
      </c>
      <c r="BF476" s="227">
        <f>IF(N476="snížená",J476,0)</f>
        <v>0</v>
      </c>
      <c r="BG476" s="227">
        <f>IF(N476="zákl. přenesená",J476,0)</f>
        <v>0</v>
      </c>
      <c r="BH476" s="227">
        <f>IF(N476="sníž. přenesená",J476,0)</f>
        <v>0</v>
      </c>
      <c r="BI476" s="227">
        <f>IF(N476="nulová",J476,0)</f>
        <v>0</v>
      </c>
      <c r="BJ476" s="18" t="s">
        <v>22</v>
      </c>
      <c r="BK476" s="227">
        <f>ROUND(I476*H476,2)</f>
        <v>0</v>
      </c>
      <c r="BL476" s="18" t="s">
        <v>142</v>
      </c>
      <c r="BM476" s="18" t="s">
        <v>542</v>
      </c>
    </row>
    <row r="477" s="1" customFormat="1">
      <c r="B477" s="39"/>
      <c r="C477" s="40"/>
      <c r="D477" s="228" t="s">
        <v>144</v>
      </c>
      <c r="E477" s="40"/>
      <c r="F477" s="229" t="s">
        <v>538</v>
      </c>
      <c r="G477" s="40"/>
      <c r="H477" s="40"/>
      <c r="I477" s="143"/>
      <c r="J477" s="40"/>
      <c r="K477" s="40"/>
      <c r="L477" s="44"/>
      <c r="M477" s="230"/>
      <c r="N477" s="80"/>
      <c r="O477" s="80"/>
      <c r="P477" s="80"/>
      <c r="Q477" s="80"/>
      <c r="R477" s="80"/>
      <c r="S477" s="80"/>
      <c r="T477" s="81"/>
      <c r="AT477" s="18" t="s">
        <v>144</v>
      </c>
      <c r="AU477" s="18" t="s">
        <v>84</v>
      </c>
    </row>
    <row r="478" s="13" customFormat="1">
      <c r="B478" s="241"/>
      <c r="C478" s="242"/>
      <c r="D478" s="228" t="s">
        <v>146</v>
      </c>
      <c r="E478" s="242"/>
      <c r="F478" s="244" t="s">
        <v>543</v>
      </c>
      <c r="G478" s="242"/>
      <c r="H478" s="245">
        <v>4839.1769999999997</v>
      </c>
      <c r="I478" s="246"/>
      <c r="J478" s="242"/>
      <c r="K478" s="242"/>
      <c r="L478" s="247"/>
      <c r="M478" s="248"/>
      <c r="N478" s="249"/>
      <c r="O478" s="249"/>
      <c r="P478" s="249"/>
      <c r="Q478" s="249"/>
      <c r="R478" s="249"/>
      <c r="S478" s="249"/>
      <c r="T478" s="250"/>
      <c r="AT478" s="251" t="s">
        <v>146</v>
      </c>
      <c r="AU478" s="251" t="s">
        <v>84</v>
      </c>
      <c r="AV478" s="13" t="s">
        <v>84</v>
      </c>
      <c r="AW478" s="13" t="s">
        <v>4</v>
      </c>
      <c r="AX478" s="13" t="s">
        <v>22</v>
      </c>
      <c r="AY478" s="251" t="s">
        <v>135</v>
      </c>
    </row>
    <row r="479" s="1" customFormat="1" ht="22.5" customHeight="1">
      <c r="B479" s="39"/>
      <c r="C479" s="216" t="s">
        <v>544</v>
      </c>
      <c r="D479" s="216" t="s">
        <v>137</v>
      </c>
      <c r="E479" s="217" t="s">
        <v>545</v>
      </c>
      <c r="F479" s="218" t="s">
        <v>546</v>
      </c>
      <c r="G479" s="219" t="s">
        <v>240</v>
      </c>
      <c r="H479" s="220">
        <v>230.43700000000001</v>
      </c>
      <c r="I479" s="221"/>
      <c r="J479" s="222">
        <f>ROUND(I479*H479,2)</f>
        <v>0</v>
      </c>
      <c r="K479" s="218" t="s">
        <v>141</v>
      </c>
      <c r="L479" s="44"/>
      <c r="M479" s="223" t="s">
        <v>20</v>
      </c>
      <c r="N479" s="224" t="s">
        <v>46</v>
      </c>
      <c r="O479" s="80"/>
      <c r="P479" s="225">
        <f>O479*H479</f>
        <v>0</v>
      </c>
      <c r="Q479" s="225">
        <v>0</v>
      </c>
      <c r="R479" s="225">
        <f>Q479*H479</f>
        <v>0</v>
      </c>
      <c r="S479" s="225">
        <v>0</v>
      </c>
      <c r="T479" s="226">
        <f>S479*H479</f>
        <v>0</v>
      </c>
      <c r="AR479" s="18" t="s">
        <v>142</v>
      </c>
      <c r="AT479" s="18" t="s">
        <v>137</v>
      </c>
      <c r="AU479" s="18" t="s">
        <v>84</v>
      </c>
      <c r="AY479" s="18" t="s">
        <v>135</v>
      </c>
      <c r="BE479" s="227">
        <f>IF(N479="základní",J479,0)</f>
        <v>0</v>
      </c>
      <c r="BF479" s="227">
        <f>IF(N479="snížená",J479,0)</f>
        <v>0</v>
      </c>
      <c r="BG479" s="227">
        <f>IF(N479="zákl. přenesená",J479,0)</f>
        <v>0</v>
      </c>
      <c r="BH479" s="227">
        <f>IF(N479="sníž. přenesená",J479,0)</f>
        <v>0</v>
      </c>
      <c r="BI479" s="227">
        <f>IF(N479="nulová",J479,0)</f>
        <v>0</v>
      </c>
      <c r="BJ479" s="18" t="s">
        <v>22</v>
      </c>
      <c r="BK479" s="227">
        <f>ROUND(I479*H479,2)</f>
        <v>0</v>
      </c>
      <c r="BL479" s="18" t="s">
        <v>142</v>
      </c>
      <c r="BM479" s="18" t="s">
        <v>547</v>
      </c>
    </row>
    <row r="480" s="1" customFormat="1">
      <c r="B480" s="39"/>
      <c r="C480" s="40"/>
      <c r="D480" s="228" t="s">
        <v>144</v>
      </c>
      <c r="E480" s="40"/>
      <c r="F480" s="229" t="s">
        <v>548</v>
      </c>
      <c r="G480" s="40"/>
      <c r="H480" s="40"/>
      <c r="I480" s="143"/>
      <c r="J480" s="40"/>
      <c r="K480" s="40"/>
      <c r="L480" s="44"/>
      <c r="M480" s="230"/>
      <c r="N480" s="80"/>
      <c r="O480" s="80"/>
      <c r="P480" s="80"/>
      <c r="Q480" s="80"/>
      <c r="R480" s="80"/>
      <c r="S480" s="80"/>
      <c r="T480" s="81"/>
      <c r="AT480" s="18" t="s">
        <v>144</v>
      </c>
      <c r="AU480" s="18" t="s">
        <v>84</v>
      </c>
    </row>
    <row r="481" s="11" customFormat="1" ht="22.8" customHeight="1">
      <c r="B481" s="200"/>
      <c r="C481" s="201"/>
      <c r="D481" s="202" t="s">
        <v>74</v>
      </c>
      <c r="E481" s="214" t="s">
        <v>549</v>
      </c>
      <c r="F481" s="214" t="s">
        <v>550</v>
      </c>
      <c r="G481" s="201"/>
      <c r="H481" s="201"/>
      <c r="I481" s="204"/>
      <c r="J481" s="215">
        <f>BK481</f>
        <v>0</v>
      </c>
      <c r="K481" s="201"/>
      <c r="L481" s="206"/>
      <c r="M481" s="207"/>
      <c r="N481" s="208"/>
      <c r="O481" s="208"/>
      <c r="P481" s="209">
        <f>SUM(P482:P483)</f>
        <v>0</v>
      </c>
      <c r="Q481" s="208"/>
      <c r="R481" s="209">
        <f>SUM(R482:R483)</f>
        <v>0</v>
      </c>
      <c r="S481" s="208"/>
      <c r="T481" s="210">
        <f>SUM(T482:T483)</f>
        <v>0</v>
      </c>
      <c r="AR481" s="211" t="s">
        <v>22</v>
      </c>
      <c r="AT481" s="212" t="s">
        <v>74</v>
      </c>
      <c r="AU481" s="212" t="s">
        <v>22</v>
      </c>
      <c r="AY481" s="211" t="s">
        <v>135</v>
      </c>
      <c r="BK481" s="213">
        <f>SUM(BK482:BK483)</f>
        <v>0</v>
      </c>
    </row>
    <row r="482" s="1" customFormat="1" ht="22.5" customHeight="1">
      <c r="B482" s="39"/>
      <c r="C482" s="216" t="s">
        <v>551</v>
      </c>
      <c r="D482" s="216" t="s">
        <v>137</v>
      </c>
      <c r="E482" s="217" t="s">
        <v>552</v>
      </c>
      <c r="F482" s="218" t="s">
        <v>553</v>
      </c>
      <c r="G482" s="219" t="s">
        <v>240</v>
      </c>
      <c r="H482" s="220">
        <v>236.81999999999999</v>
      </c>
      <c r="I482" s="221"/>
      <c r="J482" s="222">
        <f>ROUND(I482*H482,2)</f>
        <v>0</v>
      </c>
      <c r="K482" s="218" t="s">
        <v>141</v>
      </c>
      <c r="L482" s="44"/>
      <c r="M482" s="223" t="s">
        <v>20</v>
      </c>
      <c r="N482" s="224" t="s">
        <v>46</v>
      </c>
      <c r="O482" s="80"/>
      <c r="P482" s="225">
        <f>O482*H482</f>
        <v>0</v>
      </c>
      <c r="Q482" s="225">
        <v>0</v>
      </c>
      <c r="R482" s="225">
        <f>Q482*H482</f>
        <v>0</v>
      </c>
      <c r="S482" s="225">
        <v>0</v>
      </c>
      <c r="T482" s="226">
        <f>S482*H482</f>
        <v>0</v>
      </c>
      <c r="AR482" s="18" t="s">
        <v>142</v>
      </c>
      <c r="AT482" s="18" t="s">
        <v>137</v>
      </c>
      <c r="AU482" s="18" t="s">
        <v>84</v>
      </c>
      <c r="AY482" s="18" t="s">
        <v>135</v>
      </c>
      <c r="BE482" s="227">
        <f>IF(N482="základní",J482,0)</f>
        <v>0</v>
      </c>
      <c r="BF482" s="227">
        <f>IF(N482="snížená",J482,0)</f>
        <v>0</v>
      </c>
      <c r="BG482" s="227">
        <f>IF(N482="zákl. přenesená",J482,0)</f>
        <v>0</v>
      </c>
      <c r="BH482" s="227">
        <f>IF(N482="sníž. přenesená",J482,0)</f>
        <v>0</v>
      </c>
      <c r="BI482" s="227">
        <f>IF(N482="nulová",J482,0)</f>
        <v>0</v>
      </c>
      <c r="BJ482" s="18" t="s">
        <v>22</v>
      </c>
      <c r="BK482" s="227">
        <f>ROUND(I482*H482,2)</f>
        <v>0</v>
      </c>
      <c r="BL482" s="18" t="s">
        <v>142</v>
      </c>
      <c r="BM482" s="18" t="s">
        <v>554</v>
      </c>
    </row>
    <row r="483" s="1" customFormat="1">
      <c r="B483" s="39"/>
      <c r="C483" s="40"/>
      <c r="D483" s="228" t="s">
        <v>144</v>
      </c>
      <c r="E483" s="40"/>
      <c r="F483" s="229" t="s">
        <v>555</v>
      </c>
      <c r="G483" s="40"/>
      <c r="H483" s="40"/>
      <c r="I483" s="143"/>
      <c r="J483" s="40"/>
      <c r="K483" s="40"/>
      <c r="L483" s="44"/>
      <c r="M483" s="230"/>
      <c r="N483" s="80"/>
      <c r="O483" s="80"/>
      <c r="P483" s="80"/>
      <c r="Q483" s="80"/>
      <c r="R483" s="80"/>
      <c r="S483" s="80"/>
      <c r="T483" s="81"/>
      <c r="AT483" s="18" t="s">
        <v>144</v>
      </c>
      <c r="AU483" s="18" t="s">
        <v>84</v>
      </c>
    </row>
    <row r="484" s="11" customFormat="1" ht="25.92" customHeight="1">
      <c r="B484" s="200"/>
      <c r="C484" s="201"/>
      <c r="D484" s="202" t="s">
        <v>74</v>
      </c>
      <c r="E484" s="203" t="s">
        <v>556</v>
      </c>
      <c r="F484" s="203" t="s">
        <v>557</v>
      </c>
      <c r="G484" s="201"/>
      <c r="H484" s="201"/>
      <c r="I484" s="204"/>
      <c r="J484" s="205">
        <f>BK484</f>
        <v>0</v>
      </c>
      <c r="K484" s="201"/>
      <c r="L484" s="206"/>
      <c r="M484" s="207"/>
      <c r="N484" s="208"/>
      <c r="O484" s="208"/>
      <c r="P484" s="209">
        <f>P485+P515+P538</f>
        <v>0</v>
      </c>
      <c r="Q484" s="208"/>
      <c r="R484" s="209">
        <f>R485+R515+R538</f>
        <v>0.69202569999999997</v>
      </c>
      <c r="S484" s="208"/>
      <c r="T484" s="210">
        <f>T485+T515+T538</f>
        <v>0.029991999999999998</v>
      </c>
      <c r="AR484" s="211" t="s">
        <v>84</v>
      </c>
      <c r="AT484" s="212" t="s">
        <v>74</v>
      </c>
      <c r="AU484" s="212" t="s">
        <v>75</v>
      </c>
      <c r="AY484" s="211" t="s">
        <v>135</v>
      </c>
      <c r="BK484" s="213">
        <f>BK485+BK515+BK538</f>
        <v>0</v>
      </c>
    </row>
    <row r="485" s="11" customFormat="1" ht="22.8" customHeight="1">
      <c r="B485" s="200"/>
      <c r="C485" s="201"/>
      <c r="D485" s="202" t="s">
        <v>74</v>
      </c>
      <c r="E485" s="214" t="s">
        <v>558</v>
      </c>
      <c r="F485" s="214" t="s">
        <v>559</v>
      </c>
      <c r="G485" s="201"/>
      <c r="H485" s="201"/>
      <c r="I485" s="204"/>
      <c r="J485" s="215">
        <f>BK485</f>
        <v>0</v>
      </c>
      <c r="K485" s="201"/>
      <c r="L485" s="206"/>
      <c r="M485" s="207"/>
      <c r="N485" s="208"/>
      <c r="O485" s="208"/>
      <c r="P485" s="209">
        <f>SUM(P486:P514)</f>
        <v>0</v>
      </c>
      <c r="Q485" s="208"/>
      <c r="R485" s="209">
        <f>SUM(R486:R514)</f>
        <v>0.032944999999999995</v>
      </c>
      <c r="S485" s="208"/>
      <c r="T485" s="210">
        <f>SUM(T486:T514)</f>
        <v>0.029991999999999998</v>
      </c>
      <c r="AR485" s="211" t="s">
        <v>84</v>
      </c>
      <c r="AT485" s="212" t="s">
        <v>74</v>
      </c>
      <c r="AU485" s="212" t="s">
        <v>22</v>
      </c>
      <c r="AY485" s="211" t="s">
        <v>135</v>
      </c>
      <c r="BK485" s="213">
        <f>SUM(BK486:BK514)</f>
        <v>0</v>
      </c>
    </row>
    <row r="486" s="1" customFormat="1" ht="16.5" customHeight="1">
      <c r="B486" s="39"/>
      <c r="C486" s="216" t="s">
        <v>560</v>
      </c>
      <c r="D486" s="216" t="s">
        <v>137</v>
      </c>
      <c r="E486" s="217" t="s">
        <v>561</v>
      </c>
      <c r="F486" s="218" t="s">
        <v>562</v>
      </c>
      <c r="G486" s="219" t="s">
        <v>161</v>
      </c>
      <c r="H486" s="220">
        <v>1.6000000000000001</v>
      </c>
      <c r="I486" s="221"/>
      <c r="J486" s="222">
        <f>ROUND(I486*H486,2)</f>
        <v>0</v>
      </c>
      <c r="K486" s="218" t="s">
        <v>141</v>
      </c>
      <c r="L486" s="44"/>
      <c r="M486" s="223" t="s">
        <v>20</v>
      </c>
      <c r="N486" s="224" t="s">
        <v>46</v>
      </c>
      <c r="O486" s="80"/>
      <c r="P486" s="225">
        <f>O486*H486</f>
        <v>0</v>
      </c>
      <c r="Q486" s="225">
        <v>0</v>
      </c>
      <c r="R486" s="225">
        <f>Q486*H486</f>
        <v>0</v>
      </c>
      <c r="S486" s="225">
        <v>0.00594</v>
      </c>
      <c r="T486" s="226">
        <f>S486*H486</f>
        <v>0.0095040000000000003</v>
      </c>
      <c r="AR486" s="18" t="s">
        <v>247</v>
      </c>
      <c r="AT486" s="18" t="s">
        <v>137</v>
      </c>
      <c r="AU486" s="18" t="s">
        <v>84</v>
      </c>
      <c r="AY486" s="18" t="s">
        <v>135</v>
      </c>
      <c r="BE486" s="227">
        <f>IF(N486="základní",J486,0)</f>
        <v>0</v>
      </c>
      <c r="BF486" s="227">
        <f>IF(N486="snížená",J486,0)</f>
        <v>0</v>
      </c>
      <c r="BG486" s="227">
        <f>IF(N486="zákl. přenesená",J486,0)</f>
        <v>0</v>
      </c>
      <c r="BH486" s="227">
        <f>IF(N486="sníž. přenesená",J486,0)</f>
        <v>0</v>
      </c>
      <c r="BI486" s="227">
        <f>IF(N486="nulová",J486,0)</f>
        <v>0</v>
      </c>
      <c r="BJ486" s="18" t="s">
        <v>22</v>
      </c>
      <c r="BK486" s="227">
        <f>ROUND(I486*H486,2)</f>
        <v>0</v>
      </c>
      <c r="BL486" s="18" t="s">
        <v>247</v>
      </c>
      <c r="BM486" s="18" t="s">
        <v>563</v>
      </c>
    </row>
    <row r="487" s="12" customFormat="1">
      <c r="B487" s="231"/>
      <c r="C487" s="232"/>
      <c r="D487" s="228" t="s">
        <v>146</v>
      </c>
      <c r="E487" s="233" t="s">
        <v>20</v>
      </c>
      <c r="F487" s="234" t="s">
        <v>564</v>
      </c>
      <c r="G487" s="232"/>
      <c r="H487" s="233" t="s">
        <v>20</v>
      </c>
      <c r="I487" s="235"/>
      <c r="J487" s="232"/>
      <c r="K487" s="232"/>
      <c r="L487" s="236"/>
      <c r="M487" s="237"/>
      <c r="N487" s="238"/>
      <c r="O487" s="238"/>
      <c r="P487" s="238"/>
      <c r="Q487" s="238"/>
      <c r="R487" s="238"/>
      <c r="S487" s="238"/>
      <c r="T487" s="239"/>
      <c r="AT487" s="240" t="s">
        <v>146</v>
      </c>
      <c r="AU487" s="240" t="s">
        <v>84</v>
      </c>
      <c r="AV487" s="12" t="s">
        <v>22</v>
      </c>
      <c r="AW487" s="12" t="s">
        <v>34</v>
      </c>
      <c r="AX487" s="12" t="s">
        <v>75</v>
      </c>
      <c r="AY487" s="240" t="s">
        <v>135</v>
      </c>
    </row>
    <row r="488" s="13" customFormat="1">
      <c r="B488" s="241"/>
      <c r="C488" s="242"/>
      <c r="D488" s="228" t="s">
        <v>146</v>
      </c>
      <c r="E488" s="243" t="s">
        <v>20</v>
      </c>
      <c r="F488" s="244" t="s">
        <v>565</v>
      </c>
      <c r="G488" s="242"/>
      <c r="H488" s="245">
        <v>1.6000000000000001</v>
      </c>
      <c r="I488" s="246"/>
      <c r="J488" s="242"/>
      <c r="K488" s="242"/>
      <c r="L488" s="247"/>
      <c r="M488" s="248"/>
      <c r="N488" s="249"/>
      <c r="O488" s="249"/>
      <c r="P488" s="249"/>
      <c r="Q488" s="249"/>
      <c r="R488" s="249"/>
      <c r="S488" s="249"/>
      <c r="T488" s="250"/>
      <c r="AT488" s="251" t="s">
        <v>146</v>
      </c>
      <c r="AU488" s="251" t="s">
        <v>84</v>
      </c>
      <c r="AV488" s="13" t="s">
        <v>84</v>
      </c>
      <c r="AW488" s="13" t="s">
        <v>34</v>
      </c>
      <c r="AX488" s="13" t="s">
        <v>75</v>
      </c>
      <c r="AY488" s="251" t="s">
        <v>135</v>
      </c>
    </row>
    <row r="489" s="15" customFormat="1">
      <c r="B489" s="263"/>
      <c r="C489" s="264"/>
      <c r="D489" s="228" t="s">
        <v>146</v>
      </c>
      <c r="E489" s="265" t="s">
        <v>20</v>
      </c>
      <c r="F489" s="266" t="s">
        <v>154</v>
      </c>
      <c r="G489" s="264"/>
      <c r="H489" s="267">
        <v>1.6000000000000001</v>
      </c>
      <c r="I489" s="268"/>
      <c r="J489" s="264"/>
      <c r="K489" s="264"/>
      <c r="L489" s="269"/>
      <c r="M489" s="270"/>
      <c r="N489" s="271"/>
      <c r="O489" s="271"/>
      <c r="P489" s="271"/>
      <c r="Q489" s="271"/>
      <c r="R489" s="271"/>
      <c r="S489" s="271"/>
      <c r="T489" s="272"/>
      <c r="AT489" s="273" t="s">
        <v>146</v>
      </c>
      <c r="AU489" s="273" t="s">
        <v>84</v>
      </c>
      <c r="AV489" s="15" t="s">
        <v>142</v>
      </c>
      <c r="AW489" s="15" t="s">
        <v>34</v>
      </c>
      <c r="AX489" s="15" t="s">
        <v>22</v>
      </c>
      <c r="AY489" s="273" t="s">
        <v>135</v>
      </c>
    </row>
    <row r="490" s="1" customFormat="1" ht="16.5" customHeight="1">
      <c r="B490" s="39"/>
      <c r="C490" s="216" t="s">
        <v>265</v>
      </c>
      <c r="D490" s="216" t="s">
        <v>137</v>
      </c>
      <c r="E490" s="217" t="s">
        <v>566</v>
      </c>
      <c r="F490" s="218" t="s">
        <v>567</v>
      </c>
      <c r="G490" s="219" t="s">
        <v>297</v>
      </c>
      <c r="H490" s="220">
        <v>5.2000000000000002</v>
      </c>
      <c r="I490" s="221"/>
      <c r="J490" s="222">
        <f>ROUND(I490*H490,2)</f>
        <v>0</v>
      </c>
      <c r="K490" s="218" t="s">
        <v>141</v>
      </c>
      <c r="L490" s="44"/>
      <c r="M490" s="223" t="s">
        <v>20</v>
      </c>
      <c r="N490" s="224" t="s">
        <v>46</v>
      </c>
      <c r="O490" s="80"/>
      <c r="P490" s="225">
        <f>O490*H490</f>
        <v>0</v>
      </c>
      <c r="Q490" s="225">
        <v>0</v>
      </c>
      <c r="R490" s="225">
        <f>Q490*H490</f>
        <v>0</v>
      </c>
      <c r="S490" s="225">
        <v>0.0039399999999999999</v>
      </c>
      <c r="T490" s="226">
        <f>S490*H490</f>
        <v>0.020487999999999999</v>
      </c>
      <c r="AR490" s="18" t="s">
        <v>247</v>
      </c>
      <c r="AT490" s="18" t="s">
        <v>137</v>
      </c>
      <c r="AU490" s="18" t="s">
        <v>84</v>
      </c>
      <c r="AY490" s="18" t="s">
        <v>135</v>
      </c>
      <c r="BE490" s="227">
        <f>IF(N490="základní",J490,0)</f>
        <v>0</v>
      </c>
      <c r="BF490" s="227">
        <f>IF(N490="snížená",J490,0)</f>
        <v>0</v>
      </c>
      <c r="BG490" s="227">
        <f>IF(N490="zákl. přenesená",J490,0)</f>
        <v>0</v>
      </c>
      <c r="BH490" s="227">
        <f>IF(N490="sníž. přenesená",J490,0)</f>
        <v>0</v>
      </c>
      <c r="BI490" s="227">
        <f>IF(N490="nulová",J490,0)</f>
        <v>0</v>
      </c>
      <c r="BJ490" s="18" t="s">
        <v>22</v>
      </c>
      <c r="BK490" s="227">
        <f>ROUND(I490*H490,2)</f>
        <v>0</v>
      </c>
      <c r="BL490" s="18" t="s">
        <v>247</v>
      </c>
      <c r="BM490" s="18" t="s">
        <v>568</v>
      </c>
    </row>
    <row r="491" s="12" customFormat="1">
      <c r="B491" s="231"/>
      <c r="C491" s="232"/>
      <c r="D491" s="228" t="s">
        <v>146</v>
      </c>
      <c r="E491" s="233" t="s">
        <v>20</v>
      </c>
      <c r="F491" s="234" t="s">
        <v>569</v>
      </c>
      <c r="G491" s="232"/>
      <c r="H491" s="233" t="s">
        <v>20</v>
      </c>
      <c r="I491" s="235"/>
      <c r="J491" s="232"/>
      <c r="K491" s="232"/>
      <c r="L491" s="236"/>
      <c r="M491" s="237"/>
      <c r="N491" s="238"/>
      <c r="O491" s="238"/>
      <c r="P491" s="238"/>
      <c r="Q491" s="238"/>
      <c r="R491" s="238"/>
      <c r="S491" s="238"/>
      <c r="T491" s="239"/>
      <c r="AT491" s="240" t="s">
        <v>146</v>
      </c>
      <c r="AU491" s="240" t="s">
        <v>84</v>
      </c>
      <c r="AV491" s="12" t="s">
        <v>22</v>
      </c>
      <c r="AW491" s="12" t="s">
        <v>34</v>
      </c>
      <c r="AX491" s="12" t="s">
        <v>75</v>
      </c>
      <c r="AY491" s="240" t="s">
        <v>135</v>
      </c>
    </row>
    <row r="492" s="13" customFormat="1">
      <c r="B492" s="241"/>
      <c r="C492" s="242"/>
      <c r="D492" s="228" t="s">
        <v>146</v>
      </c>
      <c r="E492" s="243" t="s">
        <v>20</v>
      </c>
      <c r="F492" s="244" t="s">
        <v>570</v>
      </c>
      <c r="G492" s="242"/>
      <c r="H492" s="245">
        <v>5.2000000000000002</v>
      </c>
      <c r="I492" s="246"/>
      <c r="J492" s="242"/>
      <c r="K492" s="242"/>
      <c r="L492" s="247"/>
      <c r="M492" s="248"/>
      <c r="N492" s="249"/>
      <c r="O492" s="249"/>
      <c r="P492" s="249"/>
      <c r="Q492" s="249"/>
      <c r="R492" s="249"/>
      <c r="S492" s="249"/>
      <c r="T492" s="250"/>
      <c r="AT492" s="251" t="s">
        <v>146</v>
      </c>
      <c r="AU492" s="251" t="s">
        <v>84</v>
      </c>
      <c r="AV492" s="13" t="s">
        <v>84</v>
      </c>
      <c r="AW492" s="13" t="s">
        <v>34</v>
      </c>
      <c r="AX492" s="13" t="s">
        <v>75</v>
      </c>
      <c r="AY492" s="251" t="s">
        <v>135</v>
      </c>
    </row>
    <row r="493" s="15" customFormat="1">
      <c r="B493" s="263"/>
      <c r="C493" s="264"/>
      <c r="D493" s="228" t="s">
        <v>146</v>
      </c>
      <c r="E493" s="265" t="s">
        <v>20</v>
      </c>
      <c r="F493" s="266" t="s">
        <v>154</v>
      </c>
      <c r="G493" s="264"/>
      <c r="H493" s="267">
        <v>5.2000000000000002</v>
      </c>
      <c r="I493" s="268"/>
      <c r="J493" s="264"/>
      <c r="K493" s="264"/>
      <c r="L493" s="269"/>
      <c r="M493" s="270"/>
      <c r="N493" s="271"/>
      <c r="O493" s="271"/>
      <c r="P493" s="271"/>
      <c r="Q493" s="271"/>
      <c r="R493" s="271"/>
      <c r="S493" s="271"/>
      <c r="T493" s="272"/>
      <c r="AT493" s="273" t="s">
        <v>146</v>
      </c>
      <c r="AU493" s="273" t="s">
        <v>84</v>
      </c>
      <c r="AV493" s="15" t="s">
        <v>142</v>
      </c>
      <c r="AW493" s="15" t="s">
        <v>34</v>
      </c>
      <c r="AX493" s="15" t="s">
        <v>22</v>
      </c>
      <c r="AY493" s="273" t="s">
        <v>135</v>
      </c>
    </row>
    <row r="494" s="1" customFormat="1" ht="16.5" customHeight="1">
      <c r="B494" s="39"/>
      <c r="C494" s="216" t="s">
        <v>571</v>
      </c>
      <c r="D494" s="216" t="s">
        <v>137</v>
      </c>
      <c r="E494" s="217" t="s">
        <v>572</v>
      </c>
      <c r="F494" s="218" t="s">
        <v>573</v>
      </c>
      <c r="G494" s="219" t="s">
        <v>297</v>
      </c>
      <c r="H494" s="220">
        <v>3.7000000000000002</v>
      </c>
      <c r="I494" s="221"/>
      <c r="J494" s="222">
        <f>ROUND(I494*H494,2)</f>
        <v>0</v>
      </c>
      <c r="K494" s="218" t="s">
        <v>141</v>
      </c>
      <c r="L494" s="44"/>
      <c r="M494" s="223" t="s">
        <v>20</v>
      </c>
      <c r="N494" s="224" t="s">
        <v>46</v>
      </c>
      <c r="O494" s="80"/>
      <c r="P494" s="225">
        <f>O494*H494</f>
        <v>0</v>
      </c>
      <c r="Q494" s="225">
        <v>0.00479</v>
      </c>
      <c r="R494" s="225">
        <f>Q494*H494</f>
        <v>0.017722999999999999</v>
      </c>
      <c r="S494" s="225">
        <v>0</v>
      </c>
      <c r="T494" s="226">
        <f>S494*H494</f>
        <v>0</v>
      </c>
      <c r="AR494" s="18" t="s">
        <v>247</v>
      </c>
      <c r="AT494" s="18" t="s">
        <v>137</v>
      </c>
      <c r="AU494" s="18" t="s">
        <v>84</v>
      </c>
      <c r="AY494" s="18" t="s">
        <v>135</v>
      </c>
      <c r="BE494" s="227">
        <f>IF(N494="základní",J494,0)</f>
        <v>0</v>
      </c>
      <c r="BF494" s="227">
        <f>IF(N494="snížená",J494,0)</f>
        <v>0</v>
      </c>
      <c r="BG494" s="227">
        <f>IF(N494="zákl. přenesená",J494,0)</f>
        <v>0</v>
      </c>
      <c r="BH494" s="227">
        <f>IF(N494="sníž. přenesená",J494,0)</f>
        <v>0</v>
      </c>
      <c r="BI494" s="227">
        <f>IF(N494="nulová",J494,0)</f>
        <v>0</v>
      </c>
      <c r="BJ494" s="18" t="s">
        <v>22</v>
      </c>
      <c r="BK494" s="227">
        <f>ROUND(I494*H494,2)</f>
        <v>0</v>
      </c>
      <c r="BL494" s="18" t="s">
        <v>247</v>
      </c>
      <c r="BM494" s="18" t="s">
        <v>574</v>
      </c>
    </row>
    <row r="495" s="12" customFormat="1">
      <c r="B495" s="231"/>
      <c r="C495" s="232"/>
      <c r="D495" s="228" t="s">
        <v>146</v>
      </c>
      <c r="E495" s="233" t="s">
        <v>20</v>
      </c>
      <c r="F495" s="234" t="s">
        <v>575</v>
      </c>
      <c r="G495" s="232"/>
      <c r="H495" s="233" t="s">
        <v>20</v>
      </c>
      <c r="I495" s="235"/>
      <c r="J495" s="232"/>
      <c r="K495" s="232"/>
      <c r="L495" s="236"/>
      <c r="M495" s="237"/>
      <c r="N495" s="238"/>
      <c r="O495" s="238"/>
      <c r="P495" s="238"/>
      <c r="Q495" s="238"/>
      <c r="R495" s="238"/>
      <c r="S495" s="238"/>
      <c r="T495" s="239"/>
      <c r="AT495" s="240" t="s">
        <v>146</v>
      </c>
      <c r="AU495" s="240" t="s">
        <v>84</v>
      </c>
      <c r="AV495" s="12" t="s">
        <v>22</v>
      </c>
      <c r="AW495" s="12" t="s">
        <v>34</v>
      </c>
      <c r="AX495" s="12" t="s">
        <v>75</v>
      </c>
      <c r="AY495" s="240" t="s">
        <v>135</v>
      </c>
    </row>
    <row r="496" s="13" customFormat="1">
      <c r="B496" s="241"/>
      <c r="C496" s="242"/>
      <c r="D496" s="228" t="s">
        <v>146</v>
      </c>
      <c r="E496" s="243" t="s">
        <v>20</v>
      </c>
      <c r="F496" s="244" t="s">
        <v>576</v>
      </c>
      <c r="G496" s="242"/>
      <c r="H496" s="245">
        <v>3.7000000000000002</v>
      </c>
      <c r="I496" s="246"/>
      <c r="J496" s="242"/>
      <c r="K496" s="242"/>
      <c r="L496" s="247"/>
      <c r="M496" s="248"/>
      <c r="N496" s="249"/>
      <c r="O496" s="249"/>
      <c r="P496" s="249"/>
      <c r="Q496" s="249"/>
      <c r="R496" s="249"/>
      <c r="S496" s="249"/>
      <c r="T496" s="250"/>
      <c r="AT496" s="251" t="s">
        <v>146</v>
      </c>
      <c r="AU496" s="251" t="s">
        <v>84</v>
      </c>
      <c r="AV496" s="13" t="s">
        <v>84</v>
      </c>
      <c r="AW496" s="13" t="s">
        <v>34</v>
      </c>
      <c r="AX496" s="13" t="s">
        <v>75</v>
      </c>
      <c r="AY496" s="251" t="s">
        <v>135</v>
      </c>
    </row>
    <row r="497" s="15" customFormat="1">
      <c r="B497" s="263"/>
      <c r="C497" s="264"/>
      <c r="D497" s="228" t="s">
        <v>146</v>
      </c>
      <c r="E497" s="265" t="s">
        <v>20</v>
      </c>
      <c r="F497" s="266" t="s">
        <v>154</v>
      </c>
      <c r="G497" s="264"/>
      <c r="H497" s="267">
        <v>3.7000000000000002</v>
      </c>
      <c r="I497" s="268"/>
      <c r="J497" s="264"/>
      <c r="K497" s="264"/>
      <c r="L497" s="269"/>
      <c r="M497" s="270"/>
      <c r="N497" s="271"/>
      <c r="O497" s="271"/>
      <c r="P497" s="271"/>
      <c r="Q497" s="271"/>
      <c r="R497" s="271"/>
      <c r="S497" s="271"/>
      <c r="T497" s="272"/>
      <c r="AT497" s="273" t="s">
        <v>146</v>
      </c>
      <c r="AU497" s="273" t="s">
        <v>84</v>
      </c>
      <c r="AV497" s="15" t="s">
        <v>142</v>
      </c>
      <c r="AW497" s="15" t="s">
        <v>34</v>
      </c>
      <c r="AX497" s="15" t="s">
        <v>22</v>
      </c>
      <c r="AY497" s="273" t="s">
        <v>135</v>
      </c>
    </row>
    <row r="498" s="1" customFormat="1" ht="22.5" customHeight="1">
      <c r="B498" s="39"/>
      <c r="C498" s="216" t="s">
        <v>577</v>
      </c>
      <c r="D498" s="216" t="s">
        <v>137</v>
      </c>
      <c r="E498" s="217" t="s">
        <v>578</v>
      </c>
      <c r="F498" s="218" t="s">
        <v>579</v>
      </c>
      <c r="G498" s="219" t="s">
        <v>297</v>
      </c>
      <c r="H498" s="220">
        <v>5</v>
      </c>
      <c r="I498" s="221"/>
      <c r="J498" s="222">
        <f>ROUND(I498*H498,2)</f>
        <v>0</v>
      </c>
      <c r="K498" s="218" t="s">
        <v>141</v>
      </c>
      <c r="L498" s="44"/>
      <c r="M498" s="223" t="s">
        <v>20</v>
      </c>
      <c r="N498" s="224" t="s">
        <v>46</v>
      </c>
      <c r="O498" s="80"/>
      <c r="P498" s="225">
        <f>O498*H498</f>
        <v>0</v>
      </c>
      <c r="Q498" s="225">
        <v>0.0019499999999999999</v>
      </c>
      <c r="R498" s="225">
        <f>Q498*H498</f>
        <v>0.00975</v>
      </c>
      <c r="S498" s="225">
        <v>0</v>
      </c>
      <c r="T498" s="226">
        <f>S498*H498</f>
        <v>0</v>
      </c>
      <c r="AR498" s="18" t="s">
        <v>247</v>
      </c>
      <c r="AT498" s="18" t="s">
        <v>137</v>
      </c>
      <c r="AU498" s="18" t="s">
        <v>84</v>
      </c>
      <c r="AY498" s="18" t="s">
        <v>135</v>
      </c>
      <c r="BE498" s="227">
        <f>IF(N498="základní",J498,0)</f>
        <v>0</v>
      </c>
      <c r="BF498" s="227">
        <f>IF(N498="snížená",J498,0)</f>
        <v>0</v>
      </c>
      <c r="BG498" s="227">
        <f>IF(N498="zákl. přenesená",J498,0)</f>
        <v>0</v>
      </c>
      <c r="BH498" s="227">
        <f>IF(N498="sníž. přenesená",J498,0)</f>
        <v>0</v>
      </c>
      <c r="BI498" s="227">
        <f>IF(N498="nulová",J498,0)</f>
        <v>0</v>
      </c>
      <c r="BJ498" s="18" t="s">
        <v>22</v>
      </c>
      <c r="BK498" s="227">
        <f>ROUND(I498*H498,2)</f>
        <v>0</v>
      </c>
      <c r="BL498" s="18" t="s">
        <v>247</v>
      </c>
      <c r="BM498" s="18" t="s">
        <v>580</v>
      </c>
    </row>
    <row r="499" s="12" customFormat="1">
      <c r="B499" s="231"/>
      <c r="C499" s="232"/>
      <c r="D499" s="228" t="s">
        <v>146</v>
      </c>
      <c r="E499" s="233" t="s">
        <v>20</v>
      </c>
      <c r="F499" s="234" t="s">
        <v>581</v>
      </c>
      <c r="G499" s="232"/>
      <c r="H499" s="233" t="s">
        <v>20</v>
      </c>
      <c r="I499" s="235"/>
      <c r="J499" s="232"/>
      <c r="K499" s="232"/>
      <c r="L499" s="236"/>
      <c r="M499" s="237"/>
      <c r="N499" s="238"/>
      <c r="O499" s="238"/>
      <c r="P499" s="238"/>
      <c r="Q499" s="238"/>
      <c r="R499" s="238"/>
      <c r="S499" s="238"/>
      <c r="T499" s="239"/>
      <c r="AT499" s="240" t="s">
        <v>146</v>
      </c>
      <c r="AU499" s="240" t="s">
        <v>84</v>
      </c>
      <c r="AV499" s="12" t="s">
        <v>22</v>
      </c>
      <c r="AW499" s="12" t="s">
        <v>34</v>
      </c>
      <c r="AX499" s="12" t="s">
        <v>75</v>
      </c>
      <c r="AY499" s="240" t="s">
        <v>135</v>
      </c>
    </row>
    <row r="500" s="13" customFormat="1">
      <c r="B500" s="241"/>
      <c r="C500" s="242"/>
      <c r="D500" s="228" t="s">
        <v>146</v>
      </c>
      <c r="E500" s="243" t="s">
        <v>20</v>
      </c>
      <c r="F500" s="244" t="s">
        <v>172</v>
      </c>
      <c r="G500" s="242"/>
      <c r="H500" s="245">
        <v>5</v>
      </c>
      <c r="I500" s="246"/>
      <c r="J500" s="242"/>
      <c r="K500" s="242"/>
      <c r="L500" s="247"/>
      <c r="M500" s="248"/>
      <c r="N500" s="249"/>
      <c r="O500" s="249"/>
      <c r="P500" s="249"/>
      <c r="Q500" s="249"/>
      <c r="R500" s="249"/>
      <c r="S500" s="249"/>
      <c r="T500" s="250"/>
      <c r="AT500" s="251" t="s">
        <v>146</v>
      </c>
      <c r="AU500" s="251" t="s">
        <v>84</v>
      </c>
      <c r="AV500" s="13" t="s">
        <v>84</v>
      </c>
      <c r="AW500" s="13" t="s">
        <v>34</v>
      </c>
      <c r="AX500" s="13" t="s">
        <v>22</v>
      </c>
      <c r="AY500" s="251" t="s">
        <v>135</v>
      </c>
    </row>
    <row r="501" s="1" customFormat="1" ht="16.5" customHeight="1">
      <c r="B501" s="39"/>
      <c r="C501" s="216" t="s">
        <v>582</v>
      </c>
      <c r="D501" s="216" t="s">
        <v>137</v>
      </c>
      <c r="E501" s="217" t="s">
        <v>583</v>
      </c>
      <c r="F501" s="218" t="s">
        <v>584</v>
      </c>
      <c r="G501" s="219" t="s">
        <v>297</v>
      </c>
      <c r="H501" s="220">
        <v>5.2000000000000002</v>
      </c>
      <c r="I501" s="221"/>
      <c r="J501" s="222">
        <f>ROUND(I501*H501,2)</f>
        <v>0</v>
      </c>
      <c r="K501" s="218" t="s">
        <v>141</v>
      </c>
      <c r="L501" s="44"/>
      <c r="M501" s="223" t="s">
        <v>20</v>
      </c>
      <c r="N501" s="224" t="s">
        <v>46</v>
      </c>
      <c r="O501" s="80"/>
      <c r="P501" s="225">
        <f>O501*H501</f>
        <v>0</v>
      </c>
      <c r="Q501" s="225">
        <v>0</v>
      </c>
      <c r="R501" s="225">
        <f>Q501*H501</f>
        <v>0</v>
      </c>
      <c r="S501" s="225">
        <v>0</v>
      </c>
      <c r="T501" s="226">
        <f>S501*H501</f>
        <v>0</v>
      </c>
      <c r="AR501" s="18" t="s">
        <v>247</v>
      </c>
      <c r="AT501" s="18" t="s">
        <v>137</v>
      </c>
      <c r="AU501" s="18" t="s">
        <v>84</v>
      </c>
      <c r="AY501" s="18" t="s">
        <v>135</v>
      </c>
      <c r="BE501" s="227">
        <f>IF(N501="základní",J501,0)</f>
        <v>0</v>
      </c>
      <c r="BF501" s="227">
        <f>IF(N501="snížená",J501,0)</f>
        <v>0</v>
      </c>
      <c r="BG501" s="227">
        <f>IF(N501="zákl. přenesená",J501,0)</f>
        <v>0</v>
      </c>
      <c r="BH501" s="227">
        <f>IF(N501="sníž. přenesená",J501,0)</f>
        <v>0</v>
      </c>
      <c r="BI501" s="227">
        <f>IF(N501="nulová",J501,0)</f>
        <v>0</v>
      </c>
      <c r="BJ501" s="18" t="s">
        <v>22</v>
      </c>
      <c r="BK501" s="227">
        <f>ROUND(I501*H501,2)</f>
        <v>0</v>
      </c>
      <c r="BL501" s="18" t="s">
        <v>247</v>
      </c>
      <c r="BM501" s="18" t="s">
        <v>585</v>
      </c>
    </row>
    <row r="502" s="12" customFormat="1">
      <c r="B502" s="231"/>
      <c r="C502" s="232"/>
      <c r="D502" s="228" t="s">
        <v>146</v>
      </c>
      <c r="E502" s="233" t="s">
        <v>20</v>
      </c>
      <c r="F502" s="234" t="s">
        <v>586</v>
      </c>
      <c r="G502" s="232"/>
      <c r="H502" s="233" t="s">
        <v>20</v>
      </c>
      <c r="I502" s="235"/>
      <c r="J502" s="232"/>
      <c r="K502" s="232"/>
      <c r="L502" s="236"/>
      <c r="M502" s="237"/>
      <c r="N502" s="238"/>
      <c r="O502" s="238"/>
      <c r="P502" s="238"/>
      <c r="Q502" s="238"/>
      <c r="R502" s="238"/>
      <c r="S502" s="238"/>
      <c r="T502" s="239"/>
      <c r="AT502" s="240" t="s">
        <v>146</v>
      </c>
      <c r="AU502" s="240" t="s">
        <v>84</v>
      </c>
      <c r="AV502" s="12" t="s">
        <v>22</v>
      </c>
      <c r="AW502" s="12" t="s">
        <v>34</v>
      </c>
      <c r="AX502" s="12" t="s">
        <v>75</v>
      </c>
      <c r="AY502" s="240" t="s">
        <v>135</v>
      </c>
    </row>
    <row r="503" s="13" customFormat="1">
      <c r="B503" s="241"/>
      <c r="C503" s="242"/>
      <c r="D503" s="228" t="s">
        <v>146</v>
      </c>
      <c r="E503" s="243" t="s">
        <v>20</v>
      </c>
      <c r="F503" s="244" t="s">
        <v>570</v>
      </c>
      <c r="G503" s="242"/>
      <c r="H503" s="245">
        <v>5.2000000000000002</v>
      </c>
      <c r="I503" s="246"/>
      <c r="J503" s="242"/>
      <c r="K503" s="242"/>
      <c r="L503" s="247"/>
      <c r="M503" s="248"/>
      <c r="N503" s="249"/>
      <c r="O503" s="249"/>
      <c r="P503" s="249"/>
      <c r="Q503" s="249"/>
      <c r="R503" s="249"/>
      <c r="S503" s="249"/>
      <c r="T503" s="250"/>
      <c r="AT503" s="251" t="s">
        <v>146</v>
      </c>
      <c r="AU503" s="251" t="s">
        <v>84</v>
      </c>
      <c r="AV503" s="13" t="s">
        <v>84</v>
      </c>
      <c r="AW503" s="13" t="s">
        <v>34</v>
      </c>
      <c r="AX503" s="13" t="s">
        <v>75</v>
      </c>
      <c r="AY503" s="251" t="s">
        <v>135</v>
      </c>
    </row>
    <row r="504" s="15" customFormat="1">
      <c r="B504" s="263"/>
      <c r="C504" s="264"/>
      <c r="D504" s="228" t="s">
        <v>146</v>
      </c>
      <c r="E504" s="265" t="s">
        <v>20</v>
      </c>
      <c r="F504" s="266" t="s">
        <v>154</v>
      </c>
      <c r="G504" s="264"/>
      <c r="H504" s="267">
        <v>5.2000000000000002</v>
      </c>
      <c r="I504" s="268"/>
      <c r="J504" s="264"/>
      <c r="K504" s="264"/>
      <c r="L504" s="269"/>
      <c r="M504" s="270"/>
      <c r="N504" s="271"/>
      <c r="O504" s="271"/>
      <c r="P504" s="271"/>
      <c r="Q504" s="271"/>
      <c r="R504" s="271"/>
      <c r="S504" s="271"/>
      <c r="T504" s="272"/>
      <c r="AT504" s="273" t="s">
        <v>146</v>
      </c>
      <c r="AU504" s="273" t="s">
        <v>84</v>
      </c>
      <c r="AV504" s="15" t="s">
        <v>142</v>
      </c>
      <c r="AW504" s="15" t="s">
        <v>34</v>
      </c>
      <c r="AX504" s="15" t="s">
        <v>22</v>
      </c>
      <c r="AY504" s="273" t="s">
        <v>135</v>
      </c>
    </row>
    <row r="505" s="1" customFormat="1" ht="16.5" customHeight="1">
      <c r="B505" s="39"/>
      <c r="C505" s="216" t="s">
        <v>587</v>
      </c>
      <c r="D505" s="216" t="s">
        <v>137</v>
      </c>
      <c r="E505" s="217" t="s">
        <v>588</v>
      </c>
      <c r="F505" s="218" t="s">
        <v>589</v>
      </c>
      <c r="G505" s="219" t="s">
        <v>343</v>
      </c>
      <c r="H505" s="220">
        <v>3</v>
      </c>
      <c r="I505" s="221"/>
      <c r="J505" s="222">
        <f>ROUND(I505*H505,2)</f>
        <v>0</v>
      </c>
      <c r="K505" s="218" t="s">
        <v>141</v>
      </c>
      <c r="L505" s="44"/>
      <c r="M505" s="223" t="s">
        <v>20</v>
      </c>
      <c r="N505" s="224" t="s">
        <v>46</v>
      </c>
      <c r="O505" s="80"/>
      <c r="P505" s="225">
        <f>O505*H505</f>
        <v>0</v>
      </c>
      <c r="Q505" s="225">
        <v>0</v>
      </c>
      <c r="R505" s="225">
        <f>Q505*H505</f>
        <v>0</v>
      </c>
      <c r="S505" s="225">
        <v>0</v>
      </c>
      <c r="T505" s="226">
        <f>S505*H505</f>
        <v>0</v>
      </c>
      <c r="AR505" s="18" t="s">
        <v>247</v>
      </c>
      <c r="AT505" s="18" t="s">
        <v>137</v>
      </c>
      <c r="AU505" s="18" t="s">
        <v>84</v>
      </c>
      <c r="AY505" s="18" t="s">
        <v>135</v>
      </c>
      <c r="BE505" s="227">
        <f>IF(N505="základní",J505,0)</f>
        <v>0</v>
      </c>
      <c r="BF505" s="227">
        <f>IF(N505="snížená",J505,0)</f>
        <v>0</v>
      </c>
      <c r="BG505" s="227">
        <f>IF(N505="zákl. přenesená",J505,0)</f>
        <v>0</v>
      </c>
      <c r="BH505" s="227">
        <f>IF(N505="sníž. přenesená",J505,0)</f>
        <v>0</v>
      </c>
      <c r="BI505" s="227">
        <f>IF(N505="nulová",J505,0)</f>
        <v>0</v>
      </c>
      <c r="BJ505" s="18" t="s">
        <v>22</v>
      </c>
      <c r="BK505" s="227">
        <f>ROUND(I505*H505,2)</f>
        <v>0</v>
      </c>
      <c r="BL505" s="18" t="s">
        <v>247</v>
      </c>
      <c r="BM505" s="18" t="s">
        <v>590</v>
      </c>
    </row>
    <row r="506" s="12" customFormat="1">
      <c r="B506" s="231"/>
      <c r="C506" s="232"/>
      <c r="D506" s="228" t="s">
        <v>146</v>
      </c>
      <c r="E506" s="233" t="s">
        <v>20</v>
      </c>
      <c r="F506" s="234" t="s">
        <v>591</v>
      </c>
      <c r="G506" s="232"/>
      <c r="H506" s="233" t="s">
        <v>20</v>
      </c>
      <c r="I506" s="235"/>
      <c r="J506" s="232"/>
      <c r="K506" s="232"/>
      <c r="L506" s="236"/>
      <c r="M506" s="237"/>
      <c r="N506" s="238"/>
      <c r="O506" s="238"/>
      <c r="P506" s="238"/>
      <c r="Q506" s="238"/>
      <c r="R506" s="238"/>
      <c r="S506" s="238"/>
      <c r="T506" s="239"/>
      <c r="AT506" s="240" t="s">
        <v>146</v>
      </c>
      <c r="AU506" s="240" t="s">
        <v>84</v>
      </c>
      <c r="AV506" s="12" t="s">
        <v>22</v>
      </c>
      <c r="AW506" s="12" t="s">
        <v>34</v>
      </c>
      <c r="AX506" s="12" t="s">
        <v>75</v>
      </c>
      <c r="AY506" s="240" t="s">
        <v>135</v>
      </c>
    </row>
    <row r="507" s="13" customFormat="1">
      <c r="B507" s="241"/>
      <c r="C507" s="242"/>
      <c r="D507" s="228" t="s">
        <v>146</v>
      </c>
      <c r="E507" s="243" t="s">
        <v>20</v>
      </c>
      <c r="F507" s="244" t="s">
        <v>592</v>
      </c>
      <c r="G507" s="242"/>
      <c r="H507" s="245">
        <v>3</v>
      </c>
      <c r="I507" s="246"/>
      <c r="J507" s="242"/>
      <c r="K507" s="242"/>
      <c r="L507" s="247"/>
      <c r="M507" s="248"/>
      <c r="N507" s="249"/>
      <c r="O507" s="249"/>
      <c r="P507" s="249"/>
      <c r="Q507" s="249"/>
      <c r="R507" s="249"/>
      <c r="S507" s="249"/>
      <c r="T507" s="250"/>
      <c r="AT507" s="251" t="s">
        <v>146</v>
      </c>
      <c r="AU507" s="251" t="s">
        <v>84</v>
      </c>
      <c r="AV507" s="13" t="s">
        <v>84</v>
      </c>
      <c r="AW507" s="13" t="s">
        <v>34</v>
      </c>
      <c r="AX507" s="13" t="s">
        <v>75</v>
      </c>
      <c r="AY507" s="251" t="s">
        <v>135</v>
      </c>
    </row>
    <row r="508" s="15" customFormat="1">
      <c r="B508" s="263"/>
      <c r="C508" s="264"/>
      <c r="D508" s="228" t="s">
        <v>146</v>
      </c>
      <c r="E508" s="265" t="s">
        <v>20</v>
      </c>
      <c r="F508" s="266" t="s">
        <v>154</v>
      </c>
      <c r="G508" s="264"/>
      <c r="H508" s="267">
        <v>3</v>
      </c>
      <c r="I508" s="268"/>
      <c r="J508" s="264"/>
      <c r="K508" s="264"/>
      <c r="L508" s="269"/>
      <c r="M508" s="270"/>
      <c r="N508" s="271"/>
      <c r="O508" s="271"/>
      <c r="P508" s="271"/>
      <c r="Q508" s="271"/>
      <c r="R508" s="271"/>
      <c r="S508" s="271"/>
      <c r="T508" s="272"/>
      <c r="AT508" s="273" t="s">
        <v>146</v>
      </c>
      <c r="AU508" s="273" t="s">
        <v>84</v>
      </c>
      <c r="AV508" s="15" t="s">
        <v>142</v>
      </c>
      <c r="AW508" s="15" t="s">
        <v>34</v>
      </c>
      <c r="AX508" s="15" t="s">
        <v>22</v>
      </c>
      <c r="AY508" s="273" t="s">
        <v>135</v>
      </c>
    </row>
    <row r="509" s="1" customFormat="1" ht="16.5" customHeight="1">
      <c r="B509" s="39"/>
      <c r="C509" s="216" t="s">
        <v>593</v>
      </c>
      <c r="D509" s="216" t="s">
        <v>137</v>
      </c>
      <c r="E509" s="217" t="s">
        <v>594</v>
      </c>
      <c r="F509" s="218" t="s">
        <v>595</v>
      </c>
      <c r="G509" s="219" t="s">
        <v>297</v>
      </c>
      <c r="H509" s="220">
        <v>1.6000000000000001</v>
      </c>
      <c r="I509" s="221"/>
      <c r="J509" s="222">
        <f>ROUND(I509*H509,2)</f>
        <v>0</v>
      </c>
      <c r="K509" s="218" t="s">
        <v>20</v>
      </c>
      <c r="L509" s="44"/>
      <c r="M509" s="223" t="s">
        <v>20</v>
      </c>
      <c r="N509" s="224" t="s">
        <v>46</v>
      </c>
      <c r="O509" s="80"/>
      <c r="P509" s="225">
        <f>O509*H509</f>
        <v>0</v>
      </c>
      <c r="Q509" s="225">
        <v>0.0034199999999999999</v>
      </c>
      <c r="R509" s="225">
        <f>Q509*H509</f>
        <v>0.0054720000000000003</v>
      </c>
      <c r="S509" s="225">
        <v>0</v>
      </c>
      <c r="T509" s="226">
        <f>S509*H509</f>
        <v>0</v>
      </c>
      <c r="AR509" s="18" t="s">
        <v>247</v>
      </c>
      <c r="AT509" s="18" t="s">
        <v>137</v>
      </c>
      <c r="AU509" s="18" t="s">
        <v>84</v>
      </c>
      <c r="AY509" s="18" t="s">
        <v>135</v>
      </c>
      <c r="BE509" s="227">
        <f>IF(N509="základní",J509,0)</f>
        <v>0</v>
      </c>
      <c r="BF509" s="227">
        <f>IF(N509="snížená",J509,0)</f>
        <v>0</v>
      </c>
      <c r="BG509" s="227">
        <f>IF(N509="zákl. přenesená",J509,0)</f>
        <v>0</v>
      </c>
      <c r="BH509" s="227">
        <f>IF(N509="sníž. přenesená",J509,0)</f>
        <v>0</v>
      </c>
      <c r="BI509" s="227">
        <f>IF(N509="nulová",J509,0)</f>
        <v>0</v>
      </c>
      <c r="BJ509" s="18" t="s">
        <v>22</v>
      </c>
      <c r="BK509" s="227">
        <f>ROUND(I509*H509,2)</f>
        <v>0</v>
      </c>
      <c r="BL509" s="18" t="s">
        <v>247</v>
      </c>
      <c r="BM509" s="18" t="s">
        <v>596</v>
      </c>
    </row>
    <row r="510" s="12" customFormat="1">
      <c r="B510" s="231"/>
      <c r="C510" s="232"/>
      <c r="D510" s="228" t="s">
        <v>146</v>
      </c>
      <c r="E510" s="233" t="s">
        <v>20</v>
      </c>
      <c r="F510" s="234" t="s">
        <v>597</v>
      </c>
      <c r="G510" s="232"/>
      <c r="H510" s="233" t="s">
        <v>20</v>
      </c>
      <c r="I510" s="235"/>
      <c r="J510" s="232"/>
      <c r="K510" s="232"/>
      <c r="L510" s="236"/>
      <c r="M510" s="237"/>
      <c r="N510" s="238"/>
      <c r="O510" s="238"/>
      <c r="P510" s="238"/>
      <c r="Q510" s="238"/>
      <c r="R510" s="238"/>
      <c r="S510" s="238"/>
      <c r="T510" s="239"/>
      <c r="AT510" s="240" t="s">
        <v>146</v>
      </c>
      <c r="AU510" s="240" t="s">
        <v>84</v>
      </c>
      <c r="AV510" s="12" t="s">
        <v>22</v>
      </c>
      <c r="AW510" s="12" t="s">
        <v>34</v>
      </c>
      <c r="AX510" s="12" t="s">
        <v>75</v>
      </c>
      <c r="AY510" s="240" t="s">
        <v>135</v>
      </c>
    </row>
    <row r="511" s="13" customFormat="1">
      <c r="B511" s="241"/>
      <c r="C511" s="242"/>
      <c r="D511" s="228" t="s">
        <v>146</v>
      </c>
      <c r="E511" s="243" t="s">
        <v>20</v>
      </c>
      <c r="F511" s="244" t="s">
        <v>598</v>
      </c>
      <c r="G511" s="242"/>
      <c r="H511" s="245">
        <v>1.6000000000000001</v>
      </c>
      <c r="I511" s="246"/>
      <c r="J511" s="242"/>
      <c r="K511" s="242"/>
      <c r="L511" s="247"/>
      <c r="M511" s="248"/>
      <c r="N511" s="249"/>
      <c r="O511" s="249"/>
      <c r="P511" s="249"/>
      <c r="Q511" s="249"/>
      <c r="R511" s="249"/>
      <c r="S511" s="249"/>
      <c r="T511" s="250"/>
      <c r="AT511" s="251" t="s">
        <v>146</v>
      </c>
      <c r="AU511" s="251" t="s">
        <v>84</v>
      </c>
      <c r="AV511" s="13" t="s">
        <v>84</v>
      </c>
      <c r="AW511" s="13" t="s">
        <v>34</v>
      </c>
      <c r="AX511" s="13" t="s">
        <v>75</v>
      </c>
      <c r="AY511" s="251" t="s">
        <v>135</v>
      </c>
    </row>
    <row r="512" s="15" customFormat="1">
      <c r="B512" s="263"/>
      <c r="C512" s="264"/>
      <c r="D512" s="228" t="s">
        <v>146</v>
      </c>
      <c r="E512" s="265" t="s">
        <v>20</v>
      </c>
      <c r="F512" s="266" t="s">
        <v>154</v>
      </c>
      <c r="G512" s="264"/>
      <c r="H512" s="267">
        <v>1.6000000000000001</v>
      </c>
      <c r="I512" s="268"/>
      <c r="J512" s="264"/>
      <c r="K512" s="264"/>
      <c r="L512" s="269"/>
      <c r="M512" s="270"/>
      <c r="N512" s="271"/>
      <c r="O512" s="271"/>
      <c r="P512" s="271"/>
      <c r="Q512" s="271"/>
      <c r="R512" s="271"/>
      <c r="S512" s="271"/>
      <c r="T512" s="272"/>
      <c r="AT512" s="273" t="s">
        <v>146</v>
      </c>
      <c r="AU512" s="273" t="s">
        <v>84</v>
      </c>
      <c r="AV512" s="15" t="s">
        <v>142</v>
      </c>
      <c r="AW512" s="15" t="s">
        <v>34</v>
      </c>
      <c r="AX512" s="15" t="s">
        <v>22</v>
      </c>
      <c r="AY512" s="273" t="s">
        <v>135</v>
      </c>
    </row>
    <row r="513" s="1" customFormat="1" ht="22.5" customHeight="1">
      <c r="B513" s="39"/>
      <c r="C513" s="216" t="s">
        <v>599</v>
      </c>
      <c r="D513" s="216" t="s">
        <v>137</v>
      </c>
      <c r="E513" s="217" t="s">
        <v>600</v>
      </c>
      <c r="F513" s="218" t="s">
        <v>601</v>
      </c>
      <c r="G513" s="219" t="s">
        <v>240</v>
      </c>
      <c r="H513" s="220">
        <v>0.033000000000000002</v>
      </c>
      <c r="I513" s="221"/>
      <c r="J513" s="222">
        <f>ROUND(I513*H513,2)</f>
        <v>0</v>
      </c>
      <c r="K513" s="218" t="s">
        <v>141</v>
      </c>
      <c r="L513" s="44"/>
      <c r="M513" s="223" t="s">
        <v>20</v>
      </c>
      <c r="N513" s="224" t="s">
        <v>46</v>
      </c>
      <c r="O513" s="80"/>
      <c r="P513" s="225">
        <f>O513*H513</f>
        <v>0</v>
      </c>
      <c r="Q513" s="225">
        <v>0</v>
      </c>
      <c r="R513" s="225">
        <f>Q513*H513</f>
        <v>0</v>
      </c>
      <c r="S513" s="225">
        <v>0</v>
      </c>
      <c r="T513" s="226">
        <f>S513*H513</f>
        <v>0</v>
      </c>
      <c r="AR513" s="18" t="s">
        <v>247</v>
      </c>
      <c r="AT513" s="18" t="s">
        <v>137</v>
      </c>
      <c r="AU513" s="18" t="s">
        <v>84</v>
      </c>
      <c r="AY513" s="18" t="s">
        <v>135</v>
      </c>
      <c r="BE513" s="227">
        <f>IF(N513="základní",J513,0)</f>
        <v>0</v>
      </c>
      <c r="BF513" s="227">
        <f>IF(N513="snížená",J513,0)</f>
        <v>0</v>
      </c>
      <c r="BG513" s="227">
        <f>IF(N513="zákl. přenesená",J513,0)</f>
        <v>0</v>
      </c>
      <c r="BH513" s="227">
        <f>IF(N513="sníž. přenesená",J513,0)</f>
        <v>0</v>
      </c>
      <c r="BI513" s="227">
        <f>IF(N513="nulová",J513,0)</f>
        <v>0</v>
      </c>
      <c r="BJ513" s="18" t="s">
        <v>22</v>
      </c>
      <c r="BK513" s="227">
        <f>ROUND(I513*H513,2)</f>
        <v>0</v>
      </c>
      <c r="BL513" s="18" t="s">
        <v>247</v>
      </c>
      <c r="BM513" s="18" t="s">
        <v>602</v>
      </c>
    </row>
    <row r="514" s="1" customFormat="1">
      <c r="B514" s="39"/>
      <c r="C514" s="40"/>
      <c r="D514" s="228" t="s">
        <v>144</v>
      </c>
      <c r="E514" s="40"/>
      <c r="F514" s="229" t="s">
        <v>603</v>
      </c>
      <c r="G514" s="40"/>
      <c r="H514" s="40"/>
      <c r="I514" s="143"/>
      <c r="J514" s="40"/>
      <c r="K514" s="40"/>
      <c r="L514" s="44"/>
      <c r="M514" s="230"/>
      <c r="N514" s="80"/>
      <c r="O514" s="80"/>
      <c r="P514" s="80"/>
      <c r="Q514" s="80"/>
      <c r="R514" s="80"/>
      <c r="S514" s="80"/>
      <c r="T514" s="81"/>
      <c r="AT514" s="18" t="s">
        <v>144</v>
      </c>
      <c r="AU514" s="18" t="s">
        <v>84</v>
      </c>
    </row>
    <row r="515" s="11" customFormat="1" ht="22.8" customHeight="1">
      <c r="B515" s="200"/>
      <c r="C515" s="201"/>
      <c r="D515" s="202" t="s">
        <v>74</v>
      </c>
      <c r="E515" s="214" t="s">
        <v>604</v>
      </c>
      <c r="F515" s="214" t="s">
        <v>605</v>
      </c>
      <c r="G515" s="201"/>
      <c r="H515" s="201"/>
      <c r="I515" s="204"/>
      <c r="J515" s="215">
        <f>BK515</f>
        <v>0</v>
      </c>
      <c r="K515" s="201"/>
      <c r="L515" s="206"/>
      <c r="M515" s="207"/>
      <c r="N515" s="208"/>
      <c r="O515" s="208"/>
      <c r="P515" s="209">
        <f>SUM(P516:P537)</f>
        <v>0</v>
      </c>
      <c r="Q515" s="208"/>
      <c r="R515" s="209">
        <f>SUM(R516:R537)</f>
        <v>0.64605599999999996</v>
      </c>
      <c r="S515" s="208"/>
      <c r="T515" s="210">
        <f>SUM(T516:T537)</f>
        <v>0</v>
      </c>
      <c r="AR515" s="211" t="s">
        <v>84</v>
      </c>
      <c r="AT515" s="212" t="s">
        <v>74</v>
      </c>
      <c r="AU515" s="212" t="s">
        <v>22</v>
      </c>
      <c r="AY515" s="211" t="s">
        <v>135</v>
      </c>
      <c r="BK515" s="213">
        <f>SUM(BK516:BK537)</f>
        <v>0</v>
      </c>
    </row>
    <row r="516" s="1" customFormat="1" ht="22.5" customHeight="1">
      <c r="B516" s="39"/>
      <c r="C516" s="216" t="s">
        <v>606</v>
      </c>
      <c r="D516" s="216" t="s">
        <v>137</v>
      </c>
      <c r="E516" s="217" t="s">
        <v>607</v>
      </c>
      <c r="F516" s="218" t="s">
        <v>608</v>
      </c>
      <c r="G516" s="219" t="s">
        <v>161</v>
      </c>
      <c r="H516" s="220">
        <v>47.329999999999998</v>
      </c>
      <c r="I516" s="221"/>
      <c r="J516" s="222">
        <f>ROUND(I516*H516,2)</f>
        <v>0</v>
      </c>
      <c r="K516" s="218" t="s">
        <v>141</v>
      </c>
      <c r="L516" s="44"/>
      <c r="M516" s="223" t="s">
        <v>20</v>
      </c>
      <c r="N516" s="224" t="s">
        <v>46</v>
      </c>
      <c r="O516" s="80"/>
      <c r="P516" s="225">
        <f>O516*H516</f>
        <v>0</v>
      </c>
      <c r="Q516" s="225">
        <v>0.010500000000000001</v>
      </c>
      <c r="R516" s="225">
        <f>Q516*H516</f>
        <v>0.49696499999999999</v>
      </c>
      <c r="S516" s="225">
        <v>0</v>
      </c>
      <c r="T516" s="226">
        <f>S516*H516</f>
        <v>0</v>
      </c>
      <c r="AR516" s="18" t="s">
        <v>247</v>
      </c>
      <c r="AT516" s="18" t="s">
        <v>137</v>
      </c>
      <c r="AU516" s="18" t="s">
        <v>84</v>
      </c>
      <c r="AY516" s="18" t="s">
        <v>135</v>
      </c>
      <c r="BE516" s="227">
        <f>IF(N516="základní",J516,0)</f>
        <v>0</v>
      </c>
      <c r="BF516" s="227">
        <f>IF(N516="snížená",J516,0)</f>
        <v>0</v>
      </c>
      <c r="BG516" s="227">
        <f>IF(N516="zákl. přenesená",J516,0)</f>
        <v>0</v>
      </c>
      <c r="BH516" s="227">
        <f>IF(N516="sníž. přenesená",J516,0)</f>
        <v>0</v>
      </c>
      <c r="BI516" s="227">
        <f>IF(N516="nulová",J516,0)</f>
        <v>0</v>
      </c>
      <c r="BJ516" s="18" t="s">
        <v>22</v>
      </c>
      <c r="BK516" s="227">
        <f>ROUND(I516*H516,2)</f>
        <v>0</v>
      </c>
      <c r="BL516" s="18" t="s">
        <v>247</v>
      </c>
      <c r="BM516" s="18" t="s">
        <v>609</v>
      </c>
    </row>
    <row r="517" s="12" customFormat="1">
      <c r="B517" s="231"/>
      <c r="C517" s="232"/>
      <c r="D517" s="228" t="s">
        <v>146</v>
      </c>
      <c r="E517" s="233" t="s">
        <v>20</v>
      </c>
      <c r="F517" s="234" t="s">
        <v>610</v>
      </c>
      <c r="G517" s="232"/>
      <c r="H517" s="233" t="s">
        <v>20</v>
      </c>
      <c r="I517" s="235"/>
      <c r="J517" s="232"/>
      <c r="K517" s="232"/>
      <c r="L517" s="236"/>
      <c r="M517" s="237"/>
      <c r="N517" s="238"/>
      <c r="O517" s="238"/>
      <c r="P517" s="238"/>
      <c r="Q517" s="238"/>
      <c r="R517" s="238"/>
      <c r="S517" s="238"/>
      <c r="T517" s="239"/>
      <c r="AT517" s="240" t="s">
        <v>146</v>
      </c>
      <c r="AU517" s="240" t="s">
        <v>84</v>
      </c>
      <c r="AV517" s="12" t="s">
        <v>22</v>
      </c>
      <c r="AW517" s="12" t="s">
        <v>34</v>
      </c>
      <c r="AX517" s="12" t="s">
        <v>75</v>
      </c>
      <c r="AY517" s="240" t="s">
        <v>135</v>
      </c>
    </row>
    <row r="518" s="12" customFormat="1">
      <c r="B518" s="231"/>
      <c r="C518" s="232"/>
      <c r="D518" s="228" t="s">
        <v>146</v>
      </c>
      <c r="E518" s="233" t="s">
        <v>20</v>
      </c>
      <c r="F518" s="234" t="s">
        <v>611</v>
      </c>
      <c r="G518" s="232"/>
      <c r="H518" s="233" t="s">
        <v>20</v>
      </c>
      <c r="I518" s="235"/>
      <c r="J518" s="232"/>
      <c r="K518" s="232"/>
      <c r="L518" s="236"/>
      <c r="M518" s="237"/>
      <c r="N518" s="238"/>
      <c r="O518" s="238"/>
      <c r="P518" s="238"/>
      <c r="Q518" s="238"/>
      <c r="R518" s="238"/>
      <c r="S518" s="238"/>
      <c r="T518" s="239"/>
      <c r="AT518" s="240" t="s">
        <v>146</v>
      </c>
      <c r="AU518" s="240" t="s">
        <v>84</v>
      </c>
      <c r="AV518" s="12" t="s">
        <v>22</v>
      </c>
      <c r="AW518" s="12" t="s">
        <v>34</v>
      </c>
      <c r="AX518" s="12" t="s">
        <v>75</v>
      </c>
      <c r="AY518" s="240" t="s">
        <v>135</v>
      </c>
    </row>
    <row r="519" s="13" customFormat="1">
      <c r="B519" s="241"/>
      <c r="C519" s="242"/>
      <c r="D519" s="228" t="s">
        <v>146</v>
      </c>
      <c r="E519" s="243" t="s">
        <v>20</v>
      </c>
      <c r="F519" s="244" t="s">
        <v>612</v>
      </c>
      <c r="G519" s="242"/>
      <c r="H519" s="245">
        <v>14.016</v>
      </c>
      <c r="I519" s="246"/>
      <c r="J519" s="242"/>
      <c r="K519" s="242"/>
      <c r="L519" s="247"/>
      <c r="M519" s="248"/>
      <c r="N519" s="249"/>
      <c r="O519" s="249"/>
      <c r="P519" s="249"/>
      <c r="Q519" s="249"/>
      <c r="R519" s="249"/>
      <c r="S519" s="249"/>
      <c r="T519" s="250"/>
      <c r="AT519" s="251" t="s">
        <v>146</v>
      </c>
      <c r="AU519" s="251" t="s">
        <v>84</v>
      </c>
      <c r="AV519" s="13" t="s">
        <v>84</v>
      </c>
      <c r="AW519" s="13" t="s">
        <v>34</v>
      </c>
      <c r="AX519" s="13" t="s">
        <v>75</v>
      </c>
      <c r="AY519" s="251" t="s">
        <v>135</v>
      </c>
    </row>
    <row r="520" s="13" customFormat="1">
      <c r="B520" s="241"/>
      <c r="C520" s="242"/>
      <c r="D520" s="228" t="s">
        <v>146</v>
      </c>
      <c r="E520" s="243" t="s">
        <v>20</v>
      </c>
      <c r="F520" s="244" t="s">
        <v>613</v>
      </c>
      <c r="G520" s="242"/>
      <c r="H520" s="245">
        <v>5.4226999999999999</v>
      </c>
      <c r="I520" s="246"/>
      <c r="J520" s="242"/>
      <c r="K520" s="242"/>
      <c r="L520" s="247"/>
      <c r="M520" s="248"/>
      <c r="N520" s="249"/>
      <c r="O520" s="249"/>
      <c r="P520" s="249"/>
      <c r="Q520" s="249"/>
      <c r="R520" s="249"/>
      <c r="S520" s="249"/>
      <c r="T520" s="250"/>
      <c r="AT520" s="251" t="s">
        <v>146</v>
      </c>
      <c r="AU520" s="251" t="s">
        <v>84</v>
      </c>
      <c r="AV520" s="13" t="s">
        <v>84</v>
      </c>
      <c r="AW520" s="13" t="s">
        <v>34</v>
      </c>
      <c r="AX520" s="13" t="s">
        <v>75</v>
      </c>
      <c r="AY520" s="251" t="s">
        <v>135</v>
      </c>
    </row>
    <row r="521" s="12" customFormat="1">
      <c r="B521" s="231"/>
      <c r="C521" s="232"/>
      <c r="D521" s="228" t="s">
        <v>146</v>
      </c>
      <c r="E521" s="233" t="s">
        <v>20</v>
      </c>
      <c r="F521" s="234" t="s">
        <v>614</v>
      </c>
      <c r="G521" s="232"/>
      <c r="H521" s="233" t="s">
        <v>20</v>
      </c>
      <c r="I521" s="235"/>
      <c r="J521" s="232"/>
      <c r="K521" s="232"/>
      <c r="L521" s="236"/>
      <c r="M521" s="237"/>
      <c r="N521" s="238"/>
      <c r="O521" s="238"/>
      <c r="P521" s="238"/>
      <c r="Q521" s="238"/>
      <c r="R521" s="238"/>
      <c r="S521" s="238"/>
      <c r="T521" s="239"/>
      <c r="AT521" s="240" t="s">
        <v>146</v>
      </c>
      <c r="AU521" s="240" t="s">
        <v>84</v>
      </c>
      <c r="AV521" s="12" t="s">
        <v>22</v>
      </c>
      <c r="AW521" s="12" t="s">
        <v>34</v>
      </c>
      <c r="AX521" s="12" t="s">
        <v>75</v>
      </c>
      <c r="AY521" s="240" t="s">
        <v>135</v>
      </c>
    </row>
    <row r="522" s="13" customFormat="1">
      <c r="B522" s="241"/>
      <c r="C522" s="242"/>
      <c r="D522" s="228" t="s">
        <v>146</v>
      </c>
      <c r="E522" s="243" t="s">
        <v>20</v>
      </c>
      <c r="F522" s="244" t="s">
        <v>615</v>
      </c>
      <c r="G522" s="242"/>
      <c r="H522" s="245">
        <v>2.516</v>
      </c>
      <c r="I522" s="246"/>
      <c r="J522" s="242"/>
      <c r="K522" s="242"/>
      <c r="L522" s="247"/>
      <c r="M522" s="248"/>
      <c r="N522" s="249"/>
      <c r="O522" s="249"/>
      <c r="P522" s="249"/>
      <c r="Q522" s="249"/>
      <c r="R522" s="249"/>
      <c r="S522" s="249"/>
      <c r="T522" s="250"/>
      <c r="AT522" s="251" t="s">
        <v>146</v>
      </c>
      <c r="AU522" s="251" t="s">
        <v>84</v>
      </c>
      <c r="AV522" s="13" t="s">
        <v>84</v>
      </c>
      <c r="AW522" s="13" t="s">
        <v>34</v>
      </c>
      <c r="AX522" s="13" t="s">
        <v>75</v>
      </c>
      <c r="AY522" s="251" t="s">
        <v>135</v>
      </c>
    </row>
    <row r="523" s="12" customFormat="1">
      <c r="B523" s="231"/>
      <c r="C523" s="232"/>
      <c r="D523" s="228" t="s">
        <v>146</v>
      </c>
      <c r="E523" s="233" t="s">
        <v>20</v>
      </c>
      <c r="F523" s="234" t="s">
        <v>616</v>
      </c>
      <c r="G523" s="232"/>
      <c r="H523" s="233" t="s">
        <v>20</v>
      </c>
      <c r="I523" s="235"/>
      <c r="J523" s="232"/>
      <c r="K523" s="232"/>
      <c r="L523" s="236"/>
      <c r="M523" s="237"/>
      <c r="N523" s="238"/>
      <c r="O523" s="238"/>
      <c r="P523" s="238"/>
      <c r="Q523" s="238"/>
      <c r="R523" s="238"/>
      <c r="S523" s="238"/>
      <c r="T523" s="239"/>
      <c r="AT523" s="240" t="s">
        <v>146</v>
      </c>
      <c r="AU523" s="240" t="s">
        <v>84</v>
      </c>
      <c r="AV523" s="12" t="s">
        <v>22</v>
      </c>
      <c r="AW523" s="12" t="s">
        <v>34</v>
      </c>
      <c r="AX523" s="12" t="s">
        <v>75</v>
      </c>
      <c r="AY523" s="240" t="s">
        <v>135</v>
      </c>
    </row>
    <row r="524" s="13" customFormat="1">
      <c r="B524" s="241"/>
      <c r="C524" s="242"/>
      <c r="D524" s="228" t="s">
        <v>146</v>
      </c>
      <c r="E524" s="243" t="s">
        <v>20</v>
      </c>
      <c r="F524" s="244" t="s">
        <v>617</v>
      </c>
      <c r="G524" s="242"/>
      <c r="H524" s="245">
        <v>6.2865000000000002</v>
      </c>
      <c r="I524" s="246"/>
      <c r="J524" s="242"/>
      <c r="K524" s="242"/>
      <c r="L524" s="247"/>
      <c r="M524" s="248"/>
      <c r="N524" s="249"/>
      <c r="O524" s="249"/>
      <c r="P524" s="249"/>
      <c r="Q524" s="249"/>
      <c r="R524" s="249"/>
      <c r="S524" s="249"/>
      <c r="T524" s="250"/>
      <c r="AT524" s="251" t="s">
        <v>146</v>
      </c>
      <c r="AU524" s="251" t="s">
        <v>84</v>
      </c>
      <c r="AV524" s="13" t="s">
        <v>84</v>
      </c>
      <c r="AW524" s="13" t="s">
        <v>34</v>
      </c>
      <c r="AX524" s="13" t="s">
        <v>75</v>
      </c>
      <c r="AY524" s="251" t="s">
        <v>135</v>
      </c>
    </row>
    <row r="525" s="12" customFormat="1">
      <c r="B525" s="231"/>
      <c r="C525" s="232"/>
      <c r="D525" s="228" t="s">
        <v>146</v>
      </c>
      <c r="E525" s="233" t="s">
        <v>20</v>
      </c>
      <c r="F525" s="234" t="s">
        <v>618</v>
      </c>
      <c r="G525" s="232"/>
      <c r="H525" s="233" t="s">
        <v>20</v>
      </c>
      <c r="I525" s="235"/>
      <c r="J525" s="232"/>
      <c r="K525" s="232"/>
      <c r="L525" s="236"/>
      <c r="M525" s="237"/>
      <c r="N525" s="238"/>
      <c r="O525" s="238"/>
      <c r="P525" s="238"/>
      <c r="Q525" s="238"/>
      <c r="R525" s="238"/>
      <c r="S525" s="238"/>
      <c r="T525" s="239"/>
      <c r="AT525" s="240" t="s">
        <v>146</v>
      </c>
      <c r="AU525" s="240" t="s">
        <v>84</v>
      </c>
      <c r="AV525" s="12" t="s">
        <v>22</v>
      </c>
      <c r="AW525" s="12" t="s">
        <v>34</v>
      </c>
      <c r="AX525" s="12" t="s">
        <v>75</v>
      </c>
      <c r="AY525" s="240" t="s">
        <v>135</v>
      </c>
    </row>
    <row r="526" s="13" customFormat="1">
      <c r="B526" s="241"/>
      <c r="C526" s="242"/>
      <c r="D526" s="228" t="s">
        <v>146</v>
      </c>
      <c r="E526" s="243" t="s">
        <v>20</v>
      </c>
      <c r="F526" s="244" t="s">
        <v>619</v>
      </c>
      <c r="G526" s="242"/>
      <c r="H526" s="245">
        <v>11.7249</v>
      </c>
      <c r="I526" s="246"/>
      <c r="J526" s="242"/>
      <c r="K526" s="242"/>
      <c r="L526" s="247"/>
      <c r="M526" s="248"/>
      <c r="N526" s="249"/>
      <c r="O526" s="249"/>
      <c r="P526" s="249"/>
      <c r="Q526" s="249"/>
      <c r="R526" s="249"/>
      <c r="S526" s="249"/>
      <c r="T526" s="250"/>
      <c r="AT526" s="251" t="s">
        <v>146</v>
      </c>
      <c r="AU526" s="251" t="s">
        <v>84</v>
      </c>
      <c r="AV526" s="13" t="s">
        <v>84</v>
      </c>
      <c r="AW526" s="13" t="s">
        <v>34</v>
      </c>
      <c r="AX526" s="13" t="s">
        <v>75</v>
      </c>
      <c r="AY526" s="251" t="s">
        <v>135</v>
      </c>
    </row>
    <row r="527" s="12" customFormat="1">
      <c r="B527" s="231"/>
      <c r="C527" s="232"/>
      <c r="D527" s="228" t="s">
        <v>146</v>
      </c>
      <c r="E527" s="233" t="s">
        <v>20</v>
      </c>
      <c r="F527" s="234" t="s">
        <v>620</v>
      </c>
      <c r="G527" s="232"/>
      <c r="H527" s="233" t="s">
        <v>20</v>
      </c>
      <c r="I527" s="235"/>
      <c r="J527" s="232"/>
      <c r="K527" s="232"/>
      <c r="L527" s="236"/>
      <c r="M527" s="237"/>
      <c r="N527" s="238"/>
      <c r="O527" s="238"/>
      <c r="P527" s="238"/>
      <c r="Q527" s="238"/>
      <c r="R527" s="238"/>
      <c r="S527" s="238"/>
      <c r="T527" s="239"/>
      <c r="AT527" s="240" t="s">
        <v>146</v>
      </c>
      <c r="AU527" s="240" t="s">
        <v>84</v>
      </c>
      <c r="AV527" s="12" t="s">
        <v>22</v>
      </c>
      <c r="AW527" s="12" t="s">
        <v>34</v>
      </c>
      <c r="AX527" s="12" t="s">
        <v>75</v>
      </c>
      <c r="AY527" s="240" t="s">
        <v>135</v>
      </c>
    </row>
    <row r="528" s="13" customFormat="1">
      <c r="B528" s="241"/>
      <c r="C528" s="242"/>
      <c r="D528" s="228" t="s">
        <v>146</v>
      </c>
      <c r="E528" s="243" t="s">
        <v>20</v>
      </c>
      <c r="F528" s="244" t="s">
        <v>621</v>
      </c>
      <c r="G528" s="242"/>
      <c r="H528" s="245">
        <v>7.2134999999999998</v>
      </c>
      <c r="I528" s="246"/>
      <c r="J528" s="242"/>
      <c r="K528" s="242"/>
      <c r="L528" s="247"/>
      <c r="M528" s="248"/>
      <c r="N528" s="249"/>
      <c r="O528" s="249"/>
      <c r="P528" s="249"/>
      <c r="Q528" s="249"/>
      <c r="R528" s="249"/>
      <c r="S528" s="249"/>
      <c r="T528" s="250"/>
      <c r="AT528" s="251" t="s">
        <v>146</v>
      </c>
      <c r="AU528" s="251" t="s">
        <v>84</v>
      </c>
      <c r="AV528" s="13" t="s">
        <v>84</v>
      </c>
      <c r="AW528" s="13" t="s">
        <v>34</v>
      </c>
      <c r="AX528" s="13" t="s">
        <v>75</v>
      </c>
      <c r="AY528" s="251" t="s">
        <v>135</v>
      </c>
    </row>
    <row r="529" s="12" customFormat="1">
      <c r="B529" s="231"/>
      <c r="C529" s="232"/>
      <c r="D529" s="228" t="s">
        <v>146</v>
      </c>
      <c r="E529" s="233" t="s">
        <v>20</v>
      </c>
      <c r="F529" s="234" t="s">
        <v>622</v>
      </c>
      <c r="G529" s="232"/>
      <c r="H529" s="233" t="s">
        <v>20</v>
      </c>
      <c r="I529" s="235"/>
      <c r="J529" s="232"/>
      <c r="K529" s="232"/>
      <c r="L529" s="236"/>
      <c r="M529" s="237"/>
      <c r="N529" s="238"/>
      <c r="O529" s="238"/>
      <c r="P529" s="238"/>
      <c r="Q529" s="238"/>
      <c r="R529" s="238"/>
      <c r="S529" s="238"/>
      <c r="T529" s="239"/>
      <c r="AT529" s="240" t="s">
        <v>146</v>
      </c>
      <c r="AU529" s="240" t="s">
        <v>84</v>
      </c>
      <c r="AV529" s="12" t="s">
        <v>22</v>
      </c>
      <c r="AW529" s="12" t="s">
        <v>34</v>
      </c>
      <c r="AX529" s="12" t="s">
        <v>75</v>
      </c>
      <c r="AY529" s="240" t="s">
        <v>135</v>
      </c>
    </row>
    <row r="530" s="13" customFormat="1">
      <c r="B530" s="241"/>
      <c r="C530" s="242"/>
      <c r="D530" s="228" t="s">
        <v>146</v>
      </c>
      <c r="E530" s="243" t="s">
        <v>20</v>
      </c>
      <c r="F530" s="244" t="s">
        <v>623</v>
      </c>
      <c r="G530" s="242"/>
      <c r="H530" s="245">
        <v>0.14999999999999999</v>
      </c>
      <c r="I530" s="246"/>
      <c r="J530" s="242"/>
      <c r="K530" s="242"/>
      <c r="L530" s="247"/>
      <c r="M530" s="248"/>
      <c r="N530" s="249"/>
      <c r="O530" s="249"/>
      <c r="P530" s="249"/>
      <c r="Q530" s="249"/>
      <c r="R530" s="249"/>
      <c r="S530" s="249"/>
      <c r="T530" s="250"/>
      <c r="AT530" s="251" t="s">
        <v>146</v>
      </c>
      <c r="AU530" s="251" t="s">
        <v>84</v>
      </c>
      <c r="AV530" s="13" t="s">
        <v>84</v>
      </c>
      <c r="AW530" s="13" t="s">
        <v>34</v>
      </c>
      <c r="AX530" s="13" t="s">
        <v>75</v>
      </c>
      <c r="AY530" s="251" t="s">
        <v>135</v>
      </c>
    </row>
    <row r="531" s="15" customFormat="1">
      <c r="B531" s="263"/>
      <c r="C531" s="264"/>
      <c r="D531" s="228" t="s">
        <v>146</v>
      </c>
      <c r="E531" s="265" t="s">
        <v>20</v>
      </c>
      <c r="F531" s="266" t="s">
        <v>154</v>
      </c>
      <c r="G531" s="264"/>
      <c r="H531" s="267">
        <v>47.329599999999999</v>
      </c>
      <c r="I531" s="268"/>
      <c r="J531" s="264"/>
      <c r="K531" s="264"/>
      <c r="L531" s="269"/>
      <c r="M531" s="270"/>
      <c r="N531" s="271"/>
      <c r="O531" s="271"/>
      <c r="P531" s="271"/>
      <c r="Q531" s="271"/>
      <c r="R531" s="271"/>
      <c r="S531" s="271"/>
      <c r="T531" s="272"/>
      <c r="AT531" s="273" t="s">
        <v>146</v>
      </c>
      <c r="AU531" s="273" t="s">
        <v>84</v>
      </c>
      <c r="AV531" s="15" t="s">
        <v>142</v>
      </c>
      <c r="AW531" s="15" t="s">
        <v>34</v>
      </c>
      <c r="AX531" s="15" t="s">
        <v>22</v>
      </c>
      <c r="AY531" s="273" t="s">
        <v>135</v>
      </c>
    </row>
    <row r="532" s="1" customFormat="1" ht="16.5" customHeight="1">
      <c r="B532" s="39"/>
      <c r="C532" s="274" t="s">
        <v>624</v>
      </c>
      <c r="D532" s="274" t="s">
        <v>173</v>
      </c>
      <c r="E532" s="275" t="s">
        <v>625</v>
      </c>
      <c r="F532" s="276" t="s">
        <v>626</v>
      </c>
      <c r="G532" s="277" t="s">
        <v>161</v>
      </c>
      <c r="H532" s="278">
        <v>49.697000000000003</v>
      </c>
      <c r="I532" s="279"/>
      <c r="J532" s="280">
        <f>ROUND(I532*H532,2)</f>
        <v>0</v>
      </c>
      <c r="K532" s="276" t="s">
        <v>20</v>
      </c>
      <c r="L532" s="281"/>
      <c r="M532" s="282" t="s">
        <v>20</v>
      </c>
      <c r="N532" s="283" t="s">
        <v>46</v>
      </c>
      <c r="O532" s="80"/>
      <c r="P532" s="225">
        <f>O532*H532</f>
        <v>0</v>
      </c>
      <c r="Q532" s="225">
        <v>0.0030000000000000001</v>
      </c>
      <c r="R532" s="225">
        <f>Q532*H532</f>
        <v>0.149091</v>
      </c>
      <c r="S532" s="225">
        <v>0</v>
      </c>
      <c r="T532" s="226">
        <f>S532*H532</f>
        <v>0</v>
      </c>
      <c r="AR532" s="18" t="s">
        <v>362</v>
      </c>
      <c r="AT532" s="18" t="s">
        <v>173</v>
      </c>
      <c r="AU532" s="18" t="s">
        <v>84</v>
      </c>
      <c r="AY532" s="18" t="s">
        <v>135</v>
      </c>
      <c r="BE532" s="227">
        <f>IF(N532="základní",J532,0)</f>
        <v>0</v>
      </c>
      <c r="BF532" s="227">
        <f>IF(N532="snížená",J532,0)</f>
        <v>0</v>
      </c>
      <c r="BG532" s="227">
        <f>IF(N532="zákl. přenesená",J532,0)</f>
        <v>0</v>
      </c>
      <c r="BH532" s="227">
        <f>IF(N532="sníž. přenesená",J532,0)</f>
        <v>0</v>
      </c>
      <c r="BI532" s="227">
        <f>IF(N532="nulová",J532,0)</f>
        <v>0</v>
      </c>
      <c r="BJ532" s="18" t="s">
        <v>22</v>
      </c>
      <c r="BK532" s="227">
        <f>ROUND(I532*H532,2)</f>
        <v>0</v>
      </c>
      <c r="BL532" s="18" t="s">
        <v>247</v>
      </c>
      <c r="BM532" s="18" t="s">
        <v>627</v>
      </c>
    </row>
    <row r="533" s="12" customFormat="1">
      <c r="B533" s="231"/>
      <c r="C533" s="232"/>
      <c r="D533" s="228" t="s">
        <v>146</v>
      </c>
      <c r="E533" s="233" t="s">
        <v>20</v>
      </c>
      <c r="F533" s="234" t="s">
        <v>628</v>
      </c>
      <c r="G533" s="232"/>
      <c r="H533" s="233" t="s">
        <v>20</v>
      </c>
      <c r="I533" s="235"/>
      <c r="J533" s="232"/>
      <c r="K533" s="232"/>
      <c r="L533" s="236"/>
      <c r="M533" s="237"/>
      <c r="N533" s="238"/>
      <c r="O533" s="238"/>
      <c r="P533" s="238"/>
      <c r="Q533" s="238"/>
      <c r="R533" s="238"/>
      <c r="S533" s="238"/>
      <c r="T533" s="239"/>
      <c r="AT533" s="240" t="s">
        <v>146</v>
      </c>
      <c r="AU533" s="240" t="s">
        <v>84</v>
      </c>
      <c r="AV533" s="12" t="s">
        <v>22</v>
      </c>
      <c r="AW533" s="12" t="s">
        <v>34</v>
      </c>
      <c r="AX533" s="12" t="s">
        <v>75</v>
      </c>
      <c r="AY533" s="240" t="s">
        <v>135</v>
      </c>
    </row>
    <row r="534" s="13" customFormat="1">
      <c r="B534" s="241"/>
      <c r="C534" s="242"/>
      <c r="D534" s="228" t="s">
        <v>146</v>
      </c>
      <c r="E534" s="243" t="s">
        <v>20</v>
      </c>
      <c r="F534" s="244" t="s">
        <v>629</v>
      </c>
      <c r="G534" s="242"/>
      <c r="H534" s="245">
        <v>47.329999999999998</v>
      </c>
      <c r="I534" s="246"/>
      <c r="J534" s="242"/>
      <c r="K534" s="242"/>
      <c r="L534" s="247"/>
      <c r="M534" s="248"/>
      <c r="N534" s="249"/>
      <c r="O534" s="249"/>
      <c r="P534" s="249"/>
      <c r="Q534" s="249"/>
      <c r="R534" s="249"/>
      <c r="S534" s="249"/>
      <c r="T534" s="250"/>
      <c r="AT534" s="251" t="s">
        <v>146</v>
      </c>
      <c r="AU534" s="251" t="s">
        <v>84</v>
      </c>
      <c r="AV534" s="13" t="s">
        <v>84</v>
      </c>
      <c r="AW534" s="13" t="s">
        <v>34</v>
      </c>
      <c r="AX534" s="13" t="s">
        <v>22</v>
      </c>
      <c r="AY534" s="251" t="s">
        <v>135</v>
      </c>
    </row>
    <row r="535" s="13" customFormat="1">
      <c r="B535" s="241"/>
      <c r="C535" s="242"/>
      <c r="D535" s="228" t="s">
        <v>146</v>
      </c>
      <c r="E535" s="242"/>
      <c r="F535" s="244" t="s">
        <v>630</v>
      </c>
      <c r="G535" s="242"/>
      <c r="H535" s="245">
        <v>49.697000000000003</v>
      </c>
      <c r="I535" s="246"/>
      <c r="J535" s="242"/>
      <c r="K535" s="242"/>
      <c r="L535" s="247"/>
      <c r="M535" s="248"/>
      <c r="N535" s="249"/>
      <c r="O535" s="249"/>
      <c r="P535" s="249"/>
      <c r="Q535" s="249"/>
      <c r="R535" s="249"/>
      <c r="S535" s="249"/>
      <c r="T535" s="250"/>
      <c r="AT535" s="251" t="s">
        <v>146</v>
      </c>
      <c r="AU535" s="251" t="s">
        <v>84</v>
      </c>
      <c r="AV535" s="13" t="s">
        <v>84</v>
      </c>
      <c r="AW535" s="13" t="s">
        <v>4</v>
      </c>
      <c r="AX535" s="13" t="s">
        <v>22</v>
      </c>
      <c r="AY535" s="251" t="s">
        <v>135</v>
      </c>
    </row>
    <row r="536" s="1" customFormat="1" ht="22.5" customHeight="1">
      <c r="B536" s="39"/>
      <c r="C536" s="216" t="s">
        <v>631</v>
      </c>
      <c r="D536" s="216" t="s">
        <v>137</v>
      </c>
      <c r="E536" s="217" t="s">
        <v>632</v>
      </c>
      <c r="F536" s="218" t="s">
        <v>633</v>
      </c>
      <c r="G536" s="219" t="s">
        <v>240</v>
      </c>
      <c r="H536" s="220">
        <v>0.64600000000000002</v>
      </c>
      <c r="I536" s="221"/>
      <c r="J536" s="222">
        <f>ROUND(I536*H536,2)</f>
        <v>0</v>
      </c>
      <c r="K536" s="218" t="s">
        <v>141</v>
      </c>
      <c r="L536" s="44"/>
      <c r="M536" s="223" t="s">
        <v>20</v>
      </c>
      <c r="N536" s="224" t="s">
        <v>46</v>
      </c>
      <c r="O536" s="80"/>
      <c r="P536" s="225">
        <f>O536*H536</f>
        <v>0</v>
      </c>
      <c r="Q536" s="225">
        <v>0</v>
      </c>
      <c r="R536" s="225">
        <f>Q536*H536</f>
        <v>0</v>
      </c>
      <c r="S536" s="225">
        <v>0</v>
      </c>
      <c r="T536" s="226">
        <f>S536*H536</f>
        <v>0</v>
      </c>
      <c r="AR536" s="18" t="s">
        <v>247</v>
      </c>
      <c r="AT536" s="18" t="s">
        <v>137</v>
      </c>
      <c r="AU536" s="18" t="s">
        <v>84</v>
      </c>
      <c r="AY536" s="18" t="s">
        <v>135</v>
      </c>
      <c r="BE536" s="227">
        <f>IF(N536="základní",J536,0)</f>
        <v>0</v>
      </c>
      <c r="BF536" s="227">
        <f>IF(N536="snížená",J536,0)</f>
        <v>0</v>
      </c>
      <c r="BG536" s="227">
        <f>IF(N536="zákl. přenesená",J536,0)</f>
        <v>0</v>
      </c>
      <c r="BH536" s="227">
        <f>IF(N536="sníž. přenesená",J536,0)</f>
        <v>0</v>
      </c>
      <c r="BI536" s="227">
        <f>IF(N536="nulová",J536,0)</f>
        <v>0</v>
      </c>
      <c r="BJ536" s="18" t="s">
        <v>22</v>
      </c>
      <c r="BK536" s="227">
        <f>ROUND(I536*H536,2)</f>
        <v>0</v>
      </c>
      <c r="BL536" s="18" t="s">
        <v>247</v>
      </c>
      <c r="BM536" s="18" t="s">
        <v>634</v>
      </c>
    </row>
    <row r="537" s="1" customFormat="1">
      <c r="B537" s="39"/>
      <c r="C537" s="40"/>
      <c r="D537" s="228" t="s">
        <v>144</v>
      </c>
      <c r="E537" s="40"/>
      <c r="F537" s="229" t="s">
        <v>635</v>
      </c>
      <c r="G537" s="40"/>
      <c r="H537" s="40"/>
      <c r="I537" s="143"/>
      <c r="J537" s="40"/>
      <c r="K537" s="40"/>
      <c r="L537" s="44"/>
      <c r="M537" s="230"/>
      <c r="N537" s="80"/>
      <c r="O537" s="80"/>
      <c r="P537" s="80"/>
      <c r="Q537" s="80"/>
      <c r="R537" s="80"/>
      <c r="S537" s="80"/>
      <c r="T537" s="81"/>
      <c r="AT537" s="18" t="s">
        <v>144</v>
      </c>
      <c r="AU537" s="18" t="s">
        <v>84</v>
      </c>
    </row>
    <row r="538" s="11" customFormat="1" ht="22.8" customHeight="1">
      <c r="B538" s="200"/>
      <c r="C538" s="201"/>
      <c r="D538" s="202" t="s">
        <v>74</v>
      </c>
      <c r="E538" s="214" t="s">
        <v>636</v>
      </c>
      <c r="F538" s="214" t="s">
        <v>637</v>
      </c>
      <c r="G538" s="201"/>
      <c r="H538" s="201"/>
      <c r="I538" s="204"/>
      <c r="J538" s="215">
        <f>BK538</f>
        <v>0</v>
      </c>
      <c r="K538" s="201"/>
      <c r="L538" s="206"/>
      <c r="M538" s="207"/>
      <c r="N538" s="208"/>
      <c r="O538" s="208"/>
      <c r="P538" s="209">
        <f>SUM(P539:P544)</f>
        <v>0</v>
      </c>
      <c r="Q538" s="208"/>
      <c r="R538" s="209">
        <f>SUM(R539:R544)</f>
        <v>0.0130247</v>
      </c>
      <c r="S538" s="208"/>
      <c r="T538" s="210">
        <f>SUM(T539:T544)</f>
        <v>0</v>
      </c>
      <c r="AR538" s="211" t="s">
        <v>22</v>
      </c>
      <c r="AT538" s="212" t="s">
        <v>74</v>
      </c>
      <c r="AU538" s="212" t="s">
        <v>22</v>
      </c>
      <c r="AY538" s="211" t="s">
        <v>135</v>
      </c>
      <c r="BK538" s="213">
        <f>SUM(BK539:BK544)</f>
        <v>0</v>
      </c>
    </row>
    <row r="539" s="1" customFormat="1" ht="16.5" customHeight="1">
      <c r="B539" s="39"/>
      <c r="C539" s="216" t="s">
        <v>638</v>
      </c>
      <c r="D539" s="216" t="s">
        <v>137</v>
      </c>
      <c r="E539" s="217" t="s">
        <v>639</v>
      </c>
      <c r="F539" s="218" t="s">
        <v>640</v>
      </c>
      <c r="G539" s="219" t="s">
        <v>161</v>
      </c>
      <c r="H539" s="220">
        <v>15.145</v>
      </c>
      <c r="I539" s="221"/>
      <c r="J539" s="222">
        <f>ROUND(I539*H539,2)</f>
        <v>0</v>
      </c>
      <c r="K539" s="218" t="s">
        <v>141</v>
      </c>
      <c r="L539" s="44"/>
      <c r="M539" s="223" t="s">
        <v>20</v>
      </c>
      <c r="N539" s="224" t="s">
        <v>46</v>
      </c>
      <c r="O539" s="80"/>
      <c r="P539" s="225">
        <f>O539*H539</f>
        <v>0</v>
      </c>
      <c r="Q539" s="225">
        <v>0.00013999999999999999</v>
      </c>
      <c r="R539" s="225">
        <f>Q539*H539</f>
        <v>0.0021202999999999999</v>
      </c>
      <c r="S539" s="225">
        <v>0</v>
      </c>
      <c r="T539" s="226">
        <f>S539*H539</f>
        <v>0</v>
      </c>
      <c r="AR539" s="18" t="s">
        <v>142</v>
      </c>
      <c r="AT539" s="18" t="s">
        <v>137</v>
      </c>
      <c r="AU539" s="18" t="s">
        <v>84</v>
      </c>
      <c r="AY539" s="18" t="s">
        <v>135</v>
      </c>
      <c r="BE539" s="227">
        <f>IF(N539="základní",J539,0)</f>
        <v>0</v>
      </c>
      <c r="BF539" s="227">
        <f>IF(N539="snížená",J539,0)</f>
        <v>0</v>
      </c>
      <c r="BG539" s="227">
        <f>IF(N539="zákl. přenesená",J539,0)</f>
        <v>0</v>
      </c>
      <c r="BH539" s="227">
        <f>IF(N539="sníž. přenesená",J539,0)</f>
        <v>0</v>
      </c>
      <c r="BI539" s="227">
        <f>IF(N539="nulová",J539,0)</f>
        <v>0</v>
      </c>
      <c r="BJ539" s="18" t="s">
        <v>22</v>
      </c>
      <c r="BK539" s="227">
        <f>ROUND(I539*H539,2)</f>
        <v>0</v>
      </c>
      <c r="BL539" s="18" t="s">
        <v>142</v>
      </c>
      <c r="BM539" s="18" t="s">
        <v>641</v>
      </c>
    </row>
    <row r="540" s="12" customFormat="1">
      <c r="B540" s="231"/>
      <c r="C540" s="232"/>
      <c r="D540" s="228" t="s">
        <v>146</v>
      </c>
      <c r="E540" s="233" t="s">
        <v>20</v>
      </c>
      <c r="F540" s="234" t="s">
        <v>642</v>
      </c>
      <c r="G540" s="232"/>
      <c r="H540" s="233" t="s">
        <v>20</v>
      </c>
      <c r="I540" s="235"/>
      <c r="J540" s="232"/>
      <c r="K540" s="232"/>
      <c r="L540" s="236"/>
      <c r="M540" s="237"/>
      <c r="N540" s="238"/>
      <c r="O540" s="238"/>
      <c r="P540" s="238"/>
      <c r="Q540" s="238"/>
      <c r="R540" s="238"/>
      <c r="S540" s="238"/>
      <c r="T540" s="239"/>
      <c r="AT540" s="240" t="s">
        <v>146</v>
      </c>
      <c r="AU540" s="240" t="s">
        <v>84</v>
      </c>
      <c r="AV540" s="12" t="s">
        <v>22</v>
      </c>
      <c r="AW540" s="12" t="s">
        <v>34</v>
      </c>
      <c r="AX540" s="12" t="s">
        <v>75</v>
      </c>
      <c r="AY540" s="240" t="s">
        <v>135</v>
      </c>
    </row>
    <row r="541" s="13" customFormat="1">
      <c r="B541" s="241"/>
      <c r="C541" s="242"/>
      <c r="D541" s="228" t="s">
        <v>146</v>
      </c>
      <c r="E541" s="243" t="s">
        <v>20</v>
      </c>
      <c r="F541" s="244" t="s">
        <v>288</v>
      </c>
      <c r="G541" s="242"/>
      <c r="H541" s="245">
        <v>15.145</v>
      </c>
      <c r="I541" s="246"/>
      <c r="J541" s="242"/>
      <c r="K541" s="242"/>
      <c r="L541" s="247"/>
      <c r="M541" s="248"/>
      <c r="N541" s="249"/>
      <c r="O541" s="249"/>
      <c r="P541" s="249"/>
      <c r="Q541" s="249"/>
      <c r="R541" s="249"/>
      <c r="S541" s="249"/>
      <c r="T541" s="250"/>
      <c r="AT541" s="251" t="s">
        <v>146</v>
      </c>
      <c r="AU541" s="251" t="s">
        <v>84</v>
      </c>
      <c r="AV541" s="13" t="s">
        <v>84</v>
      </c>
      <c r="AW541" s="13" t="s">
        <v>34</v>
      </c>
      <c r="AX541" s="13" t="s">
        <v>22</v>
      </c>
      <c r="AY541" s="251" t="s">
        <v>135</v>
      </c>
    </row>
    <row r="542" s="1" customFormat="1" ht="22.5" customHeight="1">
      <c r="B542" s="39"/>
      <c r="C542" s="216" t="s">
        <v>643</v>
      </c>
      <c r="D542" s="216" t="s">
        <v>137</v>
      </c>
      <c r="E542" s="217" t="s">
        <v>644</v>
      </c>
      <c r="F542" s="218" t="s">
        <v>645</v>
      </c>
      <c r="G542" s="219" t="s">
        <v>161</v>
      </c>
      <c r="H542" s="220">
        <v>15.145</v>
      </c>
      <c r="I542" s="221"/>
      <c r="J542" s="222">
        <f>ROUND(I542*H542,2)</f>
        <v>0</v>
      </c>
      <c r="K542" s="218" t="s">
        <v>141</v>
      </c>
      <c r="L542" s="44"/>
      <c r="M542" s="223" t="s">
        <v>20</v>
      </c>
      <c r="N542" s="224" t="s">
        <v>46</v>
      </c>
      <c r="O542" s="80"/>
      <c r="P542" s="225">
        <f>O542*H542</f>
        <v>0</v>
      </c>
      <c r="Q542" s="225">
        <v>0.00072000000000000005</v>
      </c>
      <c r="R542" s="225">
        <f>Q542*H542</f>
        <v>0.0109044</v>
      </c>
      <c r="S542" s="225">
        <v>0</v>
      </c>
      <c r="T542" s="226">
        <f>S542*H542</f>
        <v>0</v>
      </c>
      <c r="AR542" s="18" t="s">
        <v>142</v>
      </c>
      <c r="AT542" s="18" t="s">
        <v>137</v>
      </c>
      <c r="AU542" s="18" t="s">
        <v>84</v>
      </c>
      <c r="AY542" s="18" t="s">
        <v>135</v>
      </c>
      <c r="BE542" s="227">
        <f>IF(N542="základní",J542,0)</f>
        <v>0</v>
      </c>
      <c r="BF542" s="227">
        <f>IF(N542="snížená",J542,0)</f>
        <v>0</v>
      </c>
      <c r="BG542" s="227">
        <f>IF(N542="zákl. přenesená",J542,0)</f>
        <v>0</v>
      </c>
      <c r="BH542" s="227">
        <f>IF(N542="sníž. přenesená",J542,0)</f>
        <v>0</v>
      </c>
      <c r="BI542" s="227">
        <f>IF(N542="nulová",J542,0)</f>
        <v>0</v>
      </c>
      <c r="BJ542" s="18" t="s">
        <v>22</v>
      </c>
      <c r="BK542" s="227">
        <f>ROUND(I542*H542,2)</f>
        <v>0</v>
      </c>
      <c r="BL542" s="18" t="s">
        <v>142</v>
      </c>
      <c r="BM542" s="18" t="s">
        <v>646</v>
      </c>
    </row>
    <row r="543" s="12" customFormat="1">
      <c r="B543" s="231"/>
      <c r="C543" s="232"/>
      <c r="D543" s="228" t="s">
        <v>146</v>
      </c>
      <c r="E543" s="233" t="s">
        <v>20</v>
      </c>
      <c r="F543" s="234" t="s">
        <v>647</v>
      </c>
      <c r="G543" s="232"/>
      <c r="H543" s="233" t="s">
        <v>20</v>
      </c>
      <c r="I543" s="235"/>
      <c r="J543" s="232"/>
      <c r="K543" s="232"/>
      <c r="L543" s="236"/>
      <c r="M543" s="237"/>
      <c r="N543" s="238"/>
      <c r="O543" s="238"/>
      <c r="P543" s="238"/>
      <c r="Q543" s="238"/>
      <c r="R543" s="238"/>
      <c r="S543" s="238"/>
      <c r="T543" s="239"/>
      <c r="AT543" s="240" t="s">
        <v>146</v>
      </c>
      <c r="AU543" s="240" t="s">
        <v>84</v>
      </c>
      <c r="AV543" s="12" t="s">
        <v>22</v>
      </c>
      <c r="AW543" s="12" t="s">
        <v>34</v>
      </c>
      <c r="AX543" s="12" t="s">
        <v>75</v>
      </c>
      <c r="AY543" s="240" t="s">
        <v>135</v>
      </c>
    </row>
    <row r="544" s="13" customFormat="1">
      <c r="B544" s="241"/>
      <c r="C544" s="242"/>
      <c r="D544" s="228" t="s">
        <v>146</v>
      </c>
      <c r="E544" s="243" t="s">
        <v>20</v>
      </c>
      <c r="F544" s="244" t="s">
        <v>288</v>
      </c>
      <c r="G544" s="242"/>
      <c r="H544" s="245">
        <v>15.145</v>
      </c>
      <c r="I544" s="246"/>
      <c r="J544" s="242"/>
      <c r="K544" s="242"/>
      <c r="L544" s="247"/>
      <c r="M544" s="284"/>
      <c r="N544" s="285"/>
      <c r="O544" s="285"/>
      <c r="P544" s="285"/>
      <c r="Q544" s="285"/>
      <c r="R544" s="285"/>
      <c r="S544" s="285"/>
      <c r="T544" s="286"/>
      <c r="AT544" s="251" t="s">
        <v>146</v>
      </c>
      <c r="AU544" s="251" t="s">
        <v>84</v>
      </c>
      <c r="AV544" s="13" t="s">
        <v>84</v>
      </c>
      <c r="AW544" s="13" t="s">
        <v>34</v>
      </c>
      <c r="AX544" s="13" t="s">
        <v>22</v>
      </c>
      <c r="AY544" s="251" t="s">
        <v>135</v>
      </c>
    </row>
    <row r="545" s="1" customFormat="1" ht="6.96" customHeight="1">
      <c r="B545" s="58"/>
      <c r="C545" s="59"/>
      <c r="D545" s="59"/>
      <c r="E545" s="59"/>
      <c r="F545" s="59"/>
      <c r="G545" s="59"/>
      <c r="H545" s="59"/>
      <c r="I545" s="167"/>
      <c r="J545" s="59"/>
      <c r="K545" s="59"/>
      <c r="L545" s="44"/>
    </row>
  </sheetData>
  <sheetProtection sheet="1" autoFilter="0" formatColumns="0" formatRows="0" objects="1" scenarios="1" spinCount="100000" saltValue="jd7zqCZc9Zgypw0y3NSTXhfDWgvon8TDWHGA4zCYr6Ve1XS940w4jLEcwLavDcbdf47W2+9MpN6yviPdpKMzgw==" hashValue="iwya7sTR/TVz+JtdfowaE3ScBlDk5jWYG1paz7ieX5bHL0QtUMUyDJbD3nS4uyu/R8JMjA0/MObjVEBhTvJX8g==" algorithmName="SHA-512" password="CC35"/>
  <autoFilter ref="C98:K544"/>
  <mergeCells count="12">
    <mergeCell ref="E7:H7"/>
    <mergeCell ref="E9:H9"/>
    <mergeCell ref="E11:H11"/>
    <mergeCell ref="E20:H20"/>
    <mergeCell ref="E29:H29"/>
    <mergeCell ref="E50:H50"/>
    <mergeCell ref="E52:H52"/>
    <mergeCell ref="E54:H54"/>
    <mergeCell ref="E87:H87"/>
    <mergeCell ref="E89:H89"/>
    <mergeCell ref="E91:H9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8" t="s">
        <v>93</v>
      </c>
    </row>
    <row r="3" ht="6.96" customHeight="1">
      <c r="B3" s="137"/>
      <c r="C3" s="138"/>
      <c r="D3" s="138"/>
      <c r="E3" s="138"/>
      <c r="F3" s="138"/>
      <c r="G3" s="138"/>
      <c r="H3" s="138"/>
      <c r="I3" s="139"/>
      <c r="J3" s="138"/>
      <c r="K3" s="138"/>
      <c r="L3" s="21"/>
      <c r="AT3" s="18" t="s">
        <v>84</v>
      </c>
    </row>
    <row r="4" ht="24.96" customHeight="1">
      <c r="B4" s="21"/>
      <c r="D4" s="140" t="s">
        <v>97</v>
      </c>
      <c r="L4" s="21"/>
      <c r="M4" s="25" t="s">
        <v>10</v>
      </c>
      <c r="AT4" s="18" t="s">
        <v>4</v>
      </c>
    </row>
    <row r="5" ht="6.96" customHeight="1">
      <c r="B5" s="21"/>
      <c r="L5" s="21"/>
    </row>
    <row r="6" ht="12" customHeight="1">
      <c r="B6" s="21"/>
      <c r="D6" s="141" t="s">
        <v>16</v>
      </c>
      <c r="L6" s="21"/>
    </row>
    <row r="7" ht="16.5" customHeight="1">
      <c r="B7" s="21"/>
      <c r="E7" s="142" t="str">
        <f>'Rekapitulace stavby'!K6</f>
        <v>Šternberk - městské hradby p.č.175</v>
      </c>
      <c r="F7" s="141"/>
      <c r="G7" s="141"/>
      <c r="H7" s="141"/>
      <c r="L7" s="21"/>
    </row>
    <row r="8" ht="12" customHeight="1">
      <c r="B8" s="21"/>
      <c r="D8" s="141" t="s">
        <v>98</v>
      </c>
      <c r="L8" s="21"/>
    </row>
    <row r="9" s="1" customFormat="1" ht="16.5" customHeight="1">
      <c r="B9" s="44"/>
      <c r="E9" s="142" t="s">
        <v>648</v>
      </c>
      <c r="F9" s="1"/>
      <c r="G9" s="1"/>
      <c r="H9" s="1"/>
      <c r="I9" s="143"/>
      <c r="L9" s="44"/>
    </row>
    <row r="10" s="1" customFormat="1" ht="12" customHeight="1">
      <c r="B10" s="44"/>
      <c r="D10" s="141" t="s">
        <v>100</v>
      </c>
      <c r="I10" s="143"/>
      <c r="L10" s="44"/>
    </row>
    <row r="11" s="1" customFormat="1" ht="36.96" customHeight="1">
      <c r="B11" s="44"/>
      <c r="E11" s="144" t="s">
        <v>649</v>
      </c>
      <c r="F11" s="1"/>
      <c r="G11" s="1"/>
      <c r="H11" s="1"/>
      <c r="I11" s="143"/>
      <c r="L11" s="44"/>
    </row>
    <row r="12" s="1" customFormat="1">
      <c r="B12" s="44"/>
      <c r="I12" s="143"/>
      <c r="L12" s="44"/>
    </row>
    <row r="13" s="1" customFormat="1" ht="12" customHeight="1">
      <c r="B13" s="44"/>
      <c r="D13" s="141" t="s">
        <v>19</v>
      </c>
      <c r="F13" s="18" t="s">
        <v>20</v>
      </c>
      <c r="I13" s="145" t="s">
        <v>21</v>
      </c>
      <c r="J13" s="18" t="s">
        <v>20</v>
      </c>
      <c r="L13" s="44"/>
    </row>
    <row r="14" s="1" customFormat="1" ht="12" customHeight="1">
      <c r="B14" s="44"/>
      <c r="D14" s="141" t="s">
        <v>23</v>
      </c>
      <c r="F14" s="18" t="s">
        <v>24</v>
      </c>
      <c r="I14" s="145" t="s">
        <v>25</v>
      </c>
      <c r="J14" s="146" t="str">
        <f>'Rekapitulace stavby'!AN8</f>
        <v>23. 2. 2019</v>
      </c>
      <c r="L14" s="44"/>
    </row>
    <row r="15" s="1" customFormat="1" ht="10.8" customHeight="1">
      <c r="B15" s="44"/>
      <c r="I15" s="143"/>
      <c r="L15" s="44"/>
    </row>
    <row r="16" s="1" customFormat="1" ht="12" customHeight="1">
      <c r="B16" s="44"/>
      <c r="D16" s="141" t="s">
        <v>28</v>
      </c>
      <c r="I16" s="145" t="s">
        <v>29</v>
      </c>
      <c r="J16" s="18" t="s">
        <v>20</v>
      </c>
      <c r="L16" s="44"/>
    </row>
    <row r="17" s="1" customFormat="1" ht="18" customHeight="1">
      <c r="B17" s="44"/>
      <c r="E17" s="18" t="s">
        <v>30</v>
      </c>
      <c r="I17" s="145" t="s">
        <v>31</v>
      </c>
      <c r="J17" s="18" t="s">
        <v>20</v>
      </c>
      <c r="L17" s="44"/>
    </row>
    <row r="18" s="1" customFormat="1" ht="6.96" customHeight="1">
      <c r="B18" s="44"/>
      <c r="I18" s="143"/>
      <c r="L18" s="44"/>
    </row>
    <row r="19" s="1" customFormat="1" ht="12" customHeight="1">
      <c r="B19" s="44"/>
      <c r="D19" s="141" t="s">
        <v>32</v>
      </c>
      <c r="I19" s="145" t="s">
        <v>29</v>
      </c>
      <c r="J19" s="34" t="str">
        <f>'Rekapitulace stavby'!AN13</f>
        <v>Vyplň údaj</v>
      </c>
      <c r="L19" s="44"/>
    </row>
    <row r="20" s="1" customFormat="1" ht="18" customHeight="1">
      <c r="B20" s="44"/>
      <c r="E20" s="34" t="str">
        <f>'Rekapitulace stavby'!E14</f>
        <v>Vyplň údaj</v>
      </c>
      <c r="F20" s="18"/>
      <c r="G20" s="18"/>
      <c r="H20" s="18"/>
      <c r="I20" s="145" t="s">
        <v>31</v>
      </c>
      <c r="J20" s="34" t="str">
        <f>'Rekapitulace stavby'!AN14</f>
        <v>Vyplň údaj</v>
      </c>
      <c r="L20" s="44"/>
    </row>
    <row r="21" s="1" customFormat="1" ht="6.96" customHeight="1">
      <c r="B21" s="44"/>
      <c r="I21" s="143"/>
      <c r="L21" s="44"/>
    </row>
    <row r="22" s="1" customFormat="1" ht="12" customHeight="1">
      <c r="B22" s="44"/>
      <c r="D22" s="141" t="s">
        <v>35</v>
      </c>
      <c r="I22" s="145" t="s">
        <v>29</v>
      </c>
      <c r="J22" s="18" t="s">
        <v>20</v>
      </c>
      <c r="L22" s="44"/>
    </row>
    <row r="23" s="1" customFormat="1" ht="18" customHeight="1">
      <c r="B23" s="44"/>
      <c r="E23" s="18" t="s">
        <v>36</v>
      </c>
      <c r="I23" s="145" t="s">
        <v>31</v>
      </c>
      <c r="J23" s="18" t="s">
        <v>20</v>
      </c>
      <c r="L23" s="44"/>
    </row>
    <row r="24" s="1" customFormat="1" ht="6.96" customHeight="1">
      <c r="B24" s="44"/>
      <c r="I24" s="143"/>
      <c r="L24" s="44"/>
    </row>
    <row r="25" s="1" customFormat="1" ht="12" customHeight="1">
      <c r="B25" s="44"/>
      <c r="D25" s="141" t="s">
        <v>37</v>
      </c>
      <c r="I25" s="145" t="s">
        <v>29</v>
      </c>
      <c r="J25" s="18" t="s">
        <v>20</v>
      </c>
      <c r="L25" s="44"/>
    </row>
    <row r="26" s="1" customFormat="1" ht="18" customHeight="1">
      <c r="B26" s="44"/>
      <c r="E26" s="18" t="s">
        <v>38</v>
      </c>
      <c r="I26" s="145" t="s">
        <v>31</v>
      </c>
      <c r="J26" s="18" t="s">
        <v>20</v>
      </c>
      <c r="L26" s="44"/>
    </row>
    <row r="27" s="1" customFormat="1" ht="6.96" customHeight="1">
      <c r="B27" s="44"/>
      <c r="I27" s="143"/>
      <c r="L27" s="44"/>
    </row>
    <row r="28" s="1" customFormat="1" ht="12" customHeight="1">
      <c r="B28" s="44"/>
      <c r="D28" s="141" t="s">
        <v>39</v>
      </c>
      <c r="I28" s="143"/>
      <c r="L28" s="44"/>
    </row>
    <row r="29" s="7" customFormat="1" ht="33.75" customHeight="1">
      <c r="B29" s="147"/>
      <c r="E29" s="148" t="s">
        <v>101</v>
      </c>
      <c r="F29" s="148"/>
      <c r="G29" s="148"/>
      <c r="H29" s="148"/>
      <c r="I29" s="149"/>
      <c r="L29" s="147"/>
    </row>
    <row r="30" s="1" customFormat="1" ht="6.96" customHeight="1">
      <c r="B30" s="44"/>
      <c r="I30" s="143"/>
      <c r="L30" s="44"/>
    </row>
    <row r="31" s="1" customFormat="1" ht="6.96" customHeight="1">
      <c r="B31" s="44"/>
      <c r="D31" s="72"/>
      <c r="E31" s="72"/>
      <c r="F31" s="72"/>
      <c r="G31" s="72"/>
      <c r="H31" s="72"/>
      <c r="I31" s="150"/>
      <c r="J31" s="72"/>
      <c r="K31" s="72"/>
      <c r="L31" s="44"/>
    </row>
    <row r="32" s="1" customFormat="1" ht="25.44" customHeight="1">
      <c r="B32" s="44"/>
      <c r="D32" s="151" t="s">
        <v>41</v>
      </c>
      <c r="I32" s="143"/>
      <c r="J32" s="152">
        <f>ROUND(J86, 2)</f>
        <v>0</v>
      </c>
      <c r="L32" s="44"/>
    </row>
    <row r="33" s="1" customFormat="1" ht="6.96" customHeight="1">
      <c r="B33" s="44"/>
      <c r="D33" s="72"/>
      <c r="E33" s="72"/>
      <c r="F33" s="72"/>
      <c r="G33" s="72"/>
      <c r="H33" s="72"/>
      <c r="I33" s="150"/>
      <c r="J33" s="72"/>
      <c r="K33" s="72"/>
      <c r="L33" s="44"/>
    </row>
    <row r="34" s="1" customFormat="1" ht="14.4" customHeight="1">
      <c r="B34" s="44"/>
      <c r="F34" s="153" t="s">
        <v>43</v>
      </c>
      <c r="I34" s="154" t="s">
        <v>42</v>
      </c>
      <c r="J34" s="153" t="s">
        <v>44</v>
      </c>
      <c r="L34" s="44"/>
    </row>
    <row r="35" s="1" customFormat="1" ht="14.4" customHeight="1">
      <c r="B35" s="44"/>
      <c r="D35" s="141" t="s">
        <v>45</v>
      </c>
      <c r="E35" s="141" t="s">
        <v>46</v>
      </c>
      <c r="F35" s="155">
        <f>ROUND((SUM(BE86:BE114)),  2)</f>
        <v>0</v>
      </c>
      <c r="I35" s="156">
        <v>0.20999999999999999</v>
      </c>
      <c r="J35" s="155">
        <f>ROUND(((SUM(BE86:BE114))*I35),  2)</f>
        <v>0</v>
      </c>
      <c r="L35" s="44"/>
    </row>
    <row r="36" s="1" customFormat="1" ht="14.4" customHeight="1">
      <c r="B36" s="44"/>
      <c r="E36" s="141" t="s">
        <v>47</v>
      </c>
      <c r="F36" s="155">
        <f>ROUND((SUM(BF86:BF114)),  2)</f>
        <v>0</v>
      </c>
      <c r="I36" s="156">
        <v>0.14999999999999999</v>
      </c>
      <c r="J36" s="155">
        <f>ROUND(((SUM(BF86:BF114))*I36),  2)</f>
        <v>0</v>
      </c>
      <c r="L36" s="44"/>
    </row>
    <row r="37" hidden="1" s="1" customFormat="1" ht="14.4" customHeight="1">
      <c r="B37" s="44"/>
      <c r="E37" s="141" t="s">
        <v>48</v>
      </c>
      <c r="F37" s="155">
        <f>ROUND((SUM(BG86:BG114)),  2)</f>
        <v>0</v>
      </c>
      <c r="I37" s="156">
        <v>0.20999999999999999</v>
      </c>
      <c r="J37" s="155">
        <f>0</f>
        <v>0</v>
      </c>
      <c r="L37" s="44"/>
    </row>
    <row r="38" hidden="1" s="1" customFormat="1" ht="14.4" customHeight="1">
      <c r="B38" s="44"/>
      <c r="E38" s="141" t="s">
        <v>49</v>
      </c>
      <c r="F38" s="155">
        <f>ROUND((SUM(BH86:BH114)),  2)</f>
        <v>0</v>
      </c>
      <c r="I38" s="156">
        <v>0.14999999999999999</v>
      </c>
      <c r="J38" s="155">
        <f>0</f>
        <v>0</v>
      </c>
      <c r="L38" s="44"/>
    </row>
    <row r="39" hidden="1" s="1" customFormat="1" ht="14.4" customHeight="1">
      <c r="B39" s="44"/>
      <c r="E39" s="141" t="s">
        <v>50</v>
      </c>
      <c r="F39" s="155">
        <f>ROUND((SUM(BI86:BI114)),  2)</f>
        <v>0</v>
      </c>
      <c r="I39" s="156">
        <v>0</v>
      </c>
      <c r="J39" s="155">
        <f>0</f>
        <v>0</v>
      </c>
      <c r="L39" s="44"/>
    </row>
    <row r="40" s="1" customFormat="1" ht="6.96" customHeight="1">
      <c r="B40" s="44"/>
      <c r="I40" s="143"/>
      <c r="L40" s="44"/>
    </row>
    <row r="41" s="1" customFormat="1" ht="25.44" customHeight="1">
      <c r="B41" s="44"/>
      <c r="C41" s="157"/>
      <c r="D41" s="158" t="s">
        <v>51</v>
      </c>
      <c r="E41" s="159"/>
      <c r="F41" s="159"/>
      <c r="G41" s="160" t="s">
        <v>52</v>
      </c>
      <c r="H41" s="161" t="s">
        <v>53</v>
      </c>
      <c r="I41" s="162"/>
      <c r="J41" s="163">
        <f>SUM(J32:J39)</f>
        <v>0</v>
      </c>
      <c r="K41" s="164"/>
      <c r="L41" s="44"/>
    </row>
    <row r="42" s="1" customFormat="1" ht="14.4" customHeight="1">
      <c r="B42" s="165"/>
      <c r="C42" s="166"/>
      <c r="D42" s="166"/>
      <c r="E42" s="166"/>
      <c r="F42" s="166"/>
      <c r="G42" s="166"/>
      <c r="H42" s="166"/>
      <c r="I42" s="167"/>
      <c r="J42" s="166"/>
      <c r="K42" s="166"/>
      <c r="L42" s="44"/>
    </row>
    <row r="46" s="1" customFormat="1" ht="6.96" customHeight="1">
      <c r="B46" s="168"/>
      <c r="C46" s="169"/>
      <c r="D46" s="169"/>
      <c r="E46" s="169"/>
      <c r="F46" s="169"/>
      <c r="G46" s="169"/>
      <c r="H46" s="169"/>
      <c r="I46" s="170"/>
      <c r="J46" s="169"/>
      <c r="K46" s="169"/>
      <c r="L46" s="44"/>
    </row>
    <row r="47" s="1" customFormat="1" ht="24.96" customHeight="1">
      <c r="B47" s="39"/>
      <c r="C47" s="24" t="s">
        <v>102</v>
      </c>
      <c r="D47" s="40"/>
      <c r="E47" s="40"/>
      <c r="F47" s="40"/>
      <c r="G47" s="40"/>
      <c r="H47" s="40"/>
      <c r="I47" s="143"/>
      <c r="J47" s="40"/>
      <c r="K47" s="40"/>
      <c r="L47" s="44"/>
    </row>
    <row r="48" s="1" customFormat="1" ht="6.96" customHeight="1">
      <c r="B48" s="39"/>
      <c r="C48" s="40"/>
      <c r="D48" s="40"/>
      <c r="E48" s="40"/>
      <c r="F48" s="40"/>
      <c r="G48" s="40"/>
      <c r="H48" s="40"/>
      <c r="I48" s="143"/>
      <c r="J48" s="40"/>
      <c r="K48" s="40"/>
      <c r="L48" s="44"/>
    </row>
    <row r="49" s="1" customFormat="1" ht="12" customHeight="1">
      <c r="B49" s="39"/>
      <c r="C49" s="33" t="s">
        <v>16</v>
      </c>
      <c r="D49" s="40"/>
      <c r="E49" s="40"/>
      <c r="F49" s="40"/>
      <c r="G49" s="40"/>
      <c r="H49" s="40"/>
      <c r="I49" s="143"/>
      <c r="J49" s="40"/>
      <c r="K49" s="40"/>
      <c r="L49" s="44"/>
    </row>
    <row r="50" s="1" customFormat="1" ht="16.5" customHeight="1">
      <c r="B50" s="39"/>
      <c r="C50" s="40"/>
      <c r="D50" s="40"/>
      <c r="E50" s="171" t="str">
        <f>E7</f>
        <v>Šternberk - městské hradby p.č.175</v>
      </c>
      <c r="F50" s="33"/>
      <c r="G50" s="33"/>
      <c r="H50" s="33"/>
      <c r="I50" s="143"/>
      <c r="J50" s="40"/>
      <c r="K50" s="40"/>
      <c r="L50" s="44"/>
    </row>
    <row r="51" ht="12" customHeight="1">
      <c r="B51" s="22"/>
      <c r="C51" s="33" t="s">
        <v>98</v>
      </c>
      <c r="D51" s="23"/>
      <c r="E51" s="23"/>
      <c r="F51" s="23"/>
      <c r="G51" s="23"/>
      <c r="H51" s="23"/>
      <c r="I51" s="136"/>
      <c r="J51" s="23"/>
      <c r="K51" s="23"/>
      <c r="L51" s="21"/>
    </row>
    <row r="52" s="1" customFormat="1" ht="16.5" customHeight="1">
      <c r="B52" s="39"/>
      <c r="C52" s="40"/>
      <c r="D52" s="40"/>
      <c r="E52" s="171" t="s">
        <v>648</v>
      </c>
      <c r="F52" s="40"/>
      <c r="G52" s="40"/>
      <c r="H52" s="40"/>
      <c r="I52" s="143"/>
      <c r="J52" s="40"/>
      <c r="K52" s="40"/>
      <c r="L52" s="44"/>
    </row>
    <row r="53" s="1" customFormat="1" ht="12" customHeight="1">
      <c r="B53" s="39"/>
      <c r="C53" s="33" t="s">
        <v>100</v>
      </c>
      <c r="D53" s="40"/>
      <c r="E53" s="40"/>
      <c r="F53" s="40"/>
      <c r="G53" s="40"/>
      <c r="H53" s="40"/>
      <c r="I53" s="143"/>
      <c r="J53" s="40"/>
      <c r="K53" s="40"/>
      <c r="L53" s="44"/>
    </row>
    <row r="54" s="1" customFormat="1" ht="16.5" customHeight="1">
      <c r="B54" s="39"/>
      <c r="C54" s="40"/>
      <c r="D54" s="40"/>
      <c r="E54" s="65" t="str">
        <f>E11</f>
        <v>ON.1 - Ostatní náklady</v>
      </c>
      <c r="F54" s="40"/>
      <c r="G54" s="40"/>
      <c r="H54" s="40"/>
      <c r="I54" s="143"/>
      <c r="J54" s="40"/>
      <c r="K54" s="40"/>
      <c r="L54" s="44"/>
    </row>
    <row r="55" s="1" customFormat="1" ht="6.96" customHeight="1">
      <c r="B55" s="39"/>
      <c r="C55" s="40"/>
      <c r="D55" s="40"/>
      <c r="E55" s="40"/>
      <c r="F55" s="40"/>
      <c r="G55" s="40"/>
      <c r="H55" s="40"/>
      <c r="I55" s="143"/>
      <c r="J55" s="40"/>
      <c r="K55" s="40"/>
      <c r="L55" s="44"/>
    </row>
    <row r="56" s="1" customFormat="1" ht="12" customHeight="1">
      <c r="B56" s="39"/>
      <c r="C56" s="33" t="s">
        <v>23</v>
      </c>
      <c r="D56" s="40"/>
      <c r="E56" s="40"/>
      <c r="F56" s="28" t="str">
        <f>F14</f>
        <v>Šternberk</v>
      </c>
      <c r="G56" s="40"/>
      <c r="H56" s="40"/>
      <c r="I56" s="145" t="s">
        <v>25</v>
      </c>
      <c r="J56" s="68" t="str">
        <f>IF(J14="","",J14)</f>
        <v>23. 2. 2019</v>
      </c>
      <c r="K56" s="40"/>
      <c r="L56" s="44"/>
    </row>
    <row r="57" s="1" customFormat="1" ht="6.96" customHeight="1">
      <c r="B57" s="39"/>
      <c r="C57" s="40"/>
      <c r="D57" s="40"/>
      <c r="E57" s="40"/>
      <c r="F57" s="40"/>
      <c r="G57" s="40"/>
      <c r="H57" s="40"/>
      <c r="I57" s="143"/>
      <c r="J57" s="40"/>
      <c r="K57" s="40"/>
      <c r="L57" s="44"/>
    </row>
    <row r="58" s="1" customFormat="1" ht="13.65" customHeight="1">
      <c r="B58" s="39"/>
      <c r="C58" s="33" t="s">
        <v>28</v>
      </c>
      <c r="D58" s="40"/>
      <c r="E58" s="40"/>
      <c r="F58" s="28" t="str">
        <f>E17</f>
        <v>Město Šternberk, Horní náměstí 16</v>
      </c>
      <c r="G58" s="40"/>
      <c r="H58" s="40"/>
      <c r="I58" s="145" t="s">
        <v>35</v>
      </c>
      <c r="J58" s="37" t="str">
        <f>E23</f>
        <v>Atelier A, Olomouc</v>
      </c>
      <c r="K58" s="40"/>
      <c r="L58" s="44"/>
    </row>
    <row r="59" s="1" customFormat="1" ht="13.65" customHeight="1">
      <c r="B59" s="39"/>
      <c r="C59" s="33" t="s">
        <v>32</v>
      </c>
      <c r="D59" s="40"/>
      <c r="E59" s="40"/>
      <c r="F59" s="28" t="str">
        <f>IF(E20="","",E20)</f>
        <v>Vyplň údaj</v>
      </c>
      <c r="G59" s="40"/>
      <c r="H59" s="40"/>
      <c r="I59" s="145" t="s">
        <v>37</v>
      </c>
      <c r="J59" s="37" t="str">
        <f>E26</f>
        <v>Kucek</v>
      </c>
      <c r="K59" s="40"/>
      <c r="L59" s="44"/>
    </row>
    <row r="60" s="1" customFormat="1" ht="10.32" customHeight="1">
      <c r="B60" s="39"/>
      <c r="C60" s="40"/>
      <c r="D60" s="40"/>
      <c r="E60" s="40"/>
      <c r="F60" s="40"/>
      <c r="G60" s="40"/>
      <c r="H60" s="40"/>
      <c r="I60" s="143"/>
      <c r="J60" s="40"/>
      <c r="K60" s="40"/>
      <c r="L60" s="44"/>
    </row>
    <row r="61" s="1" customFormat="1" ht="29.28" customHeight="1">
      <c r="B61" s="39"/>
      <c r="C61" s="172" t="s">
        <v>103</v>
      </c>
      <c r="D61" s="173"/>
      <c r="E61" s="173"/>
      <c r="F61" s="173"/>
      <c r="G61" s="173"/>
      <c r="H61" s="173"/>
      <c r="I61" s="174"/>
      <c r="J61" s="175" t="s">
        <v>104</v>
      </c>
      <c r="K61" s="173"/>
      <c r="L61" s="44"/>
    </row>
    <row r="62" s="1" customFormat="1" ht="10.32" customHeight="1">
      <c r="B62" s="39"/>
      <c r="C62" s="40"/>
      <c r="D62" s="40"/>
      <c r="E62" s="40"/>
      <c r="F62" s="40"/>
      <c r="G62" s="40"/>
      <c r="H62" s="40"/>
      <c r="I62" s="143"/>
      <c r="J62" s="40"/>
      <c r="K62" s="40"/>
      <c r="L62" s="44"/>
    </row>
    <row r="63" s="1" customFormat="1" ht="22.8" customHeight="1">
      <c r="B63" s="39"/>
      <c r="C63" s="176" t="s">
        <v>73</v>
      </c>
      <c r="D63" s="40"/>
      <c r="E63" s="40"/>
      <c r="F63" s="40"/>
      <c r="G63" s="40"/>
      <c r="H63" s="40"/>
      <c r="I63" s="143"/>
      <c r="J63" s="98">
        <f>J86</f>
        <v>0</v>
      </c>
      <c r="K63" s="40"/>
      <c r="L63" s="44"/>
      <c r="AU63" s="18" t="s">
        <v>105</v>
      </c>
    </row>
    <row r="64" s="8" customFormat="1" ht="24.96" customHeight="1">
      <c r="B64" s="177"/>
      <c r="C64" s="178"/>
      <c r="D64" s="179" t="s">
        <v>650</v>
      </c>
      <c r="E64" s="180"/>
      <c r="F64" s="180"/>
      <c r="G64" s="180"/>
      <c r="H64" s="180"/>
      <c r="I64" s="181"/>
      <c r="J64" s="182">
        <f>J87</f>
        <v>0</v>
      </c>
      <c r="K64" s="178"/>
      <c r="L64" s="183"/>
    </row>
    <row r="65" s="1" customFormat="1" ht="21.84" customHeight="1">
      <c r="B65" s="39"/>
      <c r="C65" s="40"/>
      <c r="D65" s="40"/>
      <c r="E65" s="40"/>
      <c r="F65" s="40"/>
      <c r="G65" s="40"/>
      <c r="H65" s="40"/>
      <c r="I65" s="143"/>
      <c r="J65" s="40"/>
      <c r="K65" s="40"/>
      <c r="L65" s="44"/>
    </row>
    <row r="66" s="1" customFormat="1" ht="6.96" customHeight="1">
      <c r="B66" s="58"/>
      <c r="C66" s="59"/>
      <c r="D66" s="59"/>
      <c r="E66" s="59"/>
      <c r="F66" s="59"/>
      <c r="G66" s="59"/>
      <c r="H66" s="59"/>
      <c r="I66" s="167"/>
      <c r="J66" s="59"/>
      <c r="K66" s="59"/>
      <c r="L66" s="44"/>
    </row>
    <row r="70" s="1" customFormat="1" ht="6.96" customHeight="1">
      <c r="B70" s="60"/>
      <c r="C70" s="61"/>
      <c r="D70" s="61"/>
      <c r="E70" s="61"/>
      <c r="F70" s="61"/>
      <c r="G70" s="61"/>
      <c r="H70" s="61"/>
      <c r="I70" s="170"/>
      <c r="J70" s="61"/>
      <c r="K70" s="61"/>
      <c r="L70" s="44"/>
    </row>
    <row r="71" s="1" customFormat="1" ht="24.96" customHeight="1">
      <c r="B71" s="39"/>
      <c r="C71" s="24" t="s">
        <v>120</v>
      </c>
      <c r="D71" s="40"/>
      <c r="E71" s="40"/>
      <c r="F71" s="40"/>
      <c r="G71" s="40"/>
      <c r="H71" s="40"/>
      <c r="I71" s="143"/>
      <c r="J71" s="40"/>
      <c r="K71" s="40"/>
      <c r="L71" s="44"/>
    </row>
    <row r="72" s="1" customFormat="1" ht="6.96" customHeight="1">
      <c r="B72" s="39"/>
      <c r="C72" s="40"/>
      <c r="D72" s="40"/>
      <c r="E72" s="40"/>
      <c r="F72" s="40"/>
      <c r="G72" s="40"/>
      <c r="H72" s="40"/>
      <c r="I72" s="143"/>
      <c r="J72" s="40"/>
      <c r="K72" s="40"/>
      <c r="L72" s="44"/>
    </row>
    <row r="73" s="1" customFormat="1" ht="12" customHeight="1">
      <c r="B73" s="39"/>
      <c r="C73" s="33" t="s">
        <v>16</v>
      </c>
      <c r="D73" s="40"/>
      <c r="E73" s="40"/>
      <c r="F73" s="40"/>
      <c r="G73" s="40"/>
      <c r="H73" s="40"/>
      <c r="I73" s="143"/>
      <c r="J73" s="40"/>
      <c r="K73" s="40"/>
      <c r="L73" s="44"/>
    </row>
    <row r="74" s="1" customFormat="1" ht="16.5" customHeight="1">
      <c r="B74" s="39"/>
      <c r="C74" s="40"/>
      <c r="D74" s="40"/>
      <c r="E74" s="171" t="str">
        <f>E7</f>
        <v>Šternberk - městské hradby p.č.175</v>
      </c>
      <c r="F74" s="33"/>
      <c r="G74" s="33"/>
      <c r="H74" s="33"/>
      <c r="I74" s="143"/>
      <c r="J74" s="40"/>
      <c r="K74" s="40"/>
      <c r="L74" s="44"/>
    </row>
    <row r="75" ht="12" customHeight="1">
      <c r="B75" s="22"/>
      <c r="C75" s="33" t="s">
        <v>98</v>
      </c>
      <c r="D75" s="23"/>
      <c r="E75" s="23"/>
      <c r="F75" s="23"/>
      <c r="G75" s="23"/>
      <c r="H75" s="23"/>
      <c r="I75" s="136"/>
      <c r="J75" s="23"/>
      <c r="K75" s="23"/>
      <c r="L75" s="21"/>
    </row>
    <row r="76" s="1" customFormat="1" ht="16.5" customHeight="1">
      <c r="B76" s="39"/>
      <c r="C76" s="40"/>
      <c r="D76" s="40"/>
      <c r="E76" s="171" t="s">
        <v>648</v>
      </c>
      <c r="F76" s="40"/>
      <c r="G76" s="40"/>
      <c r="H76" s="40"/>
      <c r="I76" s="143"/>
      <c r="J76" s="40"/>
      <c r="K76" s="40"/>
      <c r="L76" s="44"/>
    </row>
    <row r="77" s="1" customFormat="1" ht="12" customHeight="1">
      <c r="B77" s="39"/>
      <c r="C77" s="33" t="s">
        <v>100</v>
      </c>
      <c r="D77" s="40"/>
      <c r="E77" s="40"/>
      <c r="F77" s="40"/>
      <c r="G77" s="40"/>
      <c r="H77" s="40"/>
      <c r="I77" s="143"/>
      <c r="J77" s="40"/>
      <c r="K77" s="40"/>
      <c r="L77" s="44"/>
    </row>
    <row r="78" s="1" customFormat="1" ht="16.5" customHeight="1">
      <c r="B78" s="39"/>
      <c r="C78" s="40"/>
      <c r="D78" s="40"/>
      <c r="E78" s="65" t="str">
        <f>E11</f>
        <v>ON.1 - Ostatní náklady</v>
      </c>
      <c r="F78" s="40"/>
      <c r="G78" s="40"/>
      <c r="H78" s="40"/>
      <c r="I78" s="143"/>
      <c r="J78" s="40"/>
      <c r="K78" s="40"/>
      <c r="L78" s="44"/>
    </row>
    <row r="79" s="1" customFormat="1" ht="6.96" customHeight="1">
      <c r="B79" s="39"/>
      <c r="C79" s="40"/>
      <c r="D79" s="40"/>
      <c r="E79" s="40"/>
      <c r="F79" s="40"/>
      <c r="G79" s="40"/>
      <c r="H79" s="40"/>
      <c r="I79" s="143"/>
      <c r="J79" s="40"/>
      <c r="K79" s="40"/>
      <c r="L79" s="44"/>
    </row>
    <row r="80" s="1" customFormat="1" ht="12" customHeight="1">
      <c r="B80" s="39"/>
      <c r="C80" s="33" t="s">
        <v>23</v>
      </c>
      <c r="D80" s="40"/>
      <c r="E80" s="40"/>
      <c r="F80" s="28" t="str">
        <f>F14</f>
        <v>Šternberk</v>
      </c>
      <c r="G80" s="40"/>
      <c r="H80" s="40"/>
      <c r="I80" s="145" t="s">
        <v>25</v>
      </c>
      <c r="J80" s="68" t="str">
        <f>IF(J14="","",J14)</f>
        <v>23. 2. 2019</v>
      </c>
      <c r="K80" s="40"/>
      <c r="L80" s="44"/>
    </row>
    <row r="81" s="1" customFormat="1" ht="6.96" customHeight="1">
      <c r="B81" s="39"/>
      <c r="C81" s="40"/>
      <c r="D81" s="40"/>
      <c r="E81" s="40"/>
      <c r="F81" s="40"/>
      <c r="G81" s="40"/>
      <c r="H81" s="40"/>
      <c r="I81" s="143"/>
      <c r="J81" s="40"/>
      <c r="K81" s="40"/>
      <c r="L81" s="44"/>
    </row>
    <row r="82" s="1" customFormat="1" ht="13.65" customHeight="1">
      <c r="B82" s="39"/>
      <c r="C82" s="33" t="s">
        <v>28</v>
      </c>
      <c r="D82" s="40"/>
      <c r="E82" s="40"/>
      <c r="F82" s="28" t="str">
        <f>E17</f>
        <v>Město Šternberk, Horní náměstí 16</v>
      </c>
      <c r="G82" s="40"/>
      <c r="H82" s="40"/>
      <c r="I82" s="145" t="s">
        <v>35</v>
      </c>
      <c r="J82" s="37" t="str">
        <f>E23</f>
        <v>Atelier A, Olomouc</v>
      </c>
      <c r="K82" s="40"/>
      <c r="L82" s="44"/>
    </row>
    <row r="83" s="1" customFormat="1" ht="13.65" customHeight="1">
      <c r="B83" s="39"/>
      <c r="C83" s="33" t="s">
        <v>32</v>
      </c>
      <c r="D83" s="40"/>
      <c r="E83" s="40"/>
      <c r="F83" s="28" t="str">
        <f>IF(E20="","",E20)</f>
        <v>Vyplň údaj</v>
      </c>
      <c r="G83" s="40"/>
      <c r="H83" s="40"/>
      <c r="I83" s="145" t="s">
        <v>37</v>
      </c>
      <c r="J83" s="37" t="str">
        <f>E26</f>
        <v>Kucek</v>
      </c>
      <c r="K83" s="40"/>
      <c r="L83" s="44"/>
    </row>
    <row r="84" s="1" customFormat="1" ht="10.32" customHeight="1">
      <c r="B84" s="39"/>
      <c r="C84" s="40"/>
      <c r="D84" s="40"/>
      <c r="E84" s="40"/>
      <c r="F84" s="40"/>
      <c r="G84" s="40"/>
      <c r="H84" s="40"/>
      <c r="I84" s="143"/>
      <c r="J84" s="40"/>
      <c r="K84" s="40"/>
      <c r="L84" s="44"/>
    </row>
    <row r="85" s="10" customFormat="1" ht="29.28" customHeight="1">
      <c r="B85" s="190"/>
      <c r="C85" s="191" t="s">
        <v>121</v>
      </c>
      <c r="D85" s="192" t="s">
        <v>60</v>
      </c>
      <c r="E85" s="192" t="s">
        <v>56</v>
      </c>
      <c r="F85" s="192" t="s">
        <v>57</v>
      </c>
      <c r="G85" s="192" t="s">
        <v>122</v>
      </c>
      <c r="H85" s="192" t="s">
        <v>123</v>
      </c>
      <c r="I85" s="193" t="s">
        <v>124</v>
      </c>
      <c r="J85" s="192" t="s">
        <v>104</v>
      </c>
      <c r="K85" s="194" t="s">
        <v>125</v>
      </c>
      <c r="L85" s="195"/>
      <c r="M85" s="88" t="s">
        <v>20</v>
      </c>
      <c r="N85" s="89" t="s">
        <v>45</v>
      </c>
      <c r="O85" s="89" t="s">
        <v>126</v>
      </c>
      <c r="P85" s="89" t="s">
        <v>127</v>
      </c>
      <c r="Q85" s="89" t="s">
        <v>128</v>
      </c>
      <c r="R85" s="89" t="s">
        <v>129</v>
      </c>
      <c r="S85" s="89" t="s">
        <v>130</v>
      </c>
      <c r="T85" s="90" t="s">
        <v>131</v>
      </c>
    </row>
    <row r="86" s="1" customFormat="1" ht="22.8" customHeight="1">
      <c r="B86" s="39"/>
      <c r="C86" s="95" t="s">
        <v>132</v>
      </c>
      <c r="D86" s="40"/>
      <c r="E86" s="40"/>
      <c r="F86" s="40"/>
      <c r="G86" s="40"/>
      <c r="H86" s="40"/>
      <c r="I86" s="143"/>
      <c r="J86" s="196">
        <f>BK86</f>
        <v>0</v>
      </c>
      <c r="K86" s="40"/>
      <c r="L86" s="44"/>
      <c r="M86" s="91"/>
      <c r="N86" s="92"/>
      <c r="O86" s="92"/>
      <c r="P86" s="197">
        <f>P87</f>
        <v>0</v>
      </c>
      <c r="Q86" s="92"/>
      <c r="R86" s="197">
        <f>R87</f>
        <v>0</v>
      </c>
      <c r="S86" s="92"/>
      <c r="T86" s="198">
        <f>T87</f>
        <v>0</v>
      </c>
      <c r="AT86" s="18" t="s">
        <v>74</v>
      </c>
      <c r="AU86" s="18" t="s">
        <v>105</v>
      </c>
      <c r="BK86" s="199">
        <f>BK87</f>
        <v>0</v>
      </c>
    </row>
    <row r="87" s="11" customFormat="1" ht="25.92" customHeight="1">
      <c r="B87" s="200"/>
      <c r="C87" s="201"/>
      <c r="D87" s="202" t="s">
        <v>74</v>
      </c>
      <c r="E87" s="203" t="s">
        <v>651</v>
      </c>
      <c r="F87" s="203" t="s">
        <v>92</v>
      </c>
      <c r="G87" s="201"/>
      <c r="H87" s="201"/>
      <c r="I87" s="204"/>
      <c r="J87" s="205">
        <f>BK87</f>
        <v>0</v>
      </c>
      <c r="K87" s="201"/>
      <c r="L87" s="206"/>
      <c r="M87" s="207"/>
      <c r="N87" s="208"/>
      <c r="O87" s="208"/>
      <c r="P87" s="209">
        <f>SUM(P88:P114)</f>
        <v>0</v>
      </c>
      <c r="Q87" s="208"/>
      <c r="R87" s="209">
        <f>SUM(R88:R114)</f>
        <v>0</v>
      </c>
      <c r="S87" s="208"/>
      <c r="T87" s="210">
        <f>SUM(T88:T114)</f>
        <v>0</v>
      </c>
      <c r="AR87" s="211" t="s">
        <v>142</v>
      </c>
      <c r="AT87" s="212" t="s">
        <v>74</v>
      </c>
      <c r="AU87" s="212" t="s">
        <v>75</v>
      </c>
      <c r="AY87" s="211" t="s">
        <v>135</v>
      </c>
      <c r="BK87" s="213">
        <f>SUM(BK88:BK114)</f>
        <v>0</v>
      </c>
    </row>
    <row r="88" s="1" customFormat="1" ht="16.5" customHeight="1">
      <c r="B88" s="39"/>
      <c r="C88" s="216" t="s">
        <v>22</v>
      </c>
      <c r="D88" s="216" t="s">
        <v>137</v>
      </c>
      <c r="E88" s="217" t="s">
        <v>652</v>
      </c>
      <c r="F88" s="218" t="s">
        <v>653</v>
      </c>
      <c r="G88" s="219" t="s">
        <v>654</v>
      </c>
      <c r="H88" s="220">
        <v>1</v>
      </c>
      <c r="I88" s="221"/>
      <c r="J88" s="222">
        <f>ROUND(I88*H88,2)</f>
        <v>0</v>
      </c>
      <c r="K88" s="218" t="s">
        <v>20</v>
      </c>
      <c r="L88" s="44"/>
      <c r="M88" s="223" t="s">
        <v>20</v>
      </c>
      <c r="N88" s="224" t="s">
        <v>46</v>
      </c>
      <c r="O88" s="80"/>
      <c r="P88" s="225">
        <f>O88*H88</f>
        <v>0</v>
      </c>
      <c r="Q88" s="225">
        <v>0</v>
      </c>
      <c r="R88" s="225">
        <f>Q88*H88</f>
        <v>0</v>
      </c>
      <c r="S88" s="225">
        <v>0</v>
      </c>
      <c r="T88" s="226">
        <f>S88*H88</f>
        <v>0</v>
      </c>
      <c r="AR88" s="18" t="s">
        <v>655</v>
      </c>
      <c r="AT88" s="18" t="s">
        <v>137</v>
      </c>
      <c r="AU88" s="18" t="s">
        <v>22</v>
      </c>
      <c r="AY88" s="18" t="s">
        <v>135</v>
      </c>
      <c r="BE88" s="227">
        <f>IF(N88="základní",J88,0)</f>
        <v>0</v>
      </c>
      <c r="BF88" s="227">
        <f>IF(N88="snížená",J88,0)</f>
        <v>0</v>
      </c>
      <c r="BG88" s="227">
        <f>IF(N88="zákl. přenesená",J88,0)</f>
        <v>0</v>
      </c>
      <c r="BH88" s="227">
        <f>IF(N88="sníž. přenesená",J88,0)</f>
        <v>0</v>
      </c>
      <c r="BI88" s="227">
        <f>IF(N88="nulová",J88,0)</f>
        <v>0</v>
      </c>
      <c r="BJ88" s="18" t="s">
        <v>22</v>
      </c>
      <c r="BK88" s="227">
        <f>ROUND(I88*H88,2)</f>
        <v>0</v>
      </c>
      <c r="BL88" s="18" t="s">
        <v>655</v>
      </c>
      <c r="BM88" s="18" t="s">
        <v>656</v>
      </c>
    </row>
    <row r="89" s="13" customFormat="1">
      <c r="B89" s="241"/>
      <c r="C89" s="242"/>
      <c r="D89" s="228" t="s">
        <v>146</v>
      </c>
      <c r="E89" s="243" t="s">
        <v>20</v>
      </c>
      <c r="F89" s="244" t="s">
        <v>22</v>
      </c>
      <c r="G89" s="242"/>
      <c r="H89" s="245">
        <v>1</v>
      </c>
      <c r="I89" s="246"/>
      <c r="J89" s="242"/>
      <c r="K89" s="242"/>
      <c r="L89" s="247"/>
      <c r="M89" s="248"/>
      <c r="N89" s="249"/>
      <c r="O89" s="249"/>
      <c r="P89" s="249"/>
      <c r="Q89" s="249"/>
      <c r="R89" s="249"/>
      <c r="S89" s="249"/>
      <c r="T89" s="250"/>
      <c r="AT89" s="251" t="s">
        <v>146</v>
      </c>
      <c r="AU89" s="251" t="s">
        <v>22</v>
      </c>
      <c r="AV89" s="13" t="s">
        <v>84</v>
      </c>
      <c r="AW89" s="13" t="s">
        <v>34</v>
      </c>
      <c r="AX89" s="13" t="s">
        <v>75</v>
      </c>
      <c r="AY89" s="251" t="s">
        <v>135</v>
      </c>
    </row>
    <row r="90" s="15" customFormat="1">
      <c r="B90" s="263"/>
      <c r="C90" s="264"/>
      <c r="D90" s="228" t="s">
        <v>146</v>
      </c>
      <c r="E90" s="265" t="s">
        <v>20</v>
      </c>
      <c r="F90" s="266" t="s">
        <v>154</v>
      </c>
      <c r="G90" s="264"/>
      <c r="H90" s="267">
        <v>1</v>
      </c>
      <c r="I90" s="268"/>
      <c r="J90" s="264"/>
      <c r="K90" s="264"/>
      <c r="L90" s="269"/>
      <c r="M90" s="270"/>
      <c r="N90" s="271"/>
      <c r="O90" s="271"/>
      <c r="P90" s="271"/>
      <c r="Q90" s="271"/>
      <c r="R90" s="271"/>
      <c r="S90" s="271"/>
      <c r="T90" s="272"/>
      <c r="AT90" s="273" t="s">
        <v>146</v>
      </c>
      <c r="AU90" s="273" t="s">
        <v>22</v>
      </c>
      <c r="AV90" s="15" t="s">
        <v>142</v>
      </c>
      <c r="AW90" s="15" t="s">
        <v>34</v>
      </c>
      <c r="AX90" s="15" t="s">
        <v>22</v>
      </c>
      <c r="AY90" s="273" t="s">
        <v>135</v>
      </c>
    </row>
    <row r="91" s="1" customFormat="1" ht="16.5" customHeight="1">
      <c r="B91" s="39"/>
      <c r="C91" s="216" t="s">
        <v>84</v>
      </c>
      <c r="D91" s="216" t="s">
        <v>137</v>
      </c>
      <c r="E91" s="217" t="s">
        <v>657</v>
      </c>
      <c r="F91" s="218" t="s">
        <v>658</v>
      </c>
      <c r="G91" s="219" t="s">
        <v>654</v>
      </c>
      <c r="H91" s="220">
        <v>1</v>
      </c>
      <c r="I91" s="221"/>
      <c r="J91" s="222">
        <f>ROUND(I91*H91,2)</f>
        <v>0</v>
      </c>
      <c r="K91" s="218" t="s">
        <v>20</v>
      </c>
      <c r="L91" s="44"/>
      <c r="M91" s="223" t="s">
        <v>20</v>
      </c>
      <c r="N91" s="224" t="s">
        <v>46</v>
      </c>
      <c r="O91" s="80"/>
      <c r="P91" s="225">
        <f>O91*H91</f>
        <v>0</v>
      </c>
      <c r="Q91" s="225">
        <v>0</v>
      </c>
      <c r="R91" s="225">
        <f>Q91*H91</f>
        <v>0</v>
      </c>
      <c r="S91" s="225">
        <v>0</v>
      </c>
      <c r="T91" s="226">
        <f>S91*H91</f>
        <v>0</v>
      </c>
      <c r="AR91" s="18" t="s">
        <v>655</v>
      </c>
      <c r="AT91" s="18" t="s">
        <v>137</v>
      </c>
      <c r="AU91" s="18" t="s">
        <v>22</v>
      </c>
      <c r="AY91" s="18" t="s">
        <v>135</v>
      </c>
      <c r="BE91" s="227">
        <f>IF(N91="základní",J91,0)</f>
        <v>0</v>
      </c>
      <c r="BF91" s="227">
        <f>IF(N91="snížená",J91,0)</f>
        <v>0</v>
      </c>
      <c r="BG91" s="227">
        <f>IF(N91="zákl. přenesená",J91,0)</f>
        <v>0</v>
      </c>
      <c r="BH91" s="227">
        <f>IF(N91="sníž. přenesená",J91,0)</f>
        <v>0</v>
      </c>
      <c r="BI91" s="227">
        <f>IF(N91="nulová",J91,0)</f>
        <v>0</v>
      </c>
      <c r="BJ91" s="18" t="s">
        <v>22</v>
      </c>
      <c r="BK91" s="227">
        <f>ROUND(I91*H91,2)</f>
        <v>0</v>
      </c>
      <c r="BL91" s="18" t="s">
        <v>655</v>
      </c>
      <c r="BM91" s="18" t="s">
        <v>659</v>
      </c>
    </row>
    <row r="92" s="13" customFormat="1">
      <c r="B92" s="241"/>
      <c r="C92" s="242"/>
      <c r="D92" s="228" t="s">
        <v>146</v>
      </c>
      <c r="E92" s="243" t="s">
        <v>20</v>
      </c>
      <c r="F92" s="244" t="s">
        <v>22</v>
      </c>
      <c r="G92" s="242"/>
      <c r="H92" s="245">
        <v>1</v>
      </c>
      <c r="I92" s="246"/>
      <c r="J92" s="242"/>
      <c r="K92" s="242"/>
      <c r="L92" s="247"/>
      <c r="M92" s="248"/>
      <c r="N92" s="249"/>
      <c r="O92" s="249"/>
      <c r="P92" s="249"/>
      <c r="Q92" s="249"/>
      <c r="R92" s="249"/>
      <c r="S92" s="249"/>
      <c r="T92" s="250"/>
      <c r="AT92" s="251" t="s">
        <v>146</v>
      </c>
      <c r="AU92" s="251" t="s">
        <v>22</v>
      </c>
      <c r="AV92" s="13" t="s">
        <v>84</v>
      </c>
      <c r="AW92" s="13" t="s">
        <v>34</v>
      </c>
      <c r="AX92" s="13" t="s">
        <v>75</v>
      </c>
      <c r="AY92" s="251" t="s">
        <v>135</v>
      </c>
    </row>
    <row r="93" s="15" customFormat="1">
      <c r="B93" s="263"/>
      <c r="C93" s="264"/>
      <c r="D93" s="228" t="s">
        <v>146</v>
      </c>
      <c r="E93" s="265" t="s">
        <v>20</v>
      </c>
      <c r="F93" s="266" t="s">
        <v>154</v>
      </c>
      <c r="G93" s="264"/>
      <c r="H93" s="267">
        <v>1</v>
      </c>
      <c r="I93" s="268"/>
      <c r="J93" s="264"/>
      <c r="K93" s="264"/>
      <c r="L93" s="269"/>
      <c r="M93" s="270"/>
      <c r="N93" s="271"/>
      <c r="O93" s="271"/>
      <c r="P93" s="271"/>
      <c r="Q93" s="271"/>
      <c r="R93" s="271"/>
      <c r="S93" s="271"/>
      <c r="T93" s="272"/>
      <c r="AT93" s="273" t="s">
        <v>146</v>
      </c>
      <c r="AU93" s="273" t="s">
        <v>22</v>
      </c>
      <c r="AV93" s="15" t="s">
        <v>142</v>
      </c>
      <c r="AW93" s="15" t="s">
        <v>34</v>
      </c>
      <c r="AX93" s="15" t="s">
        <v>22</v>
      </c>
      <c r="AY93" s="273" t="s">
        <v>135</v>
      </c>
    </row>
    <row r="94" s="1" customFormat="1" ht="16.5" customHeight="1">
      <c r="B94" s="39"/>
      <c r="C94" s="216" t="s">
        <v>151</v>
      </c>
      <c r="D94" s="216" t="s">
        <v>137</v>
      </c>
      <c r="E94" s="217" t="s">
        <v>660</v>
      </c>
      <c r="F94" s="218" t="s">
        <v>661</v>
      </c>
      <c r="G94" s="219" t="s">
        <v>654</v>
      </c>
      <c r="H94" s="220">
        <v>1</v>
      </c>
      <c r="I94" s="221"/>
      <c r="J94" s="222">
        <f>ROUND(I94*H94,2)</f>
        <v>0</v>
      </c>
      <c r="K94" s="218" t="s">
        <v>20</v>
      </c>
      <c r="L94" s="44"/>
      <c r="M94" s="223" t="s">
        <v>20</v>
      </c>
      <c r="N94" s="224" t="s">
        <v>46</v>
      </c>
      <c r="O94" s="80"/>
      <c r="P94" s="225">
        <f>O94*H94</f>
        <v>0</v>
      </c>
      <c r="Q94" s="225">
        <v>0</v>
      </c>
      <c r="R94" s="225">
        <f>Q94*H94</f>
        <v>0</v>
      </c>
      <c r="S94" s="225">
        <v>0</v>
      </c>
      <c r="T94" s="226">
        <f>S94*H94</f>
        <v>0</v>
      </c>
      <c r="AR94" s="18" t="s">
        <v>655</v>
      </c>
      <c r="AT94" s="18" t="s">
        <v>137</v>
      </c>
      <c r="AU94" s="18" t="s">
        <v>22</v>
      </c>
      <c r="AY94" s="18" t="s">
        <v>135</v>
      </c>
      <c r="BE94" s="227">
        <f>IF(N94="základní",J94,0)</f>
        <v>0</v>
      </c>
      <c r="BF94" s="227">
        <f>IF(N94="snížená",J94,0)</f>
        <v>0</v>
      </c>
      <c r="BG94" s="227">
        <f>IF(N94="zákl. přenesená",J94,0)</f>
        <v>0</v>
      </c>
      <c r="BH94" s="227">
        <f>IF(N94="sníž. přenesená",J94,0)</f>
        <v>0</v>
      </c>
      <c r="BI94" s="227">
        <f>IF(N94="nulová",J94,0)</f>
        <v>0</v>
      </c>
      <c r="BJ94" s="18" t="s">
        <v>22</v>
      </c>
      <c r="BK94" s="227">
        <f>ROUND(I94*H94,2)</f>
        <v>0</v>
      </c>
      <c r="BL94" s="18" t="s">
        <v>655</v>
      </c>
      <c r="BM94" s="18" t="s">
        <v>662</v>
      </c>
    </row>
    <row r="95" s="13" customFormat="1">
      <c r="B95" s="241"/>
      <c r="C95" s="242"/>
      <c r="D95" s="228" t="s">
        <v>146</v>
      </c>
      <c r="E95" s="243" t="s">
        <v>20</v>
      </c>
      <c r="F95" s="244" t="s">
        <v>22</v>
      </c>
      <c r="G95" s="242"/>
      <c r="H95" s="245">
        <v>1</v>
      </c>
      <c r="I95" s="246"/>
      <c r="J95" s="242"/>
      <c r="K95" s="242"/>
      <c r="L95" s="247"/>
      <c r="M95" s="248"/>
      <c r="N95" s="249"/>
      <c r="O95" s="249"/>
      <c r="P95" s="249"/>
      <c r="Q95" s="249"/>
      <c r="R95" s="249"/>
      <c r="S95" s="249"/>
      <c r="T95" s="250"/>
      <c r="AT95" s="251" t="s">
        <v>146</v>
      </c>
      <c r="AU95" s="251" t="s">
        <v>22</v>
      </c>
      <c r="AV95" s="13" t="s">
        <v>84</v>
      </c>
      <c r="AW95" s="13" t="s">
        <v>34</v>
      </c>
      <c r="AX95" s="13" t="s">
        <v>75</v>
      </c>
      <c r="AY95" s="251" t="s">
        <v>135</v>
      </c>
    </row>
    <row r="96" s="15" customFormat="1">
      <c r="B96" s="263"/>
      <c r="C96" s="264"/>
      <c r="D96" s="228" t="s">
        <v>146</v>
      </c>
      <c r="E96" s="265" t="s">
        <v>20</v>
      </c>
      <c r="F96" s="266" t="s">
        <v>154</v>
      </c>
      <c r="G96" s="264"/>
      <c r="H96" s="267">
        <v>1</v>
      </c>
      <c r="I96" s="268"/>
      <c r="J96" s="264"/>
      <c r="K96" s="264"/>
      <c r="L96" s="269"/>
      <c r="M96" s="270"/>
      <c r="N96" s="271"/>
      <c r="O96" s="271"/>
      <c r="P96" s="271"/>
      <c r="Q96" s="271"/>
      <c r="R96" s="271"/>
      <c r="S96" s="271"/>
      <c r="T96" s="272"/>
      <c r="AT96" s="273" t="s">
        <v>146</v>
      </c>
      <c r="AU96" s="273" t="s">
        <v>22</v>
      </c>
      <c r="AV96" s="15" t="s">
        <v>142</v>
      </c>
      <c r="AW96" s="15" t="s">
        <v>34</v>
      </c>
      <c r="AX96" s="15" t="s">
        <v>22</v>
      </c>
      <c r="AY96" s="273" t="s">
        <v>135</v>
      </c>
    </row>
    <row r="97" s="1" customFormat="1" ht="16.5" customHeight="1">
      <c r="B97" s="39"/>
      <c r="C97" s="216" t="s">
        <v>142</v>
      </c>
      <c r="D97" s="216" t="s">
        <v>137</v>
      </c>
      <c r="E97" s="217" t="s">
        <v>663</v>
      </c>
      <c r="F97" s="218" t="s">
        <v>664</v>
      </c>
      <c r="G97" s="219" t="s">
        <v>654</v>
      </c>
      <c r="H97" s="220">
        <v>1</v>
      </c>
      <c r="I97" s="221"/>
      <c r="J97" s="222">
        <f>ROUND(I97*H97,2)</f>
        <v>0</v>
      </c>
      <c r="K97" s="218" t="s">
        <v>20</v>
      </c>
      <c r="L97" s="44"/>
      <c r="M97" s="223" t="s">
        <v>20</v>
      </c>
      <c r="N97" s="224" t="s">
        <v>46</v>
      </c>
      <c r="O97" s="80"/>
      <c r="P97" s="225">
        <f>O97*H97</f>
        <v>0</v>
      </c>
      <c r="Q97" s="225">
        <v>0</v>
      </c>
      <c r="R97" s="225">
        <f>Q97*H97</f>
        <v>0</v>
      </c>
      <c r="S97" s="225">
        <v>0</v>
      </c>
      <c r="T97" s="226">
        <f>S97*H97</f>
        <v>0</v>
      </c>
      <c r="AR97" s="18" t="s">
        <v>655</v>
      </c>
      <c r="AT97" s="18" t="s">
        <v>137</v>
      </c>
      <c r="AU97" s="18" t="s">
        <v>22</v>
      </c>
      <c r="AY97" s="18" t="s">
        <v>135</v>
      </c>
      <c r="BE97" s="227">
        <f>IF(N97="základní",J97,0)</f>
        <v>0</v>
      </c>
      <c r="BF97" s="227">
        <f>IF(N97="snížená",J97,0)</f>
        <v>0</v>
      </c>
      <c r="BG97" s="227">
        <f>IF(N97="zákl. přenesená",J97,0)</f>
        <v>0</v>
      </c>
      <c r="BH97" s="227">
        <f>IF(N97="sníž. přenesená",J97,0)</f>
        <v>0</v>
      </c>
      <c r="BI97" s="227">
        <f>IF(N97="nulová",J97,0)</f>
        <v>0</v>
      </c>
      <c r="BJ97" s="18" t="s">
        <v>22</v>
      </c>
      <c r="BK97" s="227">
        <f>ROUND(I97*H97,2)</f>
        <v>0</v>
      </c>
      <c r="BL97" s="18" t="s">
        <v>655</v>
      </c>
      <c r="BM97" s="18" t="s">
        <v>665</v>
      </c>
    </row>
    <row r="98" s="13" customFormat="1">
      <c r="B98" s="241"/>
      <c r="C98" s="242"/>
      <c r="D98" s="228" t="s">
        <v>146</v>
      </c>
      <c r="E98" s="243" t="s">
        <v>20</v>
      </c>
      <c r="F98" s="244" t="s">
        <v>22</v>
      </c>
      <c r="G98" s="242"/>
      <c r="H98" s="245">
        <v>1</v>
      </c>
      <c r="I98" s="246"/>
      <c r="J98" s="242"/>
      <c r="K98" s="242"/>
      <c r="L98" s="247"/>
      <c r="M98" s="248"/>
      <c r="N98" s="249"/>
      <c r="O98" s="249"/>
      <c r="P98" s="249"/>
      <c r="Q98" s="249"/>
      <c r="R98" s="249"/>
      <c r="S98" s="249"/>
      <c r="T98" s="250"/>
      <c r="AT98" s="251" t="s">
        <v>146</v>
      </c>
      <c r="AU98" s="251" t="s">
        <v>22</v>
      </c>
      <c r="AV98" s="13" t="s">
        <v>84</v>
      </c>
      <c r="AW98" s="13" t="s">
        <v>34</v>
      </c>
      <c r="AX98" s="13" t="s">
        <v>75</v>
      </c>
      <c r="AY98" s="251" t="s">
        <v>135</v>
      </c>
    </row>
    <row r="99" s="15" customFormat="1">
      <c r="B99" s="263"/>
      <c r="C99" s="264"/>
      <c r="D99" s="228" t="s">
        <v>146</v>
      </c>
      <c r="E99" s="265" t="s">
        <v>20</v>
      </c>
      <c r="F99" s="266" t="s">
        <v>154</v>
      </c>
      <c r="G99" s="264"/>
      <c r="H99" s="267">
        <v>1</v>
      </c>
      <c r="I99" s="268"/>
      <c r="J99" s="264"/>
      <c r="K99" s="264"/>
      <c r="L99" s="269"/>
      <c r="M99" s="270"/>
      <c r="N99" s="271"/>
      <c r="O99" s="271"/>
      <c r="P99" s="271"/>
      <c r="Q99" s="271"/>
      <c r="R99" s="271"/>
      <c r="S99" s="271"/>
      <c r="T99" s="272"/>
      <c r="AT99" s="273" t="s">
        <v>146</v>
      </c>
      <c r="AU99" s="273" t="s">
        <v>22</v>
      </c>
      <c r="AV99" s="15" t="s">
        <v>142</v>
      </c>
      <c r="AW99" s="15" t="s">
        <v>34</v>
      </c>
      <c r="AX99" s="15" t="s">
        <v>22</v>
      </c>
      <c r="AY99" s="273" t="s">
        <v>135</v>
      </c>
    </row>
    <row r="100" s="1" customFormat="1" ht="16.5" customHeight="1">
      <c r="B100" s="39"/>
      <c r="C100" s="216" t="s">
        <v>172</v>
      </c>
      <c r="D100" s="216" t="s">
        <v>137</v>
      </c>
      <c r="E100" s="217" t="s">
        <v>666</v>
      </c>
      <c r="F100" s="218" t="s">
        <v>667</v>
      </c>
      <c r="G100" s="219" t="s">
        <v>654</v>
      </c>
      <c r="H100" s="220">
        <v>1</v>
      </c>
      <c r="I100" s="221"/>
      <c r="J100" s="222">
        <f>ROUND(I100*H100,2)</f>
        <v>0</v>
      </c>
      <c r="K100" s="218" t="s">
        <v>20</v>
      </c>
      <c r="L100" s="44"/>
      <c r="M100" s="223" t="s">
        <v>20</v>
      </c>
      <c r="N100" s="224" t="s">
        <v>46</v>
      </c>
      <c r="O100" s="80"/>
      <c r="P100" s="225">
        <f>O100*H100</f>
        <v>0</v>
      </c>
      <c r="Q100" s="225">
        <v>0</v>
      </c>
      <c r="R100" s="225">
        <f>Q100*H100</f>
        <v>0</v>
      </c>
      <c r="S100" s="225">
        <v>0</v>
      </c>
      <c r="T100" s="226">
        <f>S100*H100</f>
        <v>0</v>
      </c>
      <c r="AR100" s="18" t="s">
        <v>655</v>
      </c>
      <c r="AT100" s="18" t="s">
        <v>137</v>
      </c>
      <c r="AU100" s="18" t="s">
        <v>22</v>
      </c>
      <c r="AY100" s="18" t="s">
        <v>135</v>
      </c>
      <c r="BE100" s="227">
        <f>IF(N100="základní",J100,0)</f>
        <v>0</v>
      </c>
      <c r="BF100" s="227">
        <f>IF(N100="snížená",J100,0)</f>
        <v>0</v>
      </c>
      <c r="BG100" s="227">
        <f>IF(N100="zákl. přenesená",J100,0)</f>
        <v>0</v>
      </c>
      <c r="BH100" s="227">
        <f>IF(N100="sníž. přenesená",J100,0)</f>
        <v>0</v>
      </c>
      <c r="BI100" s="227">
        <f>IF(N100="nulová",J100,0)</f>
        <v>0</v>
      </c>
      <c r="BJ100" s="18" t="s">
        <v>22</v>
      </c>
      <c r="BK100" s="227">
        <f>ROUND(I100*H100,2)</f>
        <v>0</v>
      </c>
      <c r="BL100" s="18" t="s">
        <v>655</v>
      </c>
      <c r="BM100" s="18" t="s">
        <v>668</v>
      </c>
    </row>
    <row r="101" s="13" customFormat="1">
      <c r="B101" s="241"/>
      <c r="C101" s="242"/>
      <c r="D101" s="228" t="s">
        <v>146</v>
      </c>
      <c r="E101" s="243" t="s">
        <v>20</v>
      </c>
      <c r="F101" s="244" t="s">
        <v>22</v>
      </c>
      <c r="G101" s="242"/>
      <c r="H101" s="245">
        <v>1</v>
      </c>
      <c r="I101" s="246"/>
      <c r="J101" s="242"/>
      <c r="K101" s="242"/>
      <c r="L101" s="247"/>
      <c r="M101" s="248"/>
      <c r="N101" s="249"/>
      <c r="O101" s="249"/>
      <c r="P101" s="249"/>
      <c r="Q101" s="249"/>
      <c r="R101" s="249"/>
      <c r="S101" s="249"/>
      <c r="T101" s="250"/>
      <c r="AT101" s="251" t="s">
        <v>146</v>
      </c>
      <c r="AU101" s="251" t="s">
        <v>22</v>
      </c>
      <c r="AV101" s="13" t="s">
        <v>84</v>
      </c>
      <c r="AW101" s="13" t="s">
        <v>34</v>
      </c>
      <c r="AX101" s="13" t="s">
        <v>75</v>
      </c>
      <c r="AY101" s="251" t="s">
        <v>135</v>
      </c>
    </row>
    <row r="102" s="15" customFormat="1">
      <c r="B102" s="263"/>
      <c r="C102" s="264"/>
      <c r="D102" s="228" t="s">
        <v>146</v>
      </c>
      <c r="E102" s="265" t="s">
        <v>20</v>
      </c>
      <c r="F102" s="266" t="s">
        <v>154</v>
      </c>
      <c r="G102" s="264"/>
      <c r="H102" s="267">
        <v>1</v>
      </c>
      <c r="I102" s="268"/>
      <c r="J102" s="264"/>
      <c r="K102" s="264"/>
      <c r="L102" s="269"/>
      <c r="M102" s="270"/>
      <c r="N102" s="271"/>
      <c r="O102" s="271"/>
      <c r="P102" s="271"/>
      <c r="Q102" s="271"/>
      <c r="R102" s="271"/>
      <c r="S102" s="271"/>
      <c r="T102" s="272"/>
      <c r="AT102" s="273" t="s">
        <v>146</v>
      </c>
      <c r="AU102" s="273" t="s">
        <v>22</v>
      </c>
      <c r="AV102" s="15" t="s">
        <v>142</v>
      </c>
      <c r="AW102" s="15" t="s">
        <v>34</v>
      </c>
      <c r="AX102" s="15" t="s">
        <v>22</v>
      </c>
      <c r="AY102" s="273" t="s">
        <v>135</v>
      </c>
    </row>
    <row r="103" s="1" customFormat="1" ht="16.5" customHeight="1">
      <c r="B103" s="39"/>
      <c r="C103" s="216" t="s">
        <v>180</v>
      </c>
      <c r="D103" s="216" t="s">
        <v>137</v>
      </c>
      <c r="E103" s="217" t="s">
        <v>669</v>
      </c>
      <c r="F103" s="218" t="s">
        <v>670</v>
      </c>
      <c r="G103" s="219" t="s">
        <v>654</v>
      </c>
      <c r="H103" s="220">
        <v>1</v>
      </c>
      <c r="I103" s="221"/>
      <c r="J103" s="222">
        <f>ROUND(I103*H103,2)</f>
        <v>0</v>
      </c>
      <c r="K103" s="218" t="s">
        <v>20</v>
      </c>
      <c r="L103" s="44"/>
      <c r="M103" s="223" t="s">
        <v>20</v>
      </c>
      <c r="N103" s="224" t="s">
        <v>46</v>
      </c>
      <c r="O103" s="80"/>
      <c r="P103" s="225">
        <f>O103*H103</f>
        <v>0</v>
      </c>
      <c r="Q103" s="225">
        <v>0</v>
      </c>
      <c r="R103" s="225">
        <f>Q103*H103</f>
        <v>0</v>
      </c>
      <c r="S103" s="225">
        <v>0</v>
      </c>
      <c r="T103" s="226">
        <f>S103*H103</f>
        <v>0</v>
      </c>
      <c r="AR103" s="18" t="s">
        <v>655</v>
      </c>
      <c r="AT103" s="18" t="s">
        <v>137</v>
      </c>
      <c r="AU103" s="18" t="s">
        <v>22</v>
      </c>
      <c r="AY103" s="18" t="s">
        <v>135</v>
      </c>
      <c r="BE103" s="227">
        <f>IF(N103="základní",J103,0)</f>
        <v>0</v>
      </c>
      <c r="BF103" s="227">
        <f>IF(N103="snížená",J103,0)</f>
        <v>0</v>
      </c>
      <c r="BG103" s="227">
        <f>IF(N103="zákl. přenesená",J103,0)</f>
        <v>0</v>
      </c>
      <c r="BH103" s="227">
        <f>IF(N103="sníž. přenesená",J103,0)</f>
        <v>0</v>
      </c>
      <c r="BI103" s="227">
        <f>IF(N103="nulová",J103,0)</f>
        <v>0</v>
      </c>
      <c r="BJ103" s="18" t="s">
        <v>22</v>
      </c>
      <c r="BK103" s="227">
        <f>ROUND(I103*H103,2)</f>
        <v>0</v>
      </c>
      <c r="BL103" s="18" t="s">
        <v>655</v>
      </c>
      <c r="BM103" s="18" t="s">
        <v>671</v>
      </c>
    </row>
    <row r="104" s="13" customFormat="1">
      <c r="B104" s="241"/>
      <c r="C104" s="242"/>
      <c r="D104" s="228" t="s">
        <v>146</v>
      </c>
      <c r="E104" s="243" t="s">
        <v>20</v>
      </c>
      <c r="F104" s="244" t="s">
        <v>22</v>
      </c>
      <c r="G104" s="242"/>
      <c r="H104" s="245">
        <v>1</v>
      </c>
      <c r="I104" s="246"/>
      <c r="J104" s="242"/>
      <c r="K104" s="242"/>
      <c r="L104" s="247"/>
      <c r="M104" s="248"/>
      <c r="N104" s="249"/>
      <c r="O104" s="249"/>
      <c r="P104" s="249"/>
      <c r="Q104" s="249"/>
      <c r="R104" s="249"/>
      <c r="S104" s="249"/>
      <c r="T104" s="250"/>
      <c r="AT104" s="251" t="s">
        <v>146</v>
      </c>
      <c r="AU104" s="251" t="s">
        <v>22</v>
      </c>
      <c r="AV104" s="13" t="s">
        <v>84</v>
      </c>
      <c r="AW104" s="13" t="s">
        <v>34</v>
      </c>
      <c r="AX104" s="13" t="s">
        <v>75</v>
      </c>
      <c r="AY104" s="251" t="s">
        <v>135</v>
      </c>
    </row>
    <row r="105" s="15" customFormat="1">
      <c r="B105" s="263"/>
      <c r="C105" s="264"/>
      <c r="D105" s="228" t="s">
        <v>146</v>
      </c>
      <c r="E105" s="265" t="s">
        <v>20</v>
      </c>
      <c r="F105" s="266" t="s">
        <v>154</v>
      </c>
      <c r="G105" s="264"/>
      <c r="H105" s="267">
        <v>1</v>
      </c>
      <c r="I105" s="268"/>
      <c r="J105" s="264"/>
      <c r="K105" s="264"/>
      <c r="L105" s="269"/>
      <c r="M105" s="270"/>
      <c r="N105" s="271"/>
      <c r="O105" s="271"/>
      <c r="P105" s="271"/>
      <c r="Q105" s="271"/>
      <c r="R105" s="271"/>
      <c r="S105" s="271"/>
      <c r="T105" s="272"/>
      <c r="AT105" s="273" t="s">
        <v>146</v>
      </c>
      <c r="AU105" s="273" t="s">
        <v>22</v>
      </c>
      <c r="AV105" s="15" t="s">
        <v>142</v>
      </c>
      <c r="AW105" s="15" t="s">
        <v>34</v>
      </c>
      <c r="AX105" s="15" t="s">
        <v>22</v>
      </c>
      <c r="AY105" s="273" t="s">
        <v>135</v>
      </c>
    </row>
    <row r="106" s="1" customFormat="1" ht="22.5" customHeight="1">
      <c r="B106" s="39"/>
      <c r="C106" s="216" t="s">
        <v>186</v>
      </c>
      <c r="D106" s="216" t="s">
        <v>137</v>
      </c>
      <c r="E106" s="217" t="s">
        <v>672</v>
      </c>
      <c r="F106" s="218" t="s">
        <v>673</v>
      </c>
      <c r="G106" s="219" t="s">
        <v>654</v>
      </c>
      <c r="H106" s="220">
        <v>1</v>
      </c>
      <c r="I106" s="221"/>
      <c r="J106" s="222">
        <f>ROUND(I106*H106,2)</f>
        <v>0</v>
      </c>
      <c r="K106" s="218" t="s">
        <v>20</v>
      </c>
      <c r="L106" s="44"/>
      <c r="M106" s="223" t="s">
        <v>20</v>
      </c>
      <c r="N106" s="224" t="s">
        <v>46</v>
      </c>
      <c r="O106" s="80"/>
      <c r="P106" s="225">
        <f>O106*H106</f>
        <v>0</v>
      </c>
      <c r="Q106" s="225">
        <v>0</v>
      </c>
      <c r="R106" s="225">
        <f>Q106*H106</f>
        <v>0</v>
      </c>
      <c r="S106" s="225">
        <v>0</v>
      </c>
      <c r="T106" s="226">
        <f>S106*H106</f>
        <v>0</v>
      </c>
      <c r="AR106" s="18" t="s">
        <v>655</v>
      </c>
      <c r="AT106" s="18" t="s">
        <v>137</v>
      </c>
      <c r="AU106" s="18" t="s">
        <v>22</v>
      </c>
      <c r="AY106" s="18" t="s">
        <v>135</v>
      </c>
      <c r="BE106" s="227">
        <f>IF(N106="základní",J106,0)</f>
        <v>0</v>
      </c>
      <c r="BF106" s="227">
        <f>IF(N106="snížená",J106,0)</f>
        <v>0</v>
      </c>
      <c r="BG106" s="227">
        <f>IF(N106="zákl. přenesená",J106,0)</f>
        <v>0</v>
      </c>
      <c r="BH106" s="227">
        <f>IF(N106="sníž. přenesená",J106,0)</f>
        <v>0</v>
      </c>
      <c r="BI106" s="227">
        <f>IF(N106="nulová",J106,0)</f>
        <v>0</v>
      </c>
      <c r="BJ106" s="18" t="s">
        <v>22</v>
      </c>
      <c r="BK106" s="227">
        <f>ROUND(I106*H106,2)</f>
        <v>0</v>
      </c>
      <c r="BL106" s="18" t="s">
        <v>655</v>
      </c>
      <c r="BM106" s="18" t="s">
        <v>674</v>
      </c>
    </row>
    <row r="107" s="13" customFormat="1">
      <c r="B107" s="241"/>
      <c r="C107" s="242"/>
      <c r="D107" s="228" t="s">
        <v>146</v>
      </c>
      <c r="E107" s="243" t="s">
        <v>20</v>
      </c>
      <c r="F107" s="244" t="s">
        <v>22</v>
      </c>
      <c r="G107" s="242"/>
      <c r="H107" s="245">
        <v>1</v>
      </c>
      <c r="I107" s="246"/>
      <c r="J107" s="242"/>
      <c r="K107" s="242"/>
      <c r="L107" s="247"/>
      <c r="M107" s="248"/>
      <c r="N107" s="249"/>
      <c r="O107" s="249"/>
      <c r="P107" s="249"/>
      <c r="Q107" s="249"/>
      <c r="R107" s="249"/>
      <c r="S107" s="249"/>
      <c r="T107" s="250"/>
      <c r="AT107" s="251" t="s">
        <v>146</v>
      </c>
      <c r="AU107" s="251" t="s">
        <v>22</v>
      </c>
      <c r="AV107" s="13" t="s">
        <v>84</v>
      </c>
      <c r="AW107" s="13" t="s">
        <v>34</v>
      </c>
      <c r="AX107" s="13" t="s">
        <v>75</v>
      </c>
      <c r="AY107" s="251" t="s">
        <v>135</v>
      </c>
    </row>
    <row r="108" s="15" customFormat="1">
      <c r="B108" s="263"/>
      <c r="C108" s="264"/>
      <c r="D108" s="228" t="s">
        <v>146</v>
      </c>
      <c r="E108" s="265" t="s">
        <v>20</v>
      </c>
      <c r="F108" s="266" t="s">
        <v>154</v>
      </c>
      <c r="G108" s="264"/>
      <c r="H108" s="267">
        <v>1</v>
      </c>
      <c r="I108" s="268"/>
      <c r="J108" s="264"/>
      <c r="K108" s="264"/>
      <c r="L108" s="269"/>
      <c r="M108" s="270"/>
      <c r="N108" s="271"/>
      <c r="O108" s="271"/>
      <c r="P108" s="271"/>
      <c r="Q108" s="271"/>
      <c r="R108" s="271"/>
      <c r="S108" s="271"/>
      <c r="T108" s="272"/>
      <c r="AT108" s="273" t="s">
        <v>146</v>
      </c>
      <c r="AU108" s="273" t="s">
        <v>22</v>
      </c>
      <c r="AV108" s="15" t="s">
        <v>142</v>
      </c>
      <c r="AW108" s="15" t="s">
        <v>34</v>
      </c>
      <c r="AX108" s="15" t="s">
        <v>22</v>
      </c>
      <c r="AY108" s="273" t="s">
        <v>135</v>
      </c>
    </row>
    <row r="109" s="1" customFormat="1" ht="22.5" customHeight="1">
      <c r="B109" s="39"/>
      <c r="C109" s="216" t="s">
        <v>177</v>
      </c>
      <c r="D109" s="216" t="s">
        <v>137</v>
      </c>
      <c r="E109" s="217" t="s">
        <v>675</v>
      </c>
      <c r="F109" s="218" t="s">
        <v>676</v>
      </c>
      <c r="G109" s="219" t="s">
        <v>654</v>
      </c>
      <c r="H109" s="220">
        <v>1</v>
      </c>
      <c r="I109" s="221"/>
      <c r="J109" s="222">
        <f>ROUND(I109*H109,2)</f>
        <v>0</v>
      </c>
      <c r="K109" s="218" t="s">
        <v>20</v>
      </c>
      <c r="L109" s="44"/>
      <c r="M109" s="223" t="s">
        <v>20</v>
      </c>
      <c r="N109" s="224" t="s">
        <v>46</v>
      </c>
      <c r="O109" s="80"/>
      <c r="P109" s="225">
        <f>O109*H109</f>
        <v>0</v>
      </c>
      <c r="Q109" s="225">
        <v>0</v>
      </c>
      <c r="R109" s="225">
        <f>Q109*H109</f>
        <v>0</v>
      </c>
      <c r="S109" s="225">
        <v>0</v>
      </c>
      <c r="T109" s="226">
        <f>S109*H109</f>
        <v>0</v>
      </c>
      <c r="AR109" s="18" t="s">
        <v>655</v>
      </c>
      <c r="AT109" s="18" t="s">
        <v>137</v>
      </c>
      <c r="AU109" s="18" t="s">
        <v>22</v>
      </c>
      <c r="AY109" s="18" t="s">
        <v>135</v>
      </c>
      <c r="BE109" s="227">
        <f>IF(N109="základní",J109,0)</f>
        <v>0</v>
      </c>
      <c r="BF109" s="227">
        <f>IF(N109="snížená",J109,0)</f>
        <v>0</v>
      </c>
      <c r="BG109" s="227">
        <f>IF(N109="zákl. přenesená",J109,0)</f>
        <v>0</v>
      </c>
      <c r="BH109" s="227">
        <f>IF(N109="sníž. přenesená",J109,0)</f>
        <v>0</v>
      </c>
      <c r="BI109" s="227">
        <f>IF(N109="nulová",J109,0)</f>
        <v>0</v>
      </c>
      <c r="BJ109" s="18" t="s">
        <v>22</v>
      </c>
      <c r="BK109" s="227">
        <f>ROUND(I109*H109,2)</f>
        <v>0</v>
      </c>
      <c r="BL109" s="18" t="s">
        <v>655</v>
      </c>
      <c r="BM109" s="18" t="s">
        <v>677</v>
      </c>
    </row>
    <row r="110" s="13" customFormat="1">
      <c r="B110" s="241"/>
      <c r="C110" s="242"/>
      <c r="D110" s="228" t="s">
        <v>146</v>
      </c>
      <c r="E110" s="243" t="s">
        <v>20</v>
      </c>
      <c r="F110" s="244" t="s">
        <v>22</v>
      </c>
      <c r="G110" s="242"/>
      <c r="H110" s="245">
        <v>1</v>
      </c>
      <c r="I110" s="246"/>
      <c r="J110" s="242"/>
      <c r="K110" s="242"/>
      <c r="L110" s="247"/>
      <c r="M110" s="248"/>
      <c r="N110" s="249"/>
      <c r="O110" s="249"/>
      <c r="P110" s="249"/>
      <c r="Q110" s="249"/>
      <c r="R110" s="249"/>
      <c r="S110" s="249"/>
      <c r="T110" s="250"/>
      <c r="AT110" s="251" t="s">
        <v>146</v>
      </c>
      <c r="AU110" s="251" t="s">
        <v>22</v>
      </c>
      <c r="AV110" s="13" t="s">
        <v>84</v>
      </c>
      <c r="AW110" s="13" t="s">
        <v>34</v>
      </c>
      <c r="AX110" s="13" t="s">
        <v>75</v>
      </c>
      <c r="AY110" s="251" t="s">
        <v>135</v>
      </c>
    </row>
    <row r="111" s="15" customFormat="1">
      <c r="B111" s="263"/>
      <c r="C111" s="264"/>
      <c r="D111" s="228" t="s">
        <v>146</v>
      </c>
      <c r="E111" s="265" t="s">
        <v>20</v>
      </c>
      <c r="F111" s="266" t="s">
        <v>154</v>
      </c>
      <c r="G111" s="264"/>
      <c r="H111" s="267">
        <v>1</v>
      </c>
      <c r="I111" s="268"/>
      <c r="J111" s="264"/>
      <c r="K111" s="264"/>
      <c r="L111" s="269"/>
      <c r="M111" s="270"/>
      <c r="N111" s="271"/>
      <c r="O111" s="271"/>
      <c r="P111" s="271"/>
      <c r="Q111" s="271"/>
      <c r="R111" s="271"/>
      <c r="S111" s="271"/>
      <c r="T111" s="272"/>
      <c r="AT111" s="273" t="s">
        <v>146</v>
      </c>
      <c r="AU111" s="273" t="s">
        <v>22</v>
      </c>
      <c r="AV111" s="15" t="s">
        <v>142</v>
      </c>
      <c r="AW111" s="15" t="s">
        <v>34</v>
      </c>
      <c r="AX111" s="15" t="s">
        <v>22</v>
      </c>
      <c r="AY111" s="273" t="s">
        <v>135</v>
      </c>
    </row>
    <row r="112" s="1" customFormat="1" ht="16.5" customHeight="1">
      <c r="B112" s="39"/>
      <c r="C112" s="216" t="s">
        <v>194</v>
      </c>
      <c r="D112" s="216" t="s">
        <v>137</v>
      </c>
      <c r="E112" s="217" t="s">
        <v>678</v>
      </c>
      <c r="F112" s="218" t="s">
        <v>679</v>
      </c>
      <c r="G112" s="219" t="s">
        <v>654</v>
      </c>
      <c r="H112" s="220">
        <v>1</v>
      </c>
      <c r="I112" s="221"/>
      <c r="J112" s="222">
        <f>ROUND(I112*H112,2)</f>
        <v>0</v>
      </c>
      <c r="K112" s="218" t="s">
        <v>20</v>
      </c>
      <c r="L112" s="44"/>
      <c r="M112" s="223" t="s">
        <v>20</v>
      </c>
      <c r="N112" s="224" t="s">
        <v>46</v>
      </c>
      <c r="O112" s="80"/>
      <c r="P112" s="225">
        <f>O112*H112</f>
        <v>0</v>
      </c>
      <c r="Q112" s="225">
        <v>0</v>
      </c>
      <c r="R112" s="225">
        <f>Q112*H112</f>
        <v>0</v>
      </c>
      <c r="S112" s="225">
        <v>0</v>
      </c>
      <c r="T112" s="226">
        <f>S112*H112</f>
        <v>0</v>
      </c>
      <c r="AR112" s="18" t="s">
        <v>655</v>
      </c>
      <c r="AT112" s="18" t="s">
        <v>137</v>
      </c>
      <c r="AU112" s="18" t="s">
        <v>22</v>
      </c>
      <c r="AY112" s="18" t="s">
        <v>135</v>
      </c>
      <c r="BE112" s="227">
        <f>IF(N112="základní",J112,0)</f>
        <v>0</v>
      </c>
      <c r="BF112" s="227">
        <f>IF(N112="snížená",J112,0)</f>
        <v>0</v>
      </c>
      <c r="BG112" s="227">
        <f>IF(N112="zákl. přenesená",J112,0)</f>
        <v>0</v>
      </c>
      <c r="BH112" s="227">
        <f>IF(N112="sníž. přenesená",J112,0)</f>
        <v>0</v>
      </c>
      <c r="BI112" s="227">
        <f>IF(N112="nulová",J112,0)</f>
        <v>0</v>
      </c>
      <c r="BJ112" s="18" t="s">
        <v>22</v>
      </c>
      <c r="BK112" s="227">
        <f>ROUND(I112*H112,2)</f>
        <v>0</v>
      </c>
      <c r="BL112" s="18" t="s">
        <v>655</v>
      </c>
      <c r="BM112" s="18" t="s">
        <v>680</v>
      </c>
    </row>
    <row r="113" s="13" customFormat="1">
      <c r="B113" s="241"/>
      <c r="C113" s="242"/>
      <c r="D113" s="228" t="s">
        <v>146</v>
      </c>
      <c r="E113" s="243" t="s">
        <v>20</v>
      </c>
      <c r="F113" s="244" t="s">
        <v>22</v>
      </c>
      <c r="G113" s="242"/>
      <c r="H113" s="245">
        <v>1</v>
      </c>
      <c r="I113" s="246"/>
      <c r="J113" s="242"/>
      <c r="K113" s="242"/>
      <c r="L113" s="247"/>
      <c r="M113" s="248"/>
      <c r="N113" s="249"/>
      <c r="O113" s="249"/>
      <c r="P113" s="249"/>
      <c r="Q113" s="249"/>
      <c r="R113" s="249"/>
      <c r="S113" s="249"/>
      <c r="T113" s="250"/>
      <c r="AT113" s="251" t="s">
        <v>146</v>
      </c>
      <c r="AU113" s="251" t="s">
        <v>22</v>
      </c>
      <c r="AV113" s="13" t="s">
        <v>84</v>
      </c>
      <c r="AW113" s="13" t="s">
        <v>34</v>
      </c>
      <c r="AX113" s="13" t="s">
        <v>75</v>
      </c>
      <c r="AY113" s="251" t="s">
        <v>135</v>
      </c>
    </row>
    <row r="114" s="15" customFormat="1">
      <c r="B114" s="263"/>
      <c r="C114" s="264"/>
      <c r="D114" s="228" t="s">
        <v>146</v>
      </c>
      <c r="E114" s="265" t="s">
        <v>20</v>
      </c>
      <c r="F114" s="266" t="s">
        <v>154</v>
      </c>
      <c r="G114" s="264"/>
      <c r="H114" s="267">
        <v>1</v>
      </c>
      <c r="I114" s="268"/>
      <c r="J114" s="264"/>
      <c r="K114" s="264"/>
      <c r="L114" s="269"/>
      <c r="M114" s="287"/>
      <c r="N114" s="288"/>
      <c r="O114" s="288"/>
      <c r="P114" s="288"/>
      <c r="Q114" s="288"/>
      <c r="R114" s="288"/>
      <c r="S114" s="288"/>
      <c r="T114" s="289"/>
      <c r="AT114" s="273" t="s">
        <v>146</v>
      </c>
      <c r="AU114" s="273" t="s">
        <v>22</v>
      </c>
      <c r="AV114" s="15" t="s">
        <v>142</v>
      </c>
      <c r="AW114" s="15" t="s">
        <v>34</v>
      </c>
      <c r="AX114" s="15" t="s">
        <v>22</v>
      </c>
      <c r="AY114" s="273" t="s">
        <v>135</v>
      </c>
    </row>
    <row r="115" s="1" customFormat="1" ht="6.96" customHeight="1">
      <c r="B115" s="58"/>
      <c r="C115" s="59"/>
      <c r="D115" s="59"/>
      <c r="E115" s="59"/>
      <c r="F115" s="59"/>
      <c r="G115" s="59"/>
      <c r="H115" s="59"/>
      <c r="I115" s="167"/>
      <c r="J115" s="59"/>
      <c r="K115" s="59"/>
      <c r="L115" s="44"/>
    </row>
  </sheetData>
  <sheetProtection sheet="1" autoFilter="0" formatColumns="0" formatRows="0" objects="1" scenarios="1" spinCount="100000" saltValue="p2KaOZyl/Fhu+yf2yiWAqt0UWaD/BKJaYw0koYhLqH/OLPB7HHD1UdZ0Yny3J9Nru4lurA6rndZ4wdqlRwkWZw==" hashValue="CnIJs589t7lqBMk+zRl+mkET8/hiU5J6mFCWt+4bDWm6g/mFskeuSPNf94/Xt6PAi5Eun9KLfDghkSLAvBKXRA==" algorithmName="SHA-512" password="CC35"/>
  <autoFilter ref="C85:K114"/>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8" t="s">
        <v>96</v>
      </c>
    </row>
    <row r="3" ht="6.96" customHeight="1">
      <c r="B3" s="137"/>
      <c r="C3" s="138"/>
      <c r="D3" s="138"/>
      <c r="E3" s="138"/>
      <c r="F3" s="138"/>
      <c r="G3" s="138"/>
      <c r="H3" s="138"/>
      <c r="I3" s="139"/>
      <c r="J3" s="138"/>
      <c r="K3" s="138"/>
      <c r="L3" s="21"/>
      <c r="AT3" s="18" t="s">
        <v>84</v>
      </c>
    </row>
    <row r="4" ht="24.96" customHeight="1">
      <c r="B4" s="21"/>
      <c r="D4" s="140" t="s">
        <v>97</v>
      </c>
      <c r="L4" s="21"/>
      <c r="M4" s="25" t="s">
        <v>10</v>
      </c>
      <c r="AT4" s="18" t="s">
        <v>4</v>
      </c>
    </row>
    <row r="5" ht="6.96" customHeight="1">
      <c r="B5" s="21"/>
      <c r="L5" s="21"/>
    </row>
    <row r="6" ht="12" customHeight="1">
      <c r="B6" s="21"/>
      <c r="D6" s="141" t="s">
        <v>16</v>
      </c>
      <c r="L6" s="21"/>
    </row>
    <row r="7" ht="16.5" customHeight="1">
      <c r="B7" s="21"/>
      <c r="E7" s="142" t="str">
        <f>'Rekapitulace stavby'!K6</f>
        <v>Šternberk - městské hradby p.č.175</v>
      </c>
      <c r="F7" s="141"/>
      <c r="G7" s="141"/>
      <c r="H7" s="141"/>
      <c r="L7" s="21"/>
    </row>
    <row r="8" ht="12" customHeight="1">
      <c r="B8" s="21"/>
      <c r="D8" s="141" t="s">
        <v>98</v>
      </c>
      <c r="L8" s="21"/>
    </row>
    <row r="9" s="1" customFormat="1" ht="16.5" customHeight="1">
      <c r="B9" s="44"/>
      <c r="E9" s="142" t="s">
        <v>648</v>
      </c>
      <c r="F9" s="1"/>
      <c r="G9" s="1"/>
      <c r="H9" s="1"/>
      <c r="I9" s="143"/>
      <c r="L9" s="44"/>
    </row>
    <row r="10" s="1" customFormat="1" ht="12" customHeight="1">
      <c r="B10" s="44"/>
      <c r="D10" s="141" t="s">
        <v>100</v>
      </c>
      <c r="I10" s="143"/>
      <c r="L10" s="44"/>
    </row>
    <row r="11" s="1" customFormat="1" ht="36.96" customHeight="1">
      <c r="B11" s="44"/>
      <c r="E11" s="144" t="s">
        <v>681</v>
      </c>
      <c r="F11" s="1"/>
      <c r="G11" s="1"/>
      <c r="H11" s="1"/>
      <c r="I11" s="143"/>
      <c r="L11" s="44"/>
    </row>
    <row r="12" s="1" customFormat="1">
      <c r="B12" s="44"/>
      <c r="I12" s="143"/>
      <c r="L12" s="44"/>
    </row>
    <row r="13" s="1" customFormat="1" ht="12" customHeight="1">
      <c r="B13" s="44"/>
      <c r="D13" s="141" t="s">
        <v>19</v>
      </c>
      <c r="F13" s="18" t="s">
        <v>20</v>
      </c>
      <c r="I13" s="145" t="s">
        <v>21</v>
      </c>
      <c r="J13" s="18" t="s">
        <v>20</v>
      </c>
      <c r="L13" s="44"/>
    </row>
    <row r="14" s="1" customFormat="1" ht="12" customHeight="1">
      <c r="B14" s="44"/>
      <c r="D14" s="141" t="s">
        <v>23</v>
      </c>
      <c r="F14" s="18" t="s">
        <v>24</v>
      </c>
      <c r="I14" s="145" t="s">
        <v>25</v>
      </c>
      <c r="J14" s="146" t="str">
        <f>'Rekapitulace stavby'!AN8</f>
        <v>23. 2. 2019</v>
      </c>
      <c r="L14" s="44"/>
    </row>
    <row r="15" s="1" customFormat="1" ht="10.8" customHeight="1">
      <c r="B15" s="44"/>
      <c r="I15" s="143"/>
      <c r="L15" s="44"/>
    </row>
    <row r="16" s="1" customFormat="1" ht="12" customHeight="1">
      <c r="B16" s="44"/>
      <c r="D16" s="141" t="s">
        <v>28</v>
      </c>
      <c r="I16" s="145" t="s">
        <v>29</v>
      </c>
      <c r="J16" s="18" t="s">
        <v>20</v>
      </c>
      <c r="L16" s="44"/>
    </row>
    <row r="17" s="1" customFormat="1" ht="18" customHeight="1">
      <c r="B17" s="44"/>
      <c r="E17" s="18" t="s">
        <v>30</v>
      </c>
      <c r="I17" s="145" t="s">
        <v>31</v>
      </c>
      <c r="J17" s="18" t="s">
        <v>20</v>
      </c>
      <c r="L17" s="44"/>
    </row>
    <row r="18" s="1" customFormat="1" ht="6.96" customHeight="1">
      <c r="B18" s="44"/>
      <c r="I18" s="143"/>
      <c r="L18" s="44"/>
    </row>
    <row r="19" s="1" customFormat="1" ht="12" customHeight="1">
      <c r="B19" s="44"/>
      <c r="D19" s="141" t="s">
        <v>32</v>
      </c>
      <c r="I19" s="145" t="s">
        <v>29</v>
      </c>
      <c r="J19" s="34" t="str">
        <f>'Rekapitulace stavby'!AN13</f>
        <v>Vyplň údaj</v>
      </c>
      <c r="L19" s="44"/>
    </row>
    <row r="20" s="1" customFormat="1" ht="18" customHeight="1">
      <c r="B20" s="44"/>
      <c r="E20" s="34" t="str">
        <f>'Rekapitulace stavby'!E14</f>
        <v>Vyplň údaj</v>
      </c>
      <c r="F20" s="18"/>
      <c r="G20" s="18"/>
      <c r="H20" s="18"/>
      <c r="I20" s="145" t="s">
        <v>31</v>
      </c>
      <c r="J20" s="34" t="str">
        <f>'Rekapitulace stavby'!AN14</f>
        <v>Vyplň údaj</v>
      </c>
      <c r="L20" s="44"/>
    </row>
    <row r="21" s="1" customFormat="1" ht="6.96" customHeight="1">
      <c r="B21" s="44"/>
      <c r="I21" s="143"/>
      <c r="L21" s="44"/>
    </row>
    <row r="22" s="1" customFormat="1" ht="12" customHeight="1">
      <c r="B22" s="44"/>
      <c r="D22" s="141" t="s">
        <v>35</v>
      </c>
      <c r="I22" s="145" t="s">
        <v>29</v>
      </c>
      <c r="J22" s="18" t="s">
        <v>20</v>
      </c>
      <c r="L22" s="44"/>
    </row>
    <row r="23" s="1" customFormat="1" ht="18" customHeight="1">
      <c r="B23" s="44"/>
      <c r="E23" s="18" t="s">
        <v>36</v>
      </c>
      <c r="I23" s="145" t="s">
        <v>31</v>
      </c>
      <c r="J23" s="18" t="s">
        <v>20</v>
      </c>
      <c r="L23" s="44"/>
    </row>
    <row r="24" s="1" customFormat="1" ht="6.96" customHeight="1">
      <c r="B24" s="44"/>
      <c r="I24" s="143"/>
      <c r="L24" s="44"/>
    </row>
    <row r="25" s="1" customFormat="1" ht="12" customHeight="1">
      <c r="B25" s="44"/>
      <c r="D25" s="141" t="s">
        <v>37</v>
      </c>
      <c r="I25" s="145" t="s">
        <v>29</v>
      </c>
      <c r="J25" s="18" t="s">
        <v>20</v>
      </c>
      <c r="L25" s="44"/>
    </row>
    <row r="26" s="1" customFormat="1" ht="18" customHeight="1">
      <c r="B26" s="44"/>
      <c r="E26" s="18" t="s">
        <v>38</v>
      </c>
      <c r="I26" s="145" t="s">
        <v>31</v>
      </c>
      <c r="J26" s="18" t="s">
        <v>20</v>
      </c>
      <c r="L26" s="44"/>
    </row>
    <row r="27" s="1" customFormat="1" ht="6.96" customHeight="1">
      <c r="B27" s="44"/>
      <c r="I27" s="143"/>
      <c r="L27" s="44"/>
    </row>
    <row r="28" s="1" customFormat="1" ht="12" customHeight="1">
      <c r="B28" s="44"/>
      <c r="D28" s="141" t="s">
        <v>39</v>
      </c>
      <c r="I28" s="143"/>
      <c r="L28" s="44"/>
    </row>
    <row r="29" s="7" customFormat="1" ht="33.75" customHeight="1">
      <c r="B29" s="147"/>
      <c r="E29" s="148" t="s">
        <v>101</v>
      </c>
      <c r="F29" s="148"/>
      <c r="G29" s="148"/>
      <c r="H29" s="148"/>
      <c r="I29" s="149"/>
      <c r="L29" s="147"/>
    </row>
    <row r="30" s="1" customFormat="1" ht="6.96" customHeight="1">
      <c r="B30" s="44"/>
      <c r="I30" s="143"/>
      <c r="L30" s="44"/>
    </row>
    <row r="31" s="1" customFormat="1" ht="6.96" customHeight="1">
      <c r="B31" s="44"/>
      <c r="D31" s="72"/>
      <c r="E31" s="72"/>
      <c r="F31" s="72"/>
      <c r="G31" s="72"/>
      <c r="H31" s="72"/>
      <c r="I31" s="150"/>
      <c r="J31" s="72"/>
      <c r="K31" s="72"/>
      <c r="L31" s="44"/>
    </row>
    <row r="32" s="1" customFormat="1" ht="25.44" customHeight="1">
      <c r="B32" s="44"/>
      <c r="D32" s="151" t="s">
        <v>41</v>
      </c>
      <c r="I32" s="143"/>
      <c r="J32" s="152">
        <f>ROUND(J86, 2)</f>
        <v>0</v>
      </c>
      <c r="L32" s="44"/>
    </row>
    <row r="33" s="1" customFormat="1" ht="6.96" customHeight="1">
      <c r="B33" s="44"/>
      <c r="D33" s="72"/>
      <c r="E33" s="72"/>
      <c r="F33" s="72"/>
      <c r="G33" s="72"/>
      <c r="H33" s="72"/>
      <c r="I33" s="150"/>
      <c r="J33" s="72"/>
      <c r="K33" s="72"/>
      <c r="L33" s="44"/>
    </row>
    <row r="34" s="1" customFormat="1" ht="14.4" customHeight="1">
      <c r="B34" s="44"/>
      <c r="F34" s="153" t="s">
        <v>43</v>
      </c>
      <c r="I34" s="154" t="s">
        <v>42</v>
      </c>
      <c r="J34" s="153" t="s">
        <v>44</v>
      </c>
      <c r="L34" s="44"/>
    </row>
    <row r="35" s="1" customFormat="1" ht="14.4" customHeight="1">
      <c r="B35" s="44"/>
      <c r="D35" s="141" t="s">
        <v>45</v>
      </c>
      <c r="E35" s="141" t="s">
        <v>46</v>
      </c>
      <c r="F35" s="155">
        <f>ROUND((SUM(BE86:BE114)),  2)</f>
        <v>0</v>
      </c>
      <c r="I35" s="156">
        <v>0.20999999999999999</v>
      </c>
      <c r="J35" s="155">
        <f>ROUND(((SUM(BE86:BE114))*I35),  2)</f>
        <v>0</v>
      </c>
      <c r="L35" s="44"/>
    </row>
    <row r="36" s="1" customFormat="1" ht="14.4" customHeight="1">
      <c r="B36" s="44"/>
      <c r="E36" s="141" t="s">
        <v>47</v>
      </c>
      <c r="F36" s="155">
        <f>ROUND((SUM(BF86:BF114)),  2)</f>
        <v>0</v>
      </c>
      <c r="I36" s="156">
        <v>0.14999999999999999</v>
      </c>
      <c r="J36" s="155">
        <f>ROUND(((SUM(BF86:BF114))*I36),  2)</f>
        <v>0</v>
      </c>
      <c r="L36" s="44"/>
    </row>
    <row r="37" hidden="1" s="1" customFormat="1" ht="14.4" customHeight="1">
      <c r="B37" s="44"/>
      <c r="E37" s="141" t="s">
        <v>48</v>
      </c>
      <c r="F37" s="155">
        <f>ROUND((SUM(BG86:BG114)),  2)</f>
        <v>0</v>
      </c>
      <c r="I37" s="156">
        <v>0.20999999999999999</v>
      </c>
      <c r="J37" s="155">
        <f>0</f>
        <v>0</v>
      </c>
      <c r="L37" s="44"/>
    </row>
    <row r="38" hidden="1" s="1" customFormat="1" ht="14.4" customHeight="1">
      <c r="B38" s="44"/>
      <c r="E38" s="141" t="s">
        <v>49</v>
      </c>
      <c r="F38" s="155">
        <f>ROUND((SUM(BH86:BH114)),  2)</f>
        <v>0</v>
      </c>
      <c r="I38" s="156">
        <v>0.14999999999999999</v>
      </c>
      <c r="J38" s="155">
        <f>0</f>
        <v>0</v>
      </c>
      <c r="L38" s="44"/>
    </row>
    <row r="39" hidden="1" s="1" customFormat="1" ht="14.4" customHeight="1">
      <c r="B39" s="44"/>
      <c r="E39" s="141" t="s">
        <v>50</v>
      </c>
      <c r="F39" s="155">
        <f>ROUND((SUM(BI86:BI114)),  2)</f>
        <v>0</v>
      </c>
      <c r="I39" s="156">
        <v>0</v>
      </c>
      <c r="J39" s="155">
        <f>0</f>
        <v>0</v>
      </c>
      <c r="L39" s="44"/>
    </row>
    <row r="40" s="1" customFormat="1" ht="6.96" customHeight="1">
      <c r="B40" s="44"/>
      <c r="I40" s="143"/>
      <c r="L40" s="44"/>
    </row>
    <row r="41" s="1" customFormat="1" ht="25.44" customHeight="1">
      <c r="B41" s="44"/>
      <c r="C41" s="157"/>
      <c r="D41" s="158" t="s">
        <v>51</v>
      </c>
      <c r="E41" s="159"/>
      <c r="F41" s="159"/>
      <c r="G41" s="160" t="s">
        <v>52</v>
      </c>
      <c r="H41" s="161" t="s">
        <v>53</v>
      </c>
      <c r="I41" s="162"/>
      <c r="J41" s="163">
        <f>SUM(J32:J39)</f>
        <v>0</v>
      </c>
      <c r="K41" s="164"/>
      <c r="L41" s="44"/>
    </row>
    <row r="42" s="1" customFormat="1" ht="14.4" customHeight="1">
      <c r="B42" s="165"/>
      <c r="C42" s="166"/>
      <c r="D42" s="166"/>
      <c r="E42" s="166"/>
      <c r="F42" s="166"/>
      <c r="G42" s="166"/>
      <c r="H42" s="166"/>
      <c r="I42" s="167"/>
      <c r="J42" s="166"/>
      <c r="K42" s="166"/>
      <c r="L42" s="44"/>
    </row>
    <row r="46" s="1" customFormat="1" ht="6.96" customHeight="1">
      <c r="B46" s="168"/>
      <c r="C46" s="169"/>
      <c r="D46" s="169"/>
      <c r="E46" s="169"/>
      <c r="F46" s="169"/>
      <c r="G46" s="169"/>
      <c r="H46" s="169"/>
      <c r="I46" s="170"/>
      <c r="J46" s="169"/>
      <c r="K46" s="169"/>
      <c r="L46" s="44"/>
    </row>
    <row r="47" s="1" customFormat="1" ht="24.96" customHeight="1">
      <c r="B47" s="39"/>
      <c r="C47" s="24" t="s">
        <v>102</v>
      </c>
      <c r="D47" s="40"/>
      <c r="E47" s="40"/>
      <c r="F47" s="40"/>
      <c r="G47" s="40"/>
      <c r="H47" s="40"/>
      <c r="I47" s="143"/>
      <c r="J47" s="40"/>
      <c r="K47" s="40"/>
      <c r="L47" s="44"/>
    </row>
    <row r="48" s="1" customFormat="1" ht="6.96" customHeight="1">
      <c r="B48" s="39"/>
      <c r="C48" s="40"/>
      <c r="D48" s="40"/>
      <c r="E48" s="40"/>
      <c r="F48" s="40"/>
      <c r="G48" s="40"/>
      <c r="H48" s="40"/>
      <c r="I48" s="143"/>
      <c r="J48" s="40"/>
      <c r="K48" s="40"/>
      <c r="L48" s="44"/>
    </row>
    <row r="49" s="1" customFormat="1" ht="12" customHeight="1">
      <c r="B49" s="39"/>
      <c r="C49" s="33" t="s">
        <v>16</v>
      </c>
      <c r="D49" s="40"/>
      <c r="E49" s="40"/>
      <c r="F49" s="40"/>
      <c r="G49" s="40"/>
      <c r="H49" s="40"/>
      <c r="I49" s="143"/>
      <c r="J49" s="40"/>
      <c r="K49" s="40"/>
      <c r="L49" s="44"/>
    </row>
    <row r="50" s="1" customFormat="1" ht="16.5" customHeight="1">
      <c r="B50" s="39"/>
      <c r="C50" s="40"/>
      <c r="D50" s="40"/>
      <c r="E50" s="171" t="str">
        <f>E7</f>
        <v>Šternberk - městské hradby p.č.175</v>
      </c>
      <c r="F50" s="33"/>
      <c r="G50" s="33"/>
      <c r="H50" s="33"/>
      <c r="I50" s="143"/>
      <c r="J50" s="40"/>
      <c r="K50" s="40"/>
      <c r="L50" s="44"/>
    </row>
    <row r="51" ht="12" customHeight="1">
      <c r="B51" s="22"/>
      <c r="C51" s="33" t="s">
        <v>98</v>
      </c>
      <c r="D51" s="23"/>
      <c r="E51" s="23"/>
      <c r="F51" s="23"/>
      <c r="G51" s="23"/>
      <c r="H51" s="23"/>
      <c r="I51" s="136"/>
      <c r="J51" s="23"/>
      <c r="K51" s="23"/>
      <c r="L51" s="21"/>
    </row>
    <row r="52" s="1" customFormat="1" ht="16.5" customHeight="1">
      <c r="B52" s="39"/>
      <c r="C52" s="40"/>
      <c r="D52" s="40"/>
      <c r="E52" s="171" t="s">
        <v>648</v>
      </c>
      <c r="F52" s="40"/>
      <c r="G52" s="40"/>
      <c r="H52" s="40"/>
      <c r="I52" s="143"/>
      <c r="J52" s="40"/>
      <c r="K52" s="40"/>
      <c r="L52" s="44"/>
    </row>
    <row r="53" s="1" customFormat="1" ht="12" customHeight="1">
      <c r="B53" s="39"/>
      <c r="C53" s="33" t="s">
        <v>100</v>
      </c>
      <c r="D53" s="40"/>
      <c r="E53" s="40"/>
      <c r="F53" s="40"/>
      <c r="G53" s="40"/>
      <c r="H53" s="40"/>
      <c r="I53" s="143"/>
      <c r="J53" s="40"/>
      <c r="K53" s="40"/>
      <c r="L53" s="44"/>
    </row>
    <row r="54" s="1" customFormat="1" ht="16.5" customHeight="1">
      <c r="B54" s="39"/>
      <c r="C54" s="40"/>
      <c r="D54" s="40"/>
      <c r="E54" s="65" t="str">
        <f>E11</f>
        <v>VRN.1 - Vedlejší rozpočtové náklady</v>
      </c>
      <c r="F54" s="40"/>
      <c r="G54" s="40"/>
      <c r="H54" s="40"/>
      <c r="I54" s="143"/>
      <c r="J54" s="40"/>
      <c r="K54" s="40"/>
      <c r="L54" s="44"/>
    </row>
    <row r="55" s="1" customFormat="1" ht="6.96" customHeight="1">
      <c r="B55" s="39"/>
      <c r="C55" s="40"/>
      <c r="D55" s="40"/>
      <c r="E55" s="40"/>
      <c r="F55" s="40"/>
      <c r="G55" s="40"/>
      <c r="H55" s="40"/>
      <c r="I55" s="143"/>
      <c r="J55" s="40"/>
      <c r="K55" s="40"/>
      <c r="L55" s="44"/>
    </row>
    <row r="56" s="1" customFormat="1" ht="12" customHeight="1">
      <c r="B56" s="39"/>
      <c r="C56" s="33" t="s">
        <v>23</v>
      </c>
      <c r="D56" s="40"/>
      <c r="E56" s="40"/>
      <c r="F56" s="28" t="str">
        <f>F14</f>
        <v>Šternberk</v>
      </c>
      <c r="G56" s="40"/>
      <c r="H56" s="40"/>
      <c r="I56" s="145" t="s">
        <v>25</v>
      </c>
      <c r="J56" s="68" t="str">
        <f>IF(J14="","",J14)</f>
        <v>23. 2. 2019</v>
      </c>
      <c r="K56" s="40"/>
      <c r="L56" s="44"/>
    </row>
    <row r="57" s="1" customFormat="1" ht="6.96" customHeight="1">
      <c r="B57" s="39"/>
      <c r="C57" s="40"/>
      <c r="D57" s="40"/>
      <c r="E57" s="40"/>
      <c r="F57" s="40"/>
      <c r="G57" s="40"/>
      <c r="H57" s="40"/>
      <c r="I57" s="143"/>
      <c r="J57" s="40"/>
      <c r="K57" s="40"/>
      <c r="L57" s="44"/>
    </row>
    <row r="58" s="1" customFormat="1" ht="13.65" customHeight="1">
      <c r="B58" s="39"/>
      <c r="C58" s="33" t="s">
        <v>28</v>
      </c>
      <c r="D58" s="40"/>
      <c r="E58" s="40"/>
      <c r="F58" s="28" t="str">
        <f>E17</f>
        <v>Město Šternberk, Horní náměstí 16</v>
      </c>
      <c r="G58" s="40"/>
      <c r="H58" s="40"/>
      <c r="I58" s="145" t="s">
        <v>35</v>
      </c>
      <c r="J58" s="37" t="str">
        <f>E23</f>
        <v>Atelier A, Olomouc</v>
      </c>
      <c r="K58" s="40"/>
      <c r="L58" s="44"/>
    </row>
    <row r="59" s="1" customFormat="1" ht="13.65" customHeight="1">
      <c r="B59" s="39"/>
      <c r="C59" s="33" t="s">
        <v>32</v>
      </c>
      <c r="D59" s="40"/>
      <c r="E59" s="40"/>
      <c r="F59" s="28" t="str">
        <f>IF(E20="","",E20)</f>
        <v>Vyplň údaj</v>
      </c>
      <c r="G59" s="40"/>
      <c r="H59" s="40"/>
      <c r="I59" s="145" t="s">
        <v>37</v>
      </c>
      <c r="J59" s="37" t="str">
        <f>E26</f>
        <v>Kucek</v>
      </c>
      <c r="K59" s="40"/>
      <c r="L59" s="44"/>
    </row>
    <row r="60" s="1" customFormat="1" ht="10.32" customHeight="1">
      <c r="B60" s="39"/>
      <c r="C60" s="40"/>
      <c r="D60" s="40"/>
      <c r="E60" s="40"/>
      <c r="F60" s="40"/>
      <c r="G60" s="40"/>
      <c r="H60" s="40"/>
      <c r="I60" s="143"/>
      <c r="J60" s="40"/>
      <c r="K60" s="40"/>
      <c r="L60" s="44"/>
    </row>
    <row r="61" s="1" customFormat="1" ht="29.28" customHeight="1">
      <c r="B61" s="39"/>
      <c r="C61" s="172" t="s">
        <v>103</v>
      </c>
      <c r="D61" s="173"/>
      <c r="E61" s="173"/>
      <c r="F61" s="173"/>
      <c r="G61" s="173"/>
      <c r="H61" s="173"/>
      <c r="I61" s="174"/>
      <c r="J61" s="175" t="s">
        <v>104</v>
      </c>
      <c r="K61" s="173"/>
      <c r="L61" s="44"/>
    </row>
    <row r="62" s="1" customFormat="1" ht="10.32" customHeight="1">
      <c r="B62" s="39"/>
      <c r="C62" s="40"/>
      <c r="D62" s="40"/>
      <c r="E62" s="40"/>
      <c r="F62" s="40"/>
      <c r="G62" s="40"/>
      <c r="H62" s="40"/>
      <c r="I62" s="143"/>
      <c r="J62" s="40"/>
      <c r="K62" s="40"/>
      <c r="L62" s="44"/>
    </row>
    <row r="63" s="1" customFormat="1" ht="22.8" customHeight="1">
      <c r="B63" s="39"/>
      <c r="C63" s="176" t="s">
        <v>73</v>
      </c>
      <c r="D63" s="40"/>
      <c r="E63" s="40"/>
      <c r="F63" s="40"/>
      <c r="G63" s="40"/>
      <c r="H63" s="40"/>
      <c r="I63" s="143"/>
      <c r="J63" s="98">
        <f>J86</f>
        <v>0</v>
      </c>
      <c r="K63" s="40"/>
      <c r="L63" s="44"/>
      <c r="AU63" s="18" t="s">
        <v>105</v>
      </c>
    </row>
    <row r="64" s="8" customFormat="1" ht="24.96" customHeight="1">
      <c r="B64" s="177"/>
      <c r="C64" s="178"/>
      <c r="D64" s="179" t="s">
        <v>682</v>
      </c>
      <c r="E64" s="180"/>
      <c r="F64" s="180"/>
      <c r="G64" s="180"/>
      <c r="H64" s="180"/>
      <c r="I64" s="181"/>
      <c r="J64" s="182">
        <f>J87</f>
        <v>0</v>
      </c>
      <c r="K64" s="178"/>
      <c r="L64" s="183"/>
    </row>
    <row r="65" s="1" customFormat="1" ht="21.84" customHeight="1">
      <c r="B65" s="39"/>
      <c r="C65" s="40"/>
      <c r="D65" s="40"/>
      <c r="E65" s="40"/>
      <c r="F65" s="40"/>
      <c r="G65" s="40"/>
      <c r="H65" s="40"/>
      <c r="I65" s="143"/>
      <c r="J65" s="40"/>
      <c r="K65" s="40"/>
      <c r="L65" s="44"/>
    </row>
    <row r="66" s="1" customFormat="1" ht="6.96" customHeight="1">
      <c r="B66" s="58"/>
      <c r="C66" s="59"/>
      <c r="D66" s="59"/>
      <c r="E66" s="59"/>
      <c r="F66" s="59"/>
      <c r="G66" s="59"/>
      <c r="H66" s="59"/>
      <c r="I66" s="167"/>
      <c r="J66" s="59"/>
      <c r="K66" s="59"/>
      <c r="L66" s="44"/>
    </row>
    <row r="70" s="1" customFormat="1" ht="6.96" customHeight="1">
      <c r="B70" s="60"/>
      <c r="C70" s="61"/>
      <c r="D70" s="61"/>
      <c r="E70" s="61"/>
      <c r="F70" s="61"/>
      <c r="G70" s="61"/>
      <c r="H70" s="61"/>
      <c r="I70" s="170"/>
      <c r="J70" s="61"/>
      <c r="K70" s="61"/>
      <c r="L70" s="44"/>
    </row>
    <row r="71" s="1" customFormat="1" ht="24.96" customHeight="1">
      <c r="B71" s="39"/>
      <c r="C71" s="24" t="s">
        <v>120</v>
      </c>
      <c r="D71" s="40"/>
      <c r="E71" s="40"/>
      <c r="F71" s="40"/>
      <c r="G71" s="40"/>
      <c r="H71" s="40"/>
      <c r="I71" s="143"/>
      <c r="J71" s="40"/>
      <c r="K71" s="40"/>
      <c r="L71" s="44"/>
    </row>
    <row r="72" s="1" customFormat="1" ht="6.96" customHeight="1">
      <c r="B72" s="39"/>
      <c r="C72" s="40"/>
      <c r="D72" s="40"/>
      <c r="E72" s="40"/>
      <c r="F72" s="40"/>
      <c r="G72" s="40"/>
      <c r="H72" s="40"/>
      <c r="I72" s="143"/>
      <c r="J72" s="40"/>
      <c r="K72" s="40"/>
      <c r="L72" s="44"/>
    </row>
    <row r="73" s="1" customFormat="1" ht="12" customHeight="1">
      <c r="B73" s="39"/>
      <c r="C73" s="33" t="s">
        <v>16</v>
      </c>
      <c r="D73" s="40"/>
      <c r="E73" s="40"/>
      <c r="F73" s="40"/>
      <c r="G73" s="40"/>
      <c r="H73" s="40"/>
      <c r="I73" s="143"/>
      <c r="J73" s="40"/>
      <c r="K73" s="40"/>
      <c r="L73" s="44"/>
    </row>
    <row r="74" s="1" customFormat="1" ht="16.5" customHeight="1">
      <c r="B74" s="39"/>
      <c r="C74" s="40"/>
      <c r="D74" s="40"/>
      <c r="E74" s="171" t="str">
        <f>E7</f>
        <v>Šternberk - městské hradby p.č.175</v>
      </c>
      <c r="F74" s="33"/>
      <c r="G74" s="33"/>
      <c r="H74" s="33"/>
      <c r="I74" s="143"/>
      <c r="J74" s="40"/>
      <c r="K74" s="40"/>
      <c r="L74" s="44"/>
    </row>
    <row r="75" ht="12" customHeight="1">
      <c r="B75" s="22"/>
      <c r="C75" s="33" t="s">
        <v>98</v>
      </c>
      <c r="D75" s="23"/>
      <c r="E75" s="23"/>
      <c r="F75" s="23"/>
      <c r="G75" s="23"/>
      <c r="H75" s="23"/>
      <c r="I75" s="136"/>
      <c r="J75" s="23"/>
      <c r="K75" s="23"/>
      <c r="L75" s="21"/>
    </row>
    <row r="76" s="1" customFormat="1" ht="16.5" customHeight="1">
      <c r="B76" s="39"/>
      <c r="C76" s="40"/>
      <c r="D76" s="40"/>
      <c r="E76" s="171" t="s">
        <v>648</v>
      </c>
      <c r="F76" s="40"/>
      <c r="G76" s="40"/>
      <c r="H76" s="40"/>
      <c r="I76" s="143"/>
      <c r="J76" s="40"/>
      <c r="K76" s="40"/>
      <c r="L76" s="44"/>
    </row>
    <row r="77" s="1" customFormat="1" ht="12" customHeight="1">
      <c r="B77" s="39"/>
      <c r="C77" s="33" t="s">
        <v>100</v>
      </c>
      <c r="D77" s="40"/>
      <c r="E77" s="40"/>
      <c r="F77" s="40"/>
      <c r="G77" s="40"/>
      <c r="H77" s="40"/>
      <c r="I77" s="143"/>
      <c r="J77" s="40"/>
      <c r="K77" s="40"/>
      <c r="L77" s="44"/>
    </row>
    <row r="78" s="1" customFormat="1" ht="16.5" customHeight="1">
      <c r="B78" s="39"/>
      <c r="C78" s="40"/>
      <c r="D78" s="40"/>
      <c r="E78" s="65" t="str">
        <f>E11</f>
        <v>VRN.1 - Vedlejší rozpočtové náklady</v>
      </c>
      <c r="F78" s="40"/>
      <c r="G78" s="40"/>
      <c r="H78" s="40"/>
      <c r="I78" s="143"/>
      <c r="J78" s="40"/>
      <c r="K78" s="40"/>
      <c r="L78" s="44"/>
    </row>
    <row r="79" s="1" customFormat="1" ht="6.96" customHeight="1">
      <c r="B79" s="39"/>
      <c r="C79" s="40"/>
      <c r="D79" s="40"/>
      <c r="E79" s="40"/>
      <c r="F79" s="40"/>
      <c r="G79" s="40"/>
      <c r="H79" s="40"/>
      <c r="I79" s="143"/>
      <c r="J79" s="40"/>
      <c r="K79" s="40"/>
      <c r="L79" s="44"/>
    </row>
    <row r="80" s="1" customFormat="1" ht="12" customHeight="1">
      <c r="B80" s="39"/>
      <c r="C80" s="33" t="s">
        <v>23</v>
      </c>
      <c r="D80" s="40"/>
      <c r="E80" s="40"/>
      <c r="F80" s="28" t="str">
        <f>F14</f>
        <v>Šternberk</v>
      </c>
      <c r="G80" s="40"/>
      <c r="H80" s="40"/>
      <c r="I80" s="145" t="s">
        <v>25</v>
      </c>
      <c r="J80" s="68" t="str">
        <f>IF(J14="","",J14)</f>
        <v>23. 2. 2019</v>
      </c>
      <c r="K80" s="40"/>
      <c r="L80" s="44"/>
    </row>
    <row r="81" s="1" customFormat="1" ht="6.96" customHeight="1">
      <c r="B81" s="39"/>
      <c r="C81" s="40"/>
      <c r="D81" s="40"/>
      <c r="E81" s="40"/>
      <c r="F81" s="40"/>
      <c r="G81" s="40"/>
      <c r="H81" s="40"/>
      <c r="I81" s="143"/>
      <c r="J81" s="40"/>
      <c r="K81" s="40"/>
      <c r="L81" s="44"/>
    </row>
    <row r="82" s="1" customFormat="1" ht="13.65" customHeight="1">
      <c r="B82" s="39"/>
      <c r="C82" s="33" t="s">
        <v>28</v>
      </c>
      <c r="D82" s="40"/>
      <c r="E82" s="40"/>
      <c r="F82" s="28" t="str">
        <f>E17</f>
        <v>Město Šternberk, Horní náměstí 16</v>
      </c>
      <c r="G82" s="40"/>
      <c r="H82" s="40"/>
      <c r="I82" s="145" t="s">
        <v>35</v>
      </c>
      <c r="J82" s="37" t="str">
        <f>E23</f>
        <v>Atelier A, Olomouc</v>
      </c>
      <c r="K82" s="40"/>
      <c r="L82" s="44"/>
    </row>
    <row r="83" s="1" customFormat="1" ht="13.65" customHeight="1">
      <c r="B83" s="39"/>
      <c r="C83" s="33" t="s">
        <v>32</v>
      </c>
      <c r="D83" s="40"/>
      <c r="E83" s="40"/>
      <c r="F83" s="28" t="str">
        <f>IF(E20="","",E20)</f>
        <v>Vyplň údaj</v>
      </c>
      <c r="G83" s="40"/>
      <c r="H83" s="40"/>
      <c r="I83" s="145" t="s">
        <v>37</v>
      </c>
      <c r="J83" s="37" t="str">
        <f>E26</f>
        <v>Kucek</v>
      </c>
      <c r="K83" s="40"/>
      <c r="L83" s="44"/>
    </row>
    <row r="84" s="1" customFormat="1" ht="10.32" customHeight="1">
      <c r="B84" s="39"/>
      <c r="C84" s="40"/>
      <c r="D84" s="40"/>
      <c r="E84" s="40"/>
      <c r="F84" s="40"/>
      <c r="G84" s="40"/>
      <c r="H84" s="40"/>
      <c r="I84" s="143"/>
      <c r="J84" s="40"/>
      <c r="K84" s="40"/>
      <c r="L84" s="44"/>
    </row>
    <row r="85" s="10" customFormat="1" ht="29.28" customHeight="1">
      <c r="B85" s="190"/>
      <c r="C85" s="191" t="s">
        <v>121</v>
      </c>
      <c r="D85" s="192" t="s">
        <v>60</v>
      </c>
      <c r="E85" s="192" t="s">
        <v>56</v>
      </c>
      <c r="F85" s="192" t="s">
        <v>57</v>
      </c>
      <c r="G85" s="192" t="s">
        <v>122</v>
      </c>
      <c r="H85" s="192" t="s">
        <v>123</v>
      </c>
      <c r="I85" s="193" t="s">
        <v>124</v>
      </c>
      <c r="J85" s="192" t="s">
        <v>104</v>
      </c>
      <c r="K85" s="194" t="s">
        <v>125</v>
      </c>
      <c r="L85" s="195"/>
      <c r="M85" s="88" t="s">
        <v>20</v>
      </c>
      <c r="N85" s="89" t="s">
        <v>45</v>
      </c>
      <c r="O85" s="89" t="s">
        <v>126</v>
      </c>
      <c r="P85" s="89" t="s">
        <v>127</v>
      </c>
      <c r="Q85" s="89" t="s">
        <v>128</v>
      </c>
      <c r="R85" s="89" t="s">
        <v>129</v>
      </c>
      <c r="S85" s="89" t="s">
        <v>130</v>
      </c>
      <c r="T85" s="90" t="s">
        <v>131</v>
      </c>
    </row>
    <row r="86" s="1" customFormat="1" ht="22.8" customHeight="1">
      <c r="B86" s="39"/>
      <c r="C86" s="95" t="s">
        <v>132</v>
      </c>
      <c r="D86" s="40"/>
      <c r="E86" s="40"/>
      <c r="F86" s="40"/>
      <c r="G86" s="40"/>
      <c r="H86" s="40"/>
      <c r="I86" s="143"/>
      <c r="J86" s="196">
        <f>BK86</f>
        <v>0</v>
      </c>
      <c r="K86" s="40"/>
      <c r="L86" s="44"/>
      <c r="M86" s="91"/>
      <c r="N86" s="92"/>
      <c r="O86" s="92"/>
      <c r="P86" s="197">
        <f>P87</f>
        <v>0</v>
      </c>
      <c r="Q86" s="92"/>
      <c r="R86" s="197">
        <f>R87</f>
        <v>0</v>
      </c>
      <c r="S86" s="92"/>
      <c r="T86" s="198">
        <f>T87</f>
        <v>0</v>
      </c>
      <c r="AT86" s="18" t="s">
        <v>74</v>
      </c>
      <c r="AU86" s="18" t="s">
        <v>105</v>
      </c>
      <c r="BK86" s="199">
        <f>BK87</f>
        <v>0</v>
      </c>
    </row>
    <row r="87" s="11" customFormat="1" ht="25.92" customHeight="1">
      <c r="B87" s="200"/>
      <c r="C87" s="201"/>
      <c r="D87" s="202" t="s">
        <v>74</v>
      </c>
      <c r="E87" s="203" t="s">
        <v>683</v>
      </c>
      <c r="F87" s="203" t="s">
        <v>684</v>
      </c>
      <c r="G87" s="201"/>
      <c r="H87" s="201"/>
      <c r="I87" s="204"/>
      <c r="J87" s="205">
        <f>BK87</f>
        <v>0</v>
      </c>
      <c r="K87" s="201"/>
      <c r="L87" s="206"/>
      <c r="M87" s="207"/>
      <c r="N87" s="208"/>
      <c r="O87" s="208"/>
      <c r="P87" s="209">
        <f>SUM(P88:P114)</f>
        <v>0</v>
      </c>
      <c r="Q87" s="208"/>
      <c r="R87" s="209">
        <f>SUM(R88:R114)</f>
        <v>0</v>
      </c>
      <c r="S87" s="208"/>
      <c r="T87" s="210">
        <f>SUM(T88:T114)</f>
        <v>0</v>
      </c>
      <c r="AR87" s="211" t="s">
        <v>172</v>
      </c>
      <c r="AT87" s="212" t="s">
        <v>74</v>
      </c>
      <c r="AU87" s="212" t="s">
        <v>75</v>
      </c>
      <c r="AY87" s="211" t="s">
        <v>135</v>
      </c>
      <c r="BK87" s="213">
        <f>SUM(BK88:BK114)</f>
        <v>0</v>
      </c>
    </row>
    <row r="88" s="1" customFormat="1" ht="33.75" customHeight="1">
      <c r="B88" s="39"/>
      <c r="C88" s="216" t="s">
        <v>22</v>
      </c>
      <c r="D88" s="216" t="s">
        <v>137</v>
      </c>
      <c r="E88" s="217" t="s">
        <v>685</v>
      </c>
      <c r="F88" s="218" t="s">
        <v>686</v>
      </c>
      <c r="G88" s="219" t="s">
        <v>654</v>
      </c>
      <c r="H88" s="220">
        <v>1</v>
      </c>
      <c r="I88" s="221"/>
      <c r="J88" s="222">
        <f>ROUND(I88*H88,2)</f>
        <v>0</v>
      </c>
      <c r="K88" s="218" t="s">
        <v>20</v>
      </c>
      <c r="L88" s="44"/>
      <c r="M88" s="223" t="s">
        <v>20</v>
      </c>
      <c r="N88" s="224" t="s">
        <v>46</v>
      </c>
      <c r="O88" s="80"/>
      <c r="P88" s="225">
        <f>O88*H88</f>
        <v>0</v>
      </c>
      <c r="Q88" s="225">
        <v>0</v>
      </c>
      <c r="R88" s="225">
        <f>Q88*H88</f>
        <v>0</v>
      </c>
      <c r="S88" s="225">
        <v>0</v>
      </c>
      <c r="T88" s="226">
        <f>S88*H88</f>
        <v>0</v>
      </c>
      <c r="AR88" s="18" t="s">
        <v>687</v>
      </c>
      <c r="AT88" s="18" t="s">
        <v>137</v>
      </c>
      <c r="AU88" s="18" t="s">
        <v>22</v>
      </c>
      <c r="AY88" s="18" t="s">
        <v>135</v>
      </c>
      <c r="BE88" s="227">
        <f>IF(N88="základní",J88,0)</f>
        <v>0</v>
      </c>
      <c r="BF88" s="227">
        <f>IF(N88="snížená",J88,0)</f>
        <v>0</v>
      </c>
      <c r="BG88" s="227">
        <f>IF(N88="zákl. přenesená",J88,0)</f>
        <v>0</v>
      </c>
      <c r="BH88" s="227">
        <f>IF(N88="sníž. přenesená",J88,0)</f>
        <v>0</v>
      </c>
      <c r="BI88" s="227">
        <f>IF(N88="nulová",J88,0)</f>
        <v>0</v>
      </c>
      <c r="BJ88" s="18" t="s">
        <v>22</v>
      </c>
      <c r="BK88" s="227">
        <f>ROUND(I88*H88,2)</f>
        <v>0</v>
      </c>
      <c r="BL88" s="18" t="s">
        <v>687</v>
      </c>
      <c r="BM88" s="18" t="s">
        <v>688</v>
      </c>
    </row>
    <row r="89" s="13" customFormat="1">
      <c r="B89" s="241"/>
      <c r="C89" s="242"/>
      <c r="D89" s="228" t="s">
        <v>146</v>
      </c>
      <c r="E89" s="243" t="s">
        <v>20</v>
      </c>
      <c r="F89" s="244" t="s">
        <v>22</v>
      </c>
      <c r="G89" s="242"/>
      <c r="H89" s="245">
        <v>1</v>
      </c>
      <c r="I89" s="246"/>
      <c r="J89" s="242"/>
      <c r="K89" s="242"/>
      <c r="L89" s="247"/>
      <c r="M89" s="248"/>
      <c r="N89" s="249"/>
      <c r="O89" s="249"/>
      <c r="P89" s="249"/>
      <c r="Q89" s="249"/>
      <c r="R89" s="249"/>
      <c r="S89" s="249"/>
      <c r="T89" s="250"/>
      <c r="AT89" s="251" t="s">
        <v>146</v>
      </c>
      <c r="AU89" s="251" t="s">
        <v>22</v>
      </c>
      <c r="AV89" s="13" t="s">
        <v>84</v>
      </c>
      <c r="AW89" s="13" t="s">
        <v>34</v>
      </c>
      <c r="AX89" s="13" t="s">
        <v>75</v>
      </c>
      <c r="AY89" s="251" t="s">
        <v>135</v>
      </c>
    </row>
    <row r="90" s="15" customFormat="1">
      <c r="B90" s="263"/>
      <c r="C90" s="264"/>
      <c r="D90" s="228" t="s">
        <v>146</v>
      </c>
      <c r="E90" s="265" t="s">
        <v>20</v>
      </c>
      <c r="F90" s="266" t="s">
        <v>154</v>
      </c>
      <c r="G90" s="264"/>
      <c r="H90" s="267">
        <v>1</v>
      </c>
      <c r="I90" s="268"/>
      <c r="J90" s="264"/>
      <c r="K90" s="264"/>
      <c r="L90" s="269"/>
      <c r="M90" s="270"/>
      <c r="N90" s="271"/>
      <c r="O90" s="271"/>
      <c r="P90" s="271"/>
      <c r="Q90" s="271"/>
      <c r="R90" s="271"/>
      <c r="S90" s="271"/>
      <c r="T90" s="272"/>
      <c r="AT90" s="273" t="s">
        <v>146</v>
      </c>
      <c r="AU90" s="273" t="s">
        <v>22</v>
      </c>
      <c r="AV90" s="15" t="s">
        <v>142</v>
      </c>
      <c r="AW90" s="15" t="s">
        <v>34</v>
      </c>
      <c r="AX90" s="15" t="s">
        <v>22</v>
      </c>
      <c r="AY90" s="273" t="s">
        <v>135</v>
      </c>
    </row>
    <row r="91" s="1" customFormat="1" ht="22.5" customHeight="1">
      <c r="B91" s="39"/>
      <c r="C91" s="216" t="s">
        <v>84</v>
      </c>
      <c r="D91" s="216" t="s">
        <v>137</v>
      </c>
      <c r="E91" s="217" t="s">
        <v>689</v>
      </c>
      <c r="F91" s="218" t="s">
        <v>690</v>
      </c>
      <c r="G91" s="219" t="s">
        <v>654</v>
      </c>
      <c r="H91" s="220">
        <v>1</v>
      </c>
      <c r="I91" s="221"/>
      <c r="J91" s="222">
        <f>ROUND(I91*H91,2)</f>
        <v>0</v>
      </c>
      <c r="K91" s="218" t="s">
        <v>20</v>
      </c>
      <c r="L91" s="44"/>
      <c r="M91" s="223" t="s">
        <v>20</v>
      </c>
      <c r="N91" s="224" t="s">
        <v>46</v>
      </c>
      <c r="O91" s="80"/>
      <c r="P91" s="225">
        <f>O91*H91</f>
        <v>0</v>
      </c>
      <c r="Q91" s="225">
        <v>0</v>
      </c>
      <c r="R91" s="225">
        <f>Q91*H91</f>
        <v>0</v>
      </c>
      <c r="S91" s="225">
        <v>0</v>
      </c>
      <c r="T91" s="226">
        <f>S91*H91</f>
        <v>0</v>
      </c>
      <c r="AR91" s="18" t="s">
        <v>687</v>
      </c>
      <c r="AT91" s="18" t="s">
        <v>137</v>
      </c>
      <c r="AU91" s="18" t="s">
        <v>22</v>
      </c>
      <c r="AY91" s="18" t="s">
        <v>135</v>
      </c>
      <c r="BE91" s="227">
        <f>IF(N91="základní",J91,0)</f>
        <v>0</v>
      </c>
      <c r="BF91" s="227">
        <f>IF(N91="snížená",J91,0)</f>
        <v>0</v>
      </c>
      <c r="BG91" s="227">
        <f>IF(N91="zákl. přenesená",J91,0)</f>
        <v>0</v>
      </c>
      <c r="BH91" s="227">
        <f>IF(N91="sníž. přenesená",J91,0)</f>
        <v>0</v>
      </c>
      <c r="BI91" s="227">
        <f>IF(N91="nulová",J91,0)</f>
        <v>0</v>
      </c>
      <c r="BJ91" s="18" t="s">
        <v>22</v>
      </c>
      <c r="BK91" s="227">
        <f>ROUND(I91*H91,2)</f>
        <v>0</v>
      </c>
      <c r="BL91" s="18" t="s">
        <v>687</v>
      </c>
      <c r="BM91" s="18" t="s">
        <v>691</v>
      </c>
    </row>
    <row r="92" s="13" customFormat="1">
      <c r="B92" s="241"/>
      <c r="C92" s="242"/>
      <c r="D92" s="228" t="s">
        <v>146</v>
      </c>
      <c r="E92" s="243" t="s">
        <v>20</v>
      </c>
      <c r="F92" s="244" t="s">
        <v>22</v>
      </c>
      <c r="G92" s="242"/>
      <c r="H92" s="245">
        <v>1</v>
      </c>
      <c r="I92" s="246"/>
      <c r="J92" s="242"/>
      <c r="K92" s="242"/>
      <c r="L92" s="247"/>
      <c r="M92" s="248"/>
      <c r="N92" s="249"/>
      <c r="O92" s="249"/>
      <c r="P92" s="249"/>
      <c r="Q92" s="249"/>
      <c r="R92" s="249"/>
      <c r="S92" s="249"/>
      <c r="T92" s="250"/>
      <c r="AT92" s="251" t="s">
        <v>146</v>
      </c>
      <c r="AU92" s="251" t="s">
        <v>22</v>
      </c>
      <c r="AV92" s="13" t="s">
        <v>84</v>
      </c>
      <c r="AW92" s="13" t="s">
        <v>34</v>
      </c>
      <c r="AX92" s="13" t="s">
        <v>75</v>
      </c>
      <c r="AY92" s="251" t="s">
        <v>135</v>
      </c>
    </row>
    <row r="93" s="15" customFormat="1">
      <c r="B93" s="263"/>
      <c r="C93" s="264"/>
      <c r="D93" s="228" t="s">
        <v>146</v>
      </c>
      <c r="E93" s="265" t="s">
        <v>20</v>
      </c>
      <c r="F93" s="266" t="s">
        <v>154</v>
      </c>
      <c r="G93" s="264"/>
      <c r="H93" s="267">
        <v>1</v>
      </c>
      <c r="I93" s="268"/>
      <c r="J93" s="264"/>
      <c r="K93" s="264"/>
      <c r="L93" s="269"/>
      <c r="M93" s="270"/>
      <c r="N93" s="271"/>
      <c r="O93" s="271"/>
      <c r="P93" s="271"/>
      <c r="Q93" s="271"/>
      <c r="R93" s="271"/>
      <c r="S93" s="271"/>
      <c r="T93" s="272"/>
      <c r="AT93" s="273" t="s">
        <v>146</v>
      </c>
      <c r="AU93" s="273" t="s">
        <v>22</v>
      </c>
      <c r="AV93" s="15" t="s">
        <v>142</v>
      </c>
      <c r="AW93" s="15" t="s">
        <v>34</v>
      </c>
      <c r="AX93" s="15" t="s">
        <v>22</v>
      </c>
      <c r="AY93" s="273" t="s">
        <v>135</v>
      </c>
    </row>
    <row r="94" s="1" customFormat="1" ht="33.75" customHeight="1">
      <c r="B94" s="39"/>
      <c r="C94" s="216" t="s">
        <v>151</v>
      </c>
      <c r="D94" s="216" t="s">
        <v>137</v>
      </c>
      <c r="E94" s="217" t="s">
        <v>692</v>
      </c>
      <c r="F94" s="218" t="s">
        <v>693</v>
      </c>
      <c r="G94" s="219" t="s">
        <v>654</v>
      </c>
      <c r="H94" s="220">
        <v>1</v>
      </c>
      <c r="I94" s="221"/>
      <c r="J94" s="222">
        <f>ROUND(I94*H94,2)</f>
        <v>0</v>
      </c>
      <c r="K94" s="218" t="s">
        <v>20</v>
      </c>
      <c r="L94" s="44"/>
      <c r="M94" s="223" t="s">
        <v>20</v>
      </c>
      <c r="N94" s="224" t="s">
        <v>46</v>
      </c>
      <c r="O94" s="80"/>
      <c r="P94" s="225">
        <f>O94*H94</f>
        <v>0</v>
      </c>
      <c r="Q94" s="225">
        <v>0</v>
      </c>
      <c r="R94" s="225">
        <f>Q94*H94</f>
        <v>0</v>
      </c>
      <c r="S94" s="225">
        <v>0</v>
      </c>
      <c r="T94" s="226">
        <f>S94*H94</f>
        <v>0</v>
      </c>
      <c r="AR94" s="18" t="s">
        <v>687</v>
      </c>
      <c r="AT94" s="18" t="s">
        <v>137</v>
      </c>
      <c r="AU94" s="18" t="s">
        <v>22</v>
      </c>
      <c r="AY94" s="18" t="s">
        <v>135</v>
      </c>
      <c r="BE94" s="227">
        <f>IF(N94="základní",J94,0)</f>
        <v>0</v>
      </c>
      <c r="BF94" s="227">
        <f>IF(N94="snížená",J94,0)</f>
        <v>0</v>
      </c>
      <c r="BG94" s="227">
        <f>IF(N94="zákl. přenesená",J94,0)</f>
        <v>0</v>
      </c>
      <c r="BH94" s="227">
        <f>IF(N94="sníž. přenesená",J94,0)</f>
        <v>0</v>
      </c>
      <c r="BI94" s="227">
        <f>IF(N94="nulová",J94,0)</f>
        <v>0</v>
      </c>
      <c r="BJ94" s="18" t="s">
        <v>22</v>
      </c>
      <c r="BK94" s="227">
        <f>ROUND(I94*H94,2)</f>
        <v>0</v>
      </c>
      <c r="BL94" s="18" t="s">
        <v>687</v>
      </c>
      <c r="BM94" s="18" t="s">
        <v>694</v>
      </c>
    </row>
    <row r="95" s="13" customFormat="1">
      <c r="B95" s="241"/>
      <c r="C95" s="242"/>
      <c r="D95" s="228" t="s">
        <v>146</v>
      </c>
      <c r="E95" s="243" t="s">
        <v>20</v>
      </c>
      <c r="F95" s="244" t="s">
        <v>22</v>
      </c>
      <c r="G95" s="242"/>
      <c r="H95" s="245">
        <v>1</v>
      </c>
      <c r="I95" s="246"/>
      <c r="J95" s="242"/>
      <c r="K95" s="242"/>
      <c r="L95" s="247"/>
      <c r="M95" s="248"/>
      <c r="N95" s="249"/>
      <c r="O95" s="249"/>
      <c r="P95" s="249"/>
      <c r="Q95" s="249"/>
      <c r="R95" s="249"/>
      <c r="S95" s="249"/>
      <c r="T95" s="250"/>
      <c r="AT95" s="251" t="s">
        <v>146</v>
      </c>
      <c r="AU95" s="251" t="s">
        <v>22</v>
      </c>
      <c r="AV95" s="13" t="s">
        <v>84</v>
      </c>
      <c r="AW95" s="13" t="s">
        <v>34</v>
      </c>
      <c r="AX95" s="13" t="s">
        <v>75</v>
      </c>
      <c r="AY95" s="251" t="s">
        <v>135</v>
      </c>
    </row>
    <row r="96" s="15" customFormat="1">
      <c r="B96" s="263"/>
      <c r="C96" s="264"/>
      <c r="D96" s="228" t="s">
        <v>146</v>
      </c>
      <c r="E96" s="265" t="s">
        <v>20</v>
      </c>
      <c r="F96" s="266" t="s">
        <v>154</v>
      </c>
      <c r="G96" s="264"/>
      <c r="H96" s="267">
        <v>1</v>
      </c>
      <c r="I96" s="268"/>
      <c r="J96" s="264"/>
      <c r="K96" s="264"/>
      <c r="L96" s="269"/>
      <c r="M96" s="270"/>
      <c r="N96" s="271"/>
      <c r="O96" s="271"/>
      <c r="P96" s="271"/>
      <c r="Q96" s="271"/>
      <c r="R96" s="271"/>
      <c r="S96" s="271"/>
      <c r="T96" s="272"/>
      <c r="AT96" s="273" t="s">
        <v>146</v>
      </c>
      <c r="AU96" s="273" t="s">
        <v>22</v>
      </c>
      <c r="AV96" s="15" t="s">
        <v>142</v>
      </c>
      <c r="AW96" s="15" t="s">
        <v>34</v>
      </c>
      <c r="AX96" s="15" t="s">
        <v>22</v>
      </c>
      <c r="AY96" s="273" t="s">
        <v>135</v>
      </c>
    </row>
    <row r="97" s="1" customFormat="1" ht="22.5" customHeight="1">
      <c r="B97" s="39"/>
      <c r="C97" s="216" t="s">
        <v>142</v>
      </c>
      <c r="D97" s="216" t="s">
        <v>137</v>
      </c>
      <c r="E97" s="217" t="s">
        <v>695</v>
      </c>
      <c r="F97" s="218" t="s">
        <v>696</v>
      </c>
      <c r="G97" s="219" t="s">
        <v>654</v>
      </c>
      <c r="H97" s="220">
        <v>1</v>
      </c>
      <c r="I97" s="221"/>
      <c r="J97" s="222">
        <f>ROUND(I97*H97,2)</f>
        <v>0</v>
      </c>
      <c r="K97" s="218" t="s">
        <v>20</v>
      </c>
      <c r="L97" s="44"/>
      <c r="M97" s="223" t="s">
        <v>20</v>
      </c>
      <c r="N97" s="224" t="s">
        <v>46</v>
      </c>
      <c r="O97" s="80"/>
      <c r="P97" s="225">
        <f>O97*H97</f>
        <v>0</v>
      </c>
      <c r="Q97" s="225">
        <v>0</v>
      </c>
      <c r="R97" s="225">
        <f>Q97*H97</f>
        <v>0</v>
      </c>
      <c r="S97" s="225">
        <v>0</v>
      </c>
      <c r="T97" s="226">
        <f>S97*H97</f>
        <v>0</v>
      </c>
      <c r="AR97" s="18" t="s">
        <v>687</v>
      </c>
      <c r="AT97" s="18" t="s">
        <v>137</v>
      </c>
      <c r="AU97" s="18" t="s">
        <v>22</v>
      </c>
      <c r="AY97" s="18" t="s">
        <v>135</v>
      </c>
      <c r="BE97" s="227">
        <f>IF(N97="základní",J97,0)</f>
        <v>0</v>
      </c>
      <c r="BF97" s="227">
        <f>IF(N97="snížená",J97,0)</f>
        <v>0</v>
      </c>
      <c r="BG97" s="227">
        <f>IF(N97="zákl. přenesená",J97,0)</f>
        <v>0</v>
      </c>
      <c r="BH97" s="227">
        <f>IF(N97="sníž. přenesená",J97,0)</f>
        <v>0</v>
      </c>
      <c r="BI97" s="227">
        <f>IF(N97="nulová",J97,0)</f>
        <v>0</v>
      </c>
      <c r="BJ97" s="18" t="s">
        <v>22</v>
      </c>
      <c r="BK97" s="227">
        <f>ROUND(I97*H97,2)</f>
        <v>0</v>
      </c>
      <c r="BL97" s="18" t="s">
        <v>687</v>
      </c>
      <c r="BM97" s="18" t="s">
        <v>697</v>
      </c>
    </row>
    <row r="98" s="13" customFormat="1">
      <c r="B98" s="241"/>
      <c r="C98" s="242"/>
      <c r="D98" s="228" t="s">
        <v>146</v>
      </c>
      <c r="E98" s="243" t="s">
        <v>20</v>
      </c>
      <c r="F98" s="244" t="s">
        <v>22</v>
      </c>
      <c r="G98" s="242"/>
      <c r="H98" s="245">
        <v>1</v>
      </c>
      <c r="I98" s="246"/>
      <c r="J98" s="242"/>
      <c r="K98" s="242"/>
      <c r="L98" s="247"/>
      <c r="M98" s="248"/>
      <c r="N98" s="249"/>
      <c r="O98" s="249"/>
      <c r="P98" s="249"/>
      <c r="Q98" s="249"/>
      <c r="R98" s="249"/>
      <c r="S98" s="249"/>
      <c r="T98" s="250"/>
      <c r="AT98" s="251" t="s">
        <v>146</v>
      </c>
      <c r="AU98" s="251" t="s">
        <v>22</v>
      </c>
      <c r="AV98" s="13" t="s">
        <v>84</v>
      </c>
      <c r="AW98" s="13" t="s">
        <v>34</v>
      </c>
      <c r="AX98" s="13" t="s">
        <v>75</v>
      </c>
      <c r="AY98" s="251" t="s">
        <v>135</v>
      </c>
    </row>
    <row r="99" s="15" customFormat="1">
      <c r="B99" s="263"/>
      <c r="C99" s="264"/>
      <c r="D99" s="228" t="s">
        <v>146</v>
      </c>
      <c r="E99" s="265" t="s">
        <v>20</v>
      </c>
      <c r="F99" s="266" t="s">
        <v>154</v>
      </c>
      <c r="G99" s="264"/>
      <c r="H99" s="267">
        <v>1</v>
      </c>
      <c r="I99" s="268"/>
      <c r="J99" s="264"/>
      <c r="K99" s="264"/>
      <c r="L99" s="269"/>
      <c r="M99" s="270"/>
      <c r="N99" s="271"/>
      <c r="O99" s="271"/>
      <c r="P99" s="271"/>
      <c r="Q99" s="271"/>
      <c r="R99" s="271"/>
      <c r="S99" s="271"/>
      <c r="T99" s="272"/>
      <c r="AT99" s="273" t="s">
        <v>146</v>
      </c>
      <c r="AU99" s="273" t="s">
        <v>22</v>
      </c>
      <c r="AV99" s="15" t="s">
        <v>142</v>
      </c>
      <c r="AW99" s="15" t="s">
        <v>34</v>
      </c>
      <c r="AX99" s="15" t="s">
        <v>22</v>
      </c>
      <c r="AY99" s="273" t="s">
        <v>135</v>
      </c>
    </row>
    <row r="100" s="1" customFormat="1" ht="16.5" customHeight="1">
      <c r="B100" s="39"/>
      <c r="C100" s="216" t="s">
        <v>172</v>
      </c>
      <c r="D100" s="216" t="s">
        <v>137</v>
      </c>
      <c r="E100" s="217" t="s">
        <v>698</v>
      </c>
      <c r="F100" s="218" t="s">
        <v>699</v>
      </c>
      <c r="G100" s="219" t="s">
        <v>654</v>
      </c>
      <c r="H100" s="220">
        <v>1</v>
      </c>
      <c r="I100" s="221"/>
      <c r="J100" s="222">
        <f>ROUND(I100*H100,2)</f>
        <v>0</v>
      </c>
      <c r="K100" s="218" t="s">
        <v>20</v>
      </c>
      <c r="L100" s="44"/>
      <c r="M100" s="223" t="s">
        <v>20</v>
      </c>
      <c r="N100" s="224" t="s">
        <v>46</v>
      </c>
      <c r="O100" s="80"/>
      <c r="P100" s="225">
        <f>O100*H100</f>
        <v>0</v>
      </c>
      <c r="Q100" s="225">
        <v>0</v>
      </c>
      <c r="R100" s="225">
        <f>Q100*H100</f>
        <v>0</v>
      </c>
      <c r="S100" s="225">
        <v>0</v>
      </c>
      <c r="T100" s="226">
        <f>S100*H100</f>
        <v>0</v>
      </c>
      <c r="AR100" s="18" t="s">
        <v>687</v>
      </c>
      <c r="AT100" s="18" t="s">
        <v>137</v>
      </c>
      <c r="AU100" s="18" t="s">
        <v>22</v>
      </c>
      <c r="AY100" s="18" t="s">
        <v>135</v>
      </c>
      <c r="BE100" s="227">
        <f>IF(N100="základní",J100,0)</f>
        <v>0</v>
      </c>
      <c r="BF100" s="227">
        <f>IF(N100="snížená",J100,0)</f>
        <v>0</v>
      </c>
      <c r="BG100" s="227">
        <f>IF(N100="zákl. přenesená",J100,0)</f>
        <v>0</v>
      </c>
      <c r="BH100" s="227">
        <f>IF(N100="sníž. přenesená",J100,0)</f>
        <v>0</v>
      </c>
      <c r="BI100" s="227">
        <f>IF(N100="nulová",J100,0)</f>
        <v>0</v>
      </c>
      <c r="BJ100" s="18" t="s">
        <v>22</v>
      </c>
      <c r="BK100" s="227">
        <f>ROUND(I100*H100,2)</f>
        <v>0</v>
      </c>
      <c r="BL100" s="18" t="s">
        <v>687</v>
      </c>
      <c r="BM100" s="18" t="s">
        <v>700</v>
      </c>
    </row>
    <row r="101" s="13" customFormat="1">
      <c r="B101" s="241"/>
      <c r="C101" s="242"/>
      <c r="D101" s="228" t="s">
        <v>146</v>
      </c>
      <c r="E101" s="243" t="s">
        <v>20</v>
      </c>
      <c r="F101" s="244" t="s">
        <v>22</v>
      </c>
      <c r="G101" s="242"/>
      <c r="H101" s="245">
        <v>1</v>
      </c>
      <c r="I101" s="246"/>
      <c r="J101" s="242"/>
      <c r="K101" s="242"/>
      <c r="L101" s="247"/>
      <c r="M101" s="248"/>
      <c r="N101" s="249"/>
      <c r="O101" s="249"/>
      <c r="P101" s="249"/>
      <c r="Q101" s="249"/>
      <c r="R101" s="249"/>
      <c r="S101" s="249"/>
      <c r="T101" s="250"/>
      <c r="AT101" s="251" t="s">
        <v>146</v>
      </c>
      <c r="AU101" s="251" t="s">
        <v>22</v>
      </c>
      <c r="AV101" s="13" t="s">
        <v>84</v>
      </c>
      <c r="AW101" s="13" t="s">
        <v>34</v>
      </c>
      <c r="AX101" s="13" t="s">
        <v>75</v>
      </c>
      <c r="AY101" s="251" t="s">
        <v>135</v>
      </c>
    </row>
    <row r="102" s="15" customFormat="1">
      <c r="B102" s="263"/>
      <c r="C102" s="264"/>
      <c r="D102" s="228" t="s">
        <v>146</v>
      </c>
      <c r="E102" s="265" t="s">
        <v>20</v>
      </c>
      <c r="F102" s="266" t="s">
        <v>154</v>
      </c>
      <c r="G102" s="264"/>
      <c r="H102" s="267">
        <v>1</v>
      </c>
      <c r="I102" s="268"/>
      <c r="J102" s="264"/>
      <c r="K102" s="264"/>
      <c r="L102" s="269"/>
      <c r="M102" s="270"/>
      <c r="N102" s="271"/>
      <c r="O102" s="271"/>
      <c r="P102" s="271"/>
      <c r="Q102" s="271"/>
      <c r="R102" s="271"/>
      <c r="S102" s="271"/>
      <c r="T102" s="272"/>
      <c r="AT102" s="273" t="s">
        <v>146</v>
      </c>
      <c r="AU102" s="273" t="s">
        <v>22</v>
      </c>
      <c r="AV102" s="15" t="s">
        <v>142</v>
      </c>
      <c r="AW102" s="15" t="s">
        <v>34</v>
      </c>
      <c r="AX102" s="15" t="s">
        <v>22</v>
      </c>
      <c r="AY102" s="273" t="s">
        <v>135</v>
      </c>
    </row>
    <row r="103" s="1" customFormat="1" ht="16.5" customHeight="1">
      <c r="B103" s="39"/>
      <c r="C103" s="216" t="s">
        <v>180</v>
      </c>
      <c r="D103" s="216" t="s">
        <v>137</v>
      </c>
      <c r="E103" s="217" t="s">
        <v>701</v>
      </c>
      <c r="F103" s="218" t="s">
        <v>702</v>
      </c>
      <c r="G103" s="219" t="s">
        <v>654</v>
      </c>
      <c r="H103" s="220">
        <v>1</v>
      </c>
      <c r="I103" s="221"/>
      <c r="J103" s="222">
        <f>ROUND(I103*H103,2)</f>
        <v>0</v>
      </c>
      <c r="K103" s="218" t="s">
        <v>20</v>
      </c>
      <c r="L103" s="44"/>
      <c r="M103" s="223" t="s">
        <v>20</v>
      </c>
      <c r="N103" s="224" t="s">
        <v>46</v>
      </c>
      <c r="O103" s="80"/>
      <c r="P103" s="225">
        <f>O103*H103</f>
        <v>0</v>
      </c>
      <c r="Q103" s="225">
        <v>0</v>
      </c>
      <c r="R103" s="225">
        <f>Q103*H103</f>
        <v>0</v>
      </c>
      <c r="S103" s="225">
        <v>0</v>
      </c>
      <c r="T103" s="226">
        <f>S103*H103</f>
        <v>0</v>
      </c>
      <c r="AR103" s="18" t="s">
        <v>687</v>
      </c>
      <c r="AT103" s="18" t="s">
        <v>137</v>
      </c>
      <c r="AU103" s="18" t="s">
        <v>22</v>
      </c>
      <c r="AY103" s="18" t="s">
        <v>135</v>
      </c>
      <c r="BE103" s="227">
        <f>IF(N103="základní",J103,0)</f>
        <v>0</v>
      </c>
      <c r="BF103" s="227">
        <f>IF(N103="snížená",J103,0)</f>
        <v>0</v>
      </c>
      <c r="BG103" s="227">
        <f>IF(N103="zákl. přenesená",J103,0)</f>
        <v>0</v>
      </c>
      <c r="BH103" s="227">
        <f>IF(N103="sníž. přenesená",J103,0)</f>
        <v>0</v>
      </c>
      <c r="BI103" s="227">
        <f>IF(N103="nulová",J103,0)</f>
        <v>0</v>
      </c>
      <c r="BJ103" s="18" t="s">
        <v>22</v>
      </c>
      <c r="BK103" s="227">
        <f>ROUND(I103*H103,2)</f>
        <v>0</v>
      </c>
      <c r="BL103" s="18" t="s">
        <v>687</v>
      </c>
      <c r="BM103" s="18" t="s">
        <v>703</v>
      </c>
    </row>
    <row r="104" s="13" customFormat="1">
      <c r="B104" s="241"/>
      <c r="C104" s="242"/>
      <c r="D104" s="228" t="s">
        <v>146</v>
      </c>
      <c r="E104" s="243" t="s">
        <v>20</v>
      </c>
      <c r="F104" s="244" t="s">
        <v>22</v>
      </c>
      <c r="G104" s="242"/>
      <c r="H104" s="245">
        <v>1</v>
      </c>
      <c r="I104" s="246"/>
      <c r="J104" s="242"/>
      <c r="K104" s="242"/>
      <c r="L104" s="247"/>
      <c r="M104" s="248"/>
      <c r="N104" s="249"/>
      <c r="O104" s="249"/>
      <c r="P104" s="249"/>
      <c r="Q104" s="249"/>
      <c r="R104" s="249"/>
      <c r="S104" s="249"/>
      <c r="T104" s="250"/>
      <c r="AT104" s="251" t="s">
        <v>146</v>
      </c>
      <c r="AU104" s="251" t="s">
        <v>22</v>
      </c>
      <c r="AV104" s="13" t="s">
        <v>84</v>
      </c>
      <c r="AW104" s="13" t="s">
        <v>34</v>
      </c>
      <c r="AX104" s="13" t="s">
        <v>75</v>
      </c>
      <c r="AY104" s="251" t="s">
        <v>135</v>
      </c>
    </row>
    <row r="105" s="15" customFormat="1">
      <c r="B105" s="263"/>
      <c r="C105" s="264"/>
      <c r="D105" s="228" t="s">
        <v>146</v>
      </c>
      <c r="E105" s="265" t="s">
        <v>20</v>
      </c>
      <c r="F105" s="266" t="s">
        <v>154</v>
      </c>
      <c r="G105" s="264"/>
      <c r="H105" s="267">
        <v>1</v>
      </c>
      <c r="I105" s="268"/>
      <c r="J105" s="264"/>
      <c r="K105" s="264"/>
      <c r="L105" s="269"/>
      <c r="M105" s="270"/>
      <c r="N105" s="271"/>
      <c r="O105" s="271"/>
      <c r="P105" s="271"/>
      <c r="Q105" s="271"/>
      <c r="R105" s="271"/>
      <c r="S105" s="271"/>
      <c r="T105" s="272"/>
      <c r="AT105" s="273" t="s">
        <v>146</v>
      </c>
      <c r="AU105" s="273" t="s">
        <v>22</v>
      </c>
      <c r="AV105" s="15" t="s">
        <v>142</v>
      </c>
      <c r="AW105" s="15" t="s">
        <v>34</v>
      </c>
      <c r="AX105" s="15" t="s">
        <v>22</v>
      </c>
      <c r="AY105" s="273" t="s">
        <v>135</v>
      </c>
    </row>
    <row r="106" s="1" customFormat="1" ht="16.5" customHeight="1">
      <c r="B106" s="39"/>
      <c r="C106" s="216" t="s">
        <v>186</v>
      </c>
      <c r="D106" s="216" t="s">
        <v>137</v>
      </c>
      <c r="E106" s="217" t="s">
        <v>704</v>
      </c>
      <c r="F106" s="218" t="s">
        <v>705</v>
      </c>
      <c r="G106" s="219" t="s">
        <v>654</v>
      </c>
      <c r="H106" s="220">
        <v>1</v>
      </c>
      <c r="I106" s="221"/>
      <c r="J106" s="222">
        <f>ROUND(I106*H106,2)</f>
        <v>0</v>
      </c>
      <c r="K106" s="218" t="s">
        <v>20</v>
      </c>
      <c r="L106" s="44"/>
      <c r="M106" s="223" t="s">
        <v>20</v>
      </c>
      <c r="N106" s="224" t="s">
        <v>46</v>
      </c>
      <c r="O106" s="80"/>
      <c r="P106" s="225">
        <f>O106*H106</f>
        <v>0</v>
      </c>
      <c r="Q106" s="225">
        <v>0</v>
      </c>
      <c r="R106" s="225">
        <f>Q106*H106</f>
        <v>0</v>
      </c>
      <c r="S106" s="225">
        <v>0</v>
      </c>
      <c r="T106" s="226">
        <f>S106*H106</f>
        <v>0</v>
      </c>
      <c r="AR106" s="18" t="s">
        <v>687</v>
      </c>
      <c r="AT106" s="18" t="s">
        <v>137</v>
      </c>
      <c r="AU106" s="18" t="s">
        <v>22</v>
      </c>
      <c r="AY106" s="18" t="s">
        <v>135</v>
      </c>
      <c r="BE106" s="227">
        <f>IF(N106="základní",J106,0)</f>
        <v>0</v>
      </c>
      <c r="BF106" s="227">
        <f>IF(N106="snížená",J106,0)</f>
        <v>0</v>
      </c>
      <c r="BG106" s="227">
        <f>IF(N106="zákl. přenesená",J106,0)</f>
        <v>0</v>
      </c>
      <c r="BH106" s="227">
        <f>IF(N106="sníž. přenesená",J106,0)</f>
        <v>0</v>
      </c>
      <c r="BI106" s="227">
        <f>IF(N106="nulová",J106,0)</f>
        <v>0</v>
      </c>
      <c r="BJ106" s="18" t="s">
        <v>22</v>
      </c>
      <c r="BK106" s="227">
        <f>ROUND(I106*H106,2)</f>
        <v>0</v>
      </c>
      <c r="BL106" s="18" t="s">
        <v>687</v>
      </c>
      <c r="BM106" s="18" t="s">
        <v>706</v>
      </c>
    </row>
    <row r="107" s="13" customFormat="1">
      <c r="B107" s="241"/>
      <c r="C107" s="242"/>
      <c r="D107" s="228" t="s">
        <v>146</v>
      </c>
      <c r="E107" s="243" t="s">
        <v>20</v>
      </c>
      <c r="F107" s="244" t="s">
        <v>22</v>
      </c>
      <c r="G107" s="242"/>
      <c r="H107" s="245">
        <v>1</v>
      </c>
      <c r="I107" s="246"/>
      <c r="J107" s="242"/>
      <c r="K107" s="242"/>
      <c r="L107" s="247"/>
      <c r="M107" s="248"/>
      <c r="N107" s="249"/>
      <c r="O107" s="249"/>
      <c r="P107" s="249"/>
      <c r="Q107" s="249"/>
      <c r="R107" s="249"/>
      <c r="S107" s="249"/>
      <c r="T107" s="250"/>
      <c r="AT107" s="251" t="s">
        <v>146</v>
      </c>
      <c r="AU107" s="251" t="s">
        <v>22</v>
      </c>
      <c r="AV107" s="13" t="s">
        <v>84</v>
      </c>
      <c r="AW107" s="13" t="s">
        <v>34</v>
      </c>
      <c r="AX107" s="13" t="s">
        <v>75</v>
      </c>
      <c r="AY107" s="251" t="s">
        <v>135</v>
      </c>
    </row>
    <row r="108" s="15" customFormat="1">
      <c r="B108" s="263"/>
      <c r="C108" s="264"/>
      <c r="D108" s="228" t="s">
        <v>146</v>
      </c>
      <c r="E108" s="265" t="s">
        <v>20</v>
      </c>
      <c r="F108" s="266" t="s">
        <v>154</v>
      </c>
      <c r="G108" s="264"/>
      <c r="H108" s="267">
        <v>1</v>
      </c>
      <c r="I108" s="268"/>
      <c r="J108" s="264"/>
      <c r="K108" s="264"/>
      <c r="L108" s="269"/>
      <c r="M108" s="270"/>
      <c r="N108" s="271"/>
      <c r="O108" s="271"/>
      <c r="P108" s="271"/>
      <c r="Q108" s="271"/>
      <c r="R108" s="271"/>
      <c r="S108" s="271"/>
      <c r="T108" s="272"/>
      <c r="AT108" s="273" t="s">
        <v>146</v>
      </c>
      <c r="AU108" s="273" t="s">
        <v>22</v>
      </c>
      <c r="AV108" s="15" t="s">
        <v>142</v>
      </c>
      <c r="AW108" s="15" t="s">
        <v>34</v>
      </c>
      <c r="AX108" s="15" t="s">
        <v>22</v>
      </c>
      <c r="AY108" s="273" t="s">
        <v>135</v>
      </c>
    </row>
    <row r="109" s="1" customFormat="1" ht="16.5" customHeight="1">
      <c r="B109" s="39"/>
      <c r="C109" s="216" t="s">
        <v>177</v>
      </c>
      <c r="D109" s="216" t="s">
        <v>137</v>
      </c>
      <c r="E109" s="217" t="s">
        <v>707</v>
      </c>
      <c r="F109" s="218" t="s">
        <v>708</v>
      </c>
      <c r="G109" s="219" t="s">
        <v>654</v>
      </c>
      <c r="H109" s="220">
        <v>1</v>
      </c>
      <c r="I109" s="221"/>
      <c r="J109" s="222">
        <f>ROUND(I109*H109,2)</f>
        <v>0</v>
      </c>
      <c r="K109" s="218" t="s">
        <v>20</v>
      </c>
      <c r="L109" s="44"/>
      <c r="M109" s="223" t="s">
        <v>20</v>
      </c>
      <c r="N109" s="224" t="s">
        <v>46</v>
      </c>
      <c r="O109" s="80"/>
      <c r="P109" s="225">
        <f>O109*H109</f>
        <v>0</v>
      </c>
      <c r="Q109" s="225">
        <v>0</v>
      </c>
      <c r="R109" s="225">
        <f>Q109*H109</f>
        <v>0</v>
      </c>
      <c r="S109" s="225">
        <v>0</v>
      </c>
      <c r="T109" s="226">
        <f>S109*H109</f>
        <v>0</v>
      </c>
      <c r="AR109" s="18" t="s">
        <v>687</v>
      </c>
      <c r="AT109" s="18" t="s">
        <v>137</v>
      </c>
      <c r="AU109" s="18" t="s">
        <v>22</v>
      </c>
      <c r="AY109" s="18" t="s">
        <v>135</v>
      </c>
      <c r="BE109" s="227">
        <f>IF(N109="základní",J109,0)</f>
        <v>0</v>
      </c>
      <c r="BF109" s="227">
        <f>IF(N109="snížená",J109,0)</f>
        <v>0</v>
      </c>
      <c r="BG109" s="227">
        <f>IF(N109="zákl. přenesená",J109,0)</f>
        <v>0</v>
      </c>
      <c r="BH109" s="227">
        <f>IF(N109="sníž. přenesená",J109,0)</f>
        <v>0</v>
      </c>
      <c r="BI109" s="227">
        <f>IF(N109="nulová",J109,0)</f>
        <v>0</v>
      </c>
      <c r="BJ109" s="18" t="s">
        <v>22</v>
      </c>
      <c r="BK109" s="227">
        <f>ROUND(I109*H109,2)</f>
        <v>0</v>
      </c>
      <c r="BL109" s="18" t="s">
        <v>687</v>
      </c>
      <c r="BM109" s="18" t="s">
        <v>709</v>
      </c>
    </row>
    <row r="110" s="13" customFormat="1">
      <c r="B110" s="241"/>
      <c r="C110" s="242"/>
      <c r="D110" s="228" t="s">
        <v>146</v>
      </c>
      <c r="E110" s="243" t="s">
        <v>20</v>
      </c>
      <c r="F110" s="244" t="s">
        <v>22</v>
      </c>
      <c r="G110" s="242"/>
      <c r="H110" s="245">
        <v>1</v>
      </c>
      <c r="I110" s="246"/>
      <c r="J110" s="242"/>
      <c r="K110" s="242"/>
      <c r="L110" s="247"/>
      <c r="M110" s="248"/>
      <c r="N110" s="249"/>
      <c r="O110" s="249"/>
      <c r="P110" s="249"/>
      <c r="Q110" s="249"/>
      <c r="R110" s="249"/>
      <c r="S110" s="249"/>
      <c r="T110" s="250"/>
      <c r="AT110" s="251" t="s">
        <v>146</v>
      </c>
      <c r="AU110" s="251" t="s">
        <v>22</v>
      </c>
      <c r="AV110" s="13" t="s">
        <v>84</v>
      </c>
      <c r="AW110" s="13" t="s">
        <v>34</v>
      </c>
      <c r="AX110" s="13" t="s">
        <v>75</v>
      </c>
      <c r="AY110" s="251" t="s">
        <v>135</v>
      </c>
    </row>
    <row r="111" s="15" customFormat="1">
      <c r="B111" s="263"/>
      <c r="C111" s="264"/>
      <c r="D111" s="228" t="s">
        <v>146</v>
      </c>
      <c r="E111" s="265" t="s">
        <v>20</v>
      </c>
      <c r="F111" s="266" t="s">
        <v>154</v>
      </c>
      <c r="G111" s="264"/>
      <c r="H111" s="267">
        <v>1</v>
      </c>
      <c r="I111" s="268"/>
      <c r="J111" s="264"/>
      <c r="K111" s="264"/>
      <c r="L111" s="269"/>
      <c r="M111" s="270"/>
      <c r="N111" s="271"/>
      <c r="O111" s="271"/>
      <c r="P111" s="271"/>
      <c r="Q111" s="271"/>
      <c r="R111" s="271"/>
      <c r="S111" s="271"/>
      <c r="T111" s="272"/>
      <c r="AT111" s="273" t="s">
        <v>146</v>
      </c>
      <c r="AU111" s="273" t="s">
        <v>22</v>
      </c>
      <c r="AV111" s="15" t="s">
        <v>142</v>
      </c>
      <c r="AW111" s="15" t="s">
        <v>34</v>
      </c>
      <c r="AX111" s="15" t="s">
        <v>22</v>
      </c>
      <c r="AY111" s="273" t="s">
        <v>135</v>
      </c>
    </row>
    <row r="112" s="1" customFormat="1" ht="16.5" customHeight="1">
      <c r="B112" s="39"/>
      <c r="C112" s="216" t="s">
        <v>194</v>
      </c>
      <c r="D112" s="216" t="s">
        <v>137</v>
      </c>
      <c r="E112" s="217" t="s">
        <v>710</v>
      </c>
      <c r="F112" s="218" t="s">
        <v>711</v>
      </c>
      <c r="G112" s="219" t="s">
        <v>654</v>
      </c>
      <c r="H112" s="220">
        <v>1</v>
      </c>
      <c r="I112" s="221"/>
      <c r="J112" s="222">
        <f>ROUND(I112*H112,2)</f>
        <v>0</v>
      </c>
      <c r="K112" s="218" t="s">
        <v>20</v>
      </c>
      <c r="L112" s="44"/>
      <c r="M112" s="223" t="s">
        <v>20</v>
      </c>
      <c r="N112" s="224" t="s">
        <v>46</v>
      </c>
      <c r="O112" s="80"/>
      <c r="P112" s="225">
        <f>O112*H112</f>
        <v>0</v>
      </c>
      <c r="Q112" s="225">
        <v>0</v>
      </c>
      <c r="R112" s="225">
        <f>Q112*H112</f>
        <v>0</v>
      </c>
      <c r="S112" s="225">
        <v>0</v>
      </c>
      <c r="T112" s="226">
        <f>S112*H112</f>
        <v>0</v>
      </c>
      <c r="AR112" s="18" t="s">
        <v>687</v>
      </c>
      <c r="AT112" s="18" t="s">
        <v>137</v>
      </c>
      <c r="AU112" s="18" t="s">
        <v>22</v>
      </c>
      <c r="AY112" s="18" t="s">
        <v>135</v>
      </c>
      <c r="BE112" s="227">
        <f>IF(N112="základní",J112,0)</f>
        <v>0</v>
      </c>
      <c r="BF112" s="227">
        <f>IF(N112="snížená",J112,0)</f>
        <v>0</v>
      </c>
      <c r="BG112" s="227">
        <f>IF(N112="zákl. přenesená",J112,0)</f>
        <v>0</v>
      </c>
      <c r="BH112" s="227">
        <f>IF(N112="sníž. přenesená",J112,0)</f>
        <v>0</v>
      </c>
      <c r="BI112" s="227">
        <f>IF(N112="nulová",J112,0)</f>
        <v>0</v>
      </c>
      <c r="BJ112" s="18" t="s">
        <v>22</v>
      </c>
      <c r="BK112" s="227">
        <f>ROUND(I112*H112,2)</f>
        <v>0</v>
      </c>
      <c r="BL112" s="18" t="s">
        <v>687</v>
      </c>
      <c r="BM112" s="18" t="s">
        <v>712</v>
      </c>
    </row>
    <row r="113" s="13" customFormat="1">
      <c r="B113" s="241"/>
      <c r="C113" s="242"/>
      <c r="D113" s="228" t="s">
        <v>146</v>
      </c>
      <c r="E113" s="243" t="s">
        <v>20</v>
      </c>
      <c r="F113" s="244" t="s">
        <v>22</v>
      </c>
      <c r="G113" s="242"/>
      <c r="H113" s="245">
        <v>1</v>
      </c>
      <c r="I113" s="246"/>
      <c r="J113" s="242"/>
      <c r="K113" s="242"/>
      <c r="L113" s="247"/>
      <c r="M113" s="248"/>
      <c r="N113" s="249"/>
      <c r="O113" s="249"/>
      <c r="P113" s="249"/>
      <c r="Q113" s="249"/>
      <c r="R113" s="249"/>
      <c r="S113" s="249"/>
      <c r="T113" s="250"/>
      <c r="AT113" s="251" t="s">
        <v>146</v>
      </c>
      <c r="AU113" s="251" t="s">
        <v>22</v>
      </c>
      <c r="AV113" s="13" t="s">
        <v>84</v>
      </c>
      <c r="AW113" s="13" t="s">
        <v>34</v>
      </c>
      <c r="AX113" s="13" t="s">
        <v>75</v>
      </c>
      <c r="AY113" s="251" t="s">
        <v>135</v>
      </c>
    </row>
    <row r="114" s="15" customFormat="1">
      <c r="B114" s="263"/>
      <c r="C114" s="264"/>
      <c r="D114" s="228" t="s">
        <v>146</v>
      </c>
      <c r="E114" s="265" t="s">
        <v>20</v>
      </c>
      <c r="F114" s="266" t="s">
        <v>154</v>
      </c>
      <c r="G114" s="264"/>
      <c r="H114" s="267">
        <v>1</v>
      </c>
      <c r="I114" s="268"/>
      <c r="J114" s="264"/>
      <c r="K114" s="264"/>
      <c r="L114" s="269"/>
      <c r="M114" s="287"/>
      <c r="N114" s="288"/>
      <c r="O114" s="288"/>
      <c r="P114" s="288"/>
      <c r="Q114" s="288"/>
      <c r="R114" s="288"/>
      <c r="S114" s="288"/>
      <c r="T114" s="289"/>
      <c r="AT114" s="273" t="s">
        <v>146</v>
      </c>
      <c r="AU114" s="273" t="s">
        <v>22</v>
      </c>
      <c r="AV114" s="15" t="s">
        <v>142</v>
      </c>
      <c r="AW114" s="15" t="s">
        <v>34</v>
      </c>
      <c r="AX114" s="15" t="s">
        <v>22</v>
      </c>
      <c r="AY114" s="273" t="s">
        <v>135</v>
      </c>
    </row>
    <row r="115" s="1" customFormat="1" ht="6.96" customHeight="1">
      <c r="B115" s="58"/>
      <c r="C115" s="59"/>
      <c r="D115" s="59"/>
      <c r="E115" s="59"/>
      <c r="F115" s="59"/>
      <c r="G115" s="59"/>
      <c r="H115" s="59"/>
      <c r="I115" s="167"/>
      <c r="J115" s="59"/>
      <c r="K115" s="59"/>
      <c r="L115" s="44"/>
    </row>
  </sheetData>
  <sheetProtection sheet="1" autoFilter="0" formatColumns="0" formatRows="0" objects="1" scenarios="1" spinCount="100000" saltValue="0PBCUzw2uNXCmYtGMSMqpBXK+CKQxRmLDTWmTsQYzjSDbmqgqfqot7FmpEPEpkCgB+CB44QqEtAysWQBGVjmbQ==" hashValue="YmdSzvwqQJHP4Z7lAokP0B1tixp3qeoryjxSoFvyunuCr/R6AvDcwTIsOzP7otc49XCtTXGSUWQGtiAJJgoTTg==" algorithmName="SHA-512" password="CC35"/>
  <autoFilter ref="C85:K114"/>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90" customWidth="1"/>
    <col min="2" max="2" width="1.664063" style="290" customWidth="1"/>
    <col min="3" max="4" width="5" style="290" customWidth="1"/>
    <col min="5" max="5" width="11.67" style="290" customWidth="1"/>
    <col min="6" max="6" width="9.17" style="290" customWidth="1"/>
    <col min="7" max="7" width="5" style="290" customWidth="1"/>
    <col min="8" max="8" width="77.83" style="290" customWidth="1"/>
    <col min="9" max="10" width="20" style="290" customWidth="1"/>
    <col min="11" max="11" width="1.664063" style="290" customWidth="1"/>
  </cols>
  <sheetData>
    <row r="1" ht="37.5" customHeight="1"/>
    <row r="2" ht="7.5" customHeight="1">
      <c r="B2" s="291"/>
      <c r="C2" s="292"/>
      <c r="D2" s="292"/>
      <c r="E2" s="292"/>
      <c r="F2" s="292"/>
      <c r="G2" s="292"/>
      <c r="H2" s="292"/>
      <c r="I2" s="292"/>
      <c r="J2" s="292"/>
      <c r="K2" s="293"/>
    </row>
    <row r="3" s="16" customFormat="1" ht="45" customHeight="1">
      <c r="B3" s="294"/>
      <c r="C3" s="295" t="s">
        <v>713</v>
      </c>
      <c r="D3" s="295"/>
      <c r="E3" s="295"/>
      <c r="F3" s="295"/>
      <c r="G3" s="295"/>
      <c r="H3" s="295"/>
      <c r="I3" s="295"/>
      <c r="J3" s="295"/>
      <c r="K3" s="296"/>
    </row>
    <row r="4" ht="25.5" customHeight="1">
      <c r="B4" s="297"/>
      <c r="C4" s="298" t="s">
        <v>714</v>
      </c>
      <c r="D4" s="298"/>
      <c r="E4" s="298"/>
      <c r="F4" s="298"/>
      <c r="G4" s="298"/>
      <c r="H4" s="298"/>
      <c r="I4" s="298"/>
      <c r="J4" s="298"/>
      <c r="K4" s="299"/>
    </row>
    <row r="5" ht="5.25" customHeight="1">
      <c r="B5" s="297"/>
      <c r="C5" s="300"/>
      <c r="D5" s="300"/>
      <c r="E5" s="300"/>
      <c r="F5" s="300"/>
      <c r="G5" s="300"/>
      <c r="H5" s="300"/>
      <c r="I5" s="300"/>
      <c r="J5" s="300"/>
      <c r="K5" s="299"/>
    </row>
    <row r="6" ht="15" customHeight="1">
      <c r="B6" s="297"/>
      <c r="C6" s="301" t="s">
        <v>715</v>
      </c>
      <c r="D6" s="301"/>
      <c r="E6" s="301"/>
      <c r="F6" s="301"/>
      <c r="G6" s="301"/>
      <c r="H6" s="301"/>
      <c r="I6" s="301"/>
      <c r="J6" s="301"/>
      <c r="K6" s="299"/>
    </row>
    <row r="7" ht="15" customHeight="1">
      <c r="B7" s="302"/>
      <c r="C7" s="301" t="s">
        <v>716</v>
      </c>
      <c r="D7" s="301"/>
      <c r="E7" s="301"/>
      <c r="F7" s="301"/>
      <c r="G7" s="301"/>
      <c r="H7" s="301"/>
      <c r="I7" s="301"/>
      <c r="J7" s="301"/>
      <c r="K7" s="299"/>
    </row>
    <row r="8" ht="12.75" customHeight="1">
      <c r="B8" s="302"/>
      <c r="C8" s="301"/>
      <c r="D8" s="301"/>
      <c r="E8" s="301"/>
      <c r="F8" s="301"/>
      <c r="G8" s="301"/>
      <c r="H8" s="301"/>
      <c r="I8" s="301"/>
      <c r="J8" s="301"/>
      <c r="K8" s="299"/>
    </row>
    <row r="9" ht="15" customHeight="1">
      <c r="B9" s="302"/>
      <c r="C9" s="301" t="s">
        <v>717</v>
      </c>
      <c r="D9" s="301"/>
      <c r="E9" s="301"/>
      <c r="F9" s="301"/>
      <c r="G9" s="301"/>
      <c r="H9" s="301"/>
      <c r="I9" s="301"/>
      <c r="J9" s="301"/>
      <c r="K9" s="299"/>
    </row>
    <row r="10" ht="15" customHeight="1">
      <c r="B10" s="302"/>
      <c r="C10" s="301"/>
      <c r="D10" s="301" t="s">
        <v>718</v>
      </c>
      <c r="E10" s="301"/>
      <c r="F10" s="301"/>
      <c r="G10" s="301"/>
      <c r="H10" s="301"/>
      <c r="I10" s="301"/>
      <c r="J10" s="301"/>
      <c r="K10" s="299"/>
    </row>
    <row r="11" ht="15" customHeight="1">
      <c r="B11" s="302"/>
      <c r="C11" s="303"/>
      <c r="D11" s="301" t="s">
        <v>719</v>
      </c>
      <c r="E11" s="301"/>
      <c r="F11" s="301"/>
      <c r="G11" s="301"/>
      <c r="H11" s="301"/>
      <c r="I11" s="301"/>
      <c r="J11" s="301"/>
      <c r="K11" s="299"/>
    </row>
    <row r="12" ht="15" customHeight="1">
      <c r="B12" s="302"/>
      <c r="C12" s="303"/>
      <c r="D12" s="301"/>
      <c r="E12" s="301"/>
      <c r="F12" s="301"/>
      <c r="G12" s="301"/>
      <c r="H12" s="301"/>
      <c r="I12" s="301"/>
      <c r="J12" s="301"/>
      <c r="K12" s="299"/>
    </row>
    <row r="13" ht="15" customHeight="1">
      <c r="B13" s="302"/>
      <c r="C13" s="303"/>
      <c r="D13" s="304" t="s">
        <v>720</v>
      </c>
      <c r="E13" s="301"/>
      <c r="F13" s="301"/>
      <c r="G13" s="301"/>
      <c r="H13" s="301"/>
      <c r="I13" s="301"/>
      <c r="J13" s="301"/>
      <c r="K13" s="299"/>
    </row>
    <row r="14" ht="12.75" customHeight="1">
      <c r="B14" s="302"/>
      <c r="C14" s="303"/>
      <c r="D14" s="303"/>
      <c r="E14" s="303"/>
      <c r="F14" s="303"/>
      <c r="G14" s="303"/>
      <c r="H14" s="303"/>
      <c r="I14" s="303"/>
      <c r="J14" s="303"/>
      <c r="K14" s="299"/>
    </row>
    <row r="15" ht="15" customHeight="1">
      <c r="B15" s="302"/>
      <c r="C15" s="303"/>
      <c r="D15" s="301" t="s">
        <v>721</v>
      </c>
      <c r="E15" s="301"/>
      <c r="F15" s="301"/>
      <c r="G15" s="301"/>
      <c r="H15" s="301"/>
      <c r="I15" s="301"/>
      <c r="J15" s="301"/>
      <c r="K15" s="299"/>
    </row>
    <row r="16" ht="15" customHeight="1">
      <c r="B16" s="302"/>
      <c r="C16" s="303"/>
      <c r="D16" s="301" t="s">
        <v>722</v>
      </c>
      <c r="E16" s="301"/>
      <c r="F16" s="301"/>
      <c r="G16" s="301"/>
      <c r="H16" s="301"/>
      <c r="I16" s="301"/>
      <c r="J16" s="301"/>
      <c r="K16" s="299"/>
    </row>
    <row r="17" ht="15" customHeight="1">
      <c r="B17" s="302"/>
      <c r="C17" s="303"/>
      <c r="D17" s="301" t="s">
        <v>723</v>
      </c>
      <c r="E17" s="301"/>
      <c r="F17" s="301"/>
      <c r="G17" s="301"/>
      <c r="H17" s="301"/>
      <c r="I17" s="301"/>
      <c r="J17" s="301"/>
      <c r="K17" s="299"/>
    </row>
    <row r="18" ht="15" customHeight="1">
      <c r="B18" s="302"/>
      <c r="C18" s="303"/>
      <c r="D18" s="303"/>
      <c r="E18" s="305" t="s">
        <v>81</v>
      </c>
      <c r="F18" s="301" t="s">
        <v>724</v>
      </c>
      <c r="G18" s="301"/>
      <c r="H18" s="301"/>
      <c r="I18" s="301"/>
      <c r="J18" s="301"/>
      <c r="K18" s="299"/>
    </row>
    <row r="19" ht="15" customHeight="1">
      <c r="B19" s="302"/>
      <c r="C19" s="303"/>
      <c r="D19" s="303"/>
      <c r="E19" s="305" t="s">
        <v>725</v>
      </c>
      <c r="F19" s="301" t="s">
        <v>726</v>
      </c>
      <c r="G19" s="301"/>
      <c r="H19" s="301"/>
      <c r="I19" s="301"/>
      <c r="J19" s="301"/>
      <c r="K19" s="299"/>
    </row>
    <row r="20" ht="15" customHeight="1">
      <c r="B20" s="302"/>
      <c r="C20" s="303"/>
      <c r="D20" s="303"/>
      <c r="E20" s="305" t="s">
        <v>727</v>
      </c>
      <c r="F20" s="301" t="s">
        <v>728</v>
      </c>
      <c r="G20" s="301"/>
      <c r="H20" s="301"/>
      <c r="I20" s="301"/>
      <c r="J20" s="301"/>
      <c r="K20" s="299"/>
    </row>
    <row r="21" ht="15" customHeight="1">
      <c r="B21" s="302"/>
      <c r="C21" s="303"/>
      <c r="D21" s="303"/>
      <c r="E21" s="305" t="s">
        <v>88</v>
      </c>
      <c r="F21" s="301" t="s">
        <v>729</v>
      </c>
      <c r="G21" s="301"/>
      <c r="H21" s="301"/>
      <c r="I21" s="301"/>
      <c r="J21" s="301"/>
      <c r="K21" s="299"/>
    </row>
    <row r="22" ht="15" customHeight="1">
      <c r="B22" s="302"/>
      <c r="C22" s="303"/>
      <c r="D22" s="303"/>
      <c r="E22" s="305" t="s">
        <v>651</v>
      </c>
      <c r="F22" s="301" t="s">
        <v>730</v>
      </c>
      <c r="G22" s="301"/>
      <c r="H22" s="301"/>
      <c r="I22" s="301"/>
      <c r="J22" s="301"/>
      <c r="K22" s="299"/>
    </row>
    <row r="23" ht="15" customHeight="1">
      <c r="B23" s="302"/>
      <c r="C23" s="303"/>
      <c r="D23" s="303"/>
      <c r="E23" s="305" t="s">
        <v>86</v>
      </c>
      <c r="F23" s="301" t="s">
        <v>731</v>
      </c>
      <c r="G23" s="301"/>
      <c r="H23" s="301"/>
      <c r="I23" s="301"/>
      <c r="J23" s="301"/>
      <c r="K23" s="299"/>
    </row>
    <row r="24" ht="12.75" customHeight="1">
      <c r="B24" s="302"/>
      <c r="C24" s="303"/>
      <c r="D24" s="303"/>
      <c r="E24" s="303"/>
      <c r="F24" s="303"/>
      <c r="G24" s="303"/>
      <c r="H24" s="303"/>
      <c r="I24" s="303"/>
      <c r="J24" s="303"/>
      <c r="K24" s="299"/>
    </row>
    <row r="25" ht="15" customHeight="1">
      <c r="B25" s="302"/>
      <c r="C25" s="301" t="s">
        <v>732</v>
      </c>
      <c r="D25" s="301"/>
      <c r="E25" s="301"/>
      <c r="F25" s="301"/>
      <c r="G25" s="301"/>
      <c r="H25" s="301"/>
      <c r="I25" s="301"/>
      <c r="J25" s="301"/>
      <c r="K25" s="299"/>
    </row>
    <row r="26" ht="15" customHeight="1">
      <c r="B26" s="302"/>
      <c r="C26" s="301" t="s">
        <v>733</v>
      </c>
      <c r="D26" s="301"/>
      <c r="E26" s="301"/>
      <c r="F26" s="301"/>
      <c r="G26" s="301"/>
      <c r="H26" s="301"/>
      <c r="I26" s="301"/>
      <c r="J26" s="301"/>
      <c r="K26" s="299"/>
    </row>
    <row r="27" ht="15" customHeight="1">
      <c r="B27" s="302"/>
      <c r="C27" s="301"/>
      <c r="D27" s="301" t="s">
        <v>734</v>
      </c>
      <c r="E27" s="301"/>
      <c r="F27" s="301"/>
      <c r="G27" s="301"/>
      <c r="H27" s="301"/>
      <c r="I27" s="301"/>
      <c r="J27" s="301"/>
      <c r="K27" s="299"/>
    </row>
    <row r="28" ht="15" customHeight="1">
      <c r="B28" s="302"/>
      <c r="C28" s="303"/>
      <c r="D28" s="301" t="s">
        <v>735</v>
      </c>
      <c r="E28" s="301"/>
      <c r="F28" s="301"/>
      <c r="G28" s="301"/>
      <c r="H28" s="301"/>
      <c r="I28" s="301"/>
      <c r="J28" s="301"/>
      <c r="K28" s="299"/>
    </row>
    <row r="29" ht="12.75" customHeight="1">
      <c r="B29" s="302"/>
      <c r="C29" s="303"/>
      <c r="D29" s="303"/>
      <c r="E29" s="303"/>
      <c r="F29" s="303"/>
      <c r="G29" s="303"/>
      <c r="H29" s="303"/>
      <c r="I29" s="303"/>
      <c r="J29" s="303"/>
      <c r="K29" s="299"/>
    </row>
    <row r="30" ht="15" customHeight="1">
      <c r="B30" s="302"/>
      <c r="C30" s="303"/>
      <c r="D30" s="301" t="s">
        <v>736</v>
      </c>
      <c r="E30" s="301"/>
      <c r="F30" s="301"/>
      <c r="G30" s="301"/>
      <c r="H30" s="301"/>
      <c r="I30" s="301"/>
      <c r="J30" s="301"/>
      <c r="K30" s="299"/>
    </row>
    <row r="31" ht="15" customHeight="1">
      <c r="B31" s="302"/>
      <c r="C31" s="303"/>
      <c r="D31" s="301" t="s">
        <v>737</v>
      </c>
      <c r="E31" s="301"/>
      <c r="F31" s="301"/>
      <c r="G31" s="301"/>
      <c r="H31" s="301"/>
      <c r="I31" s="301"/>
      <c r="J31" s="301"/>
      <c r="K31" s="299"/>
    </row>
    <row r="32" ht="12.75" customHeight="1">
      <c r="B32" s="302"/>
      <c r="C32" s="303"/>
      <c r="D32" s="303"/>
      <c r="E32" s="303"/>
      <c r="F32" s="303"/>
      <c r="G32" s="303"/>
      <c r="H32" s="303"/>
      <c r="I32" s="303"/>
      <c r="J32" s="303"/>
      <c r="K32" s="299"/>
    </row>
    <row r="33" ht="15" customHeight="1">
      <c r="B33" s="302"/>
      <c r="C33" s="303"/>
      <c r="D33" s="301" t="s">
        <v>738</v>
      </c>
      <c r="E33" s="301"/>
      <c r="F33" s="301"/>
      <c r="G33" s="301"/>
      <c r="H33" s="301"/>
      <c r="I33" s="301"/>
      <c r="J33" s="301"/>
      <c r="K33" s="299"/>
    </row>
    <row r="34" ht="15" customHeight="1">
      <c r="B34" s="302"/>
      <c r="C34" s="303"/>
      <c r="D34" s="301" t="s">
        <v>739</v>
      </c>
      <c r="E34" s="301"/>
      <c r="F34" s="301"/>
      <c r="G34" s="301"/>
      <c r="H34" s="301"/>
      <c r="I34" s="301"/>
      <c r="J34" s="301"/>
      <c r="K34" s="299"/>
    </row>
    <row r="35" ht="15" customHeight="1">
      <c r="B35" s="302"/>
      <c r="C35" s="303"/>
      <c r="D35" s="301" t="s">
        <v>740</v>
      </c>
      <c r="E35" s="301"/>
      <c r="F35" s="301"/>
      <c r="G35" s="301"/>
      <c r="H35" s="301"/>
      <c r="I35" s="301"/>
      <c r="J35" s="301"/>
      <c r="K35" s="299"/>
    </row>
    <row r="36" ht="15" customHeight="1">
      <c r="B36" s="302"/>
      <c r="C36" s="303"/>
      <c r="D36" s="301"/>
      <c r="E36" s="304" t="s">
        <v>121</v>
      </c>
      <c r="F36" s="301"/>
      <c r="G36" s="301" t="s">
        <v>741</v>
      </c>
      <c r="H36" s="301"/>
      <c r="I36" s="301"/>
      <c r="J36" s="301"/>
      <c r="K36" s="299"/>
    </row>
    <row r="37" ht="30.75" customHeight="1">
      <c r="B37" s="302"/>
      <c r="C37" s="303"/>
      <c r="D37" s="301"/>
      <c r="E37" s="304" t="s">
        <v>742</v>
      </c>
      <c r="F37" s="301"/>
      <c r="G37" s="301" t="s">
        <v>743</v>
      </c>
      <c r="H37" s="301"/>
      <c r="I37" s="301"/>
      <c r="J37" s="301"/>
      <c r="K37" s="299"/>
    </row>
    <row r="38" ht="15" customHeight="1">
      <c r="B38" s="302"/>
      <c r="C38" s="303"/>
      <c r="D38" s="301"/>
      <c r="E38" s="304" t="s">
        <v>56</v>
      </c>
      <c r="F38" s="301"/>
      <c r="G38" s="301" t="s">
        <v>744</v>
      </c>
      <c r="H38" s="301"/>
      <c r="I38" s="301"/>
      <c r="J38" s="301"/>
      <c r="K38" s="299"/>
    </row>
    <row r="39" ht="15" customHeight="1">
      <c r="B39" s="302"/>
      <c r="C39" s="303"/>
      <c r="D39" s="301"/>
      <c r="E39" s="304" t="s">
        <v>57</v>
      </c>
      <c r="F39" s="301"/>
      <c r="G39" s="301" t="s">
        <v>745</v>
      </c>
      <c r="H39" s="301"/>
      <c r="I39" s="301"/>
      <c r="J39" s="301"/>
      <c r="K39" s="299"/>
    </row>
    <row r="40" ht="15" customHeight="1">
      <c r="B40" s="302"/>
      <c r="C40" s="303"/>
      <c r="D40" s="301"/>
      <c r="E40" s="304" t="s">
        <v>122</v>
      </c>
      <c r="F40" s="301"/>
      <c r="G40" s="301" t="s">
        <v>746</v>
      </c>
      <c r="H40" s="301"/>
      <c r="I40" s="301"/>
      <c r="J40" s="301"/>
      <c r="K40" s="299"/>
    </row>
    <row r="41" ht="15" customHeight="1">
      <c r="B41" s="302"/>
      <c r="C41" s="303"/>
      <c r="D41" s="301"/>
      <c r="E41" s="304" t="s">
        <v>123</v>
      </c>
      <c r="F41" s="301"/>
      <c r="G41" s="301" t="s">
        <v>747</v>
      </c>
      <c r="H41" s="301"/>
      <c r="I41" s="301"/>
      <c r="J41" s="301"/>
      <c r="K41" s="299"/>
    </row>
    <row r="42" ht="15" customHeight="1">
      <c r="B42" s="302"/>
      <c r="C42" s="303"/>
      <c r="D42" s="301"/>
      <c r="E42" s="304" t="s">
        <v>748</v>
      </c>
      <c r="F42" s="301"/>
      <c r="G42" s="301" t="s">
        <v>749</v>
      </c>
      <c r="H42" s="301"/>
      <c r="I42" s="301"/>
      <c r="J42" s="301"/>
      <c r="K42" s="299"/>
    </row>
    <row r="43" ht="15" customHeight="1">
      <c r="B43" s="302"/>
      <c r="C43" s="303"/>
      <c r="D43" s="301"/>
      <c r="E43" s="304"/>
      <c r="F43" s="301"/>
      <c r="G43" s="301" t="s">
        <v>750</v>
      </c>
      <c r="H43" s="301"/>
      <c r="I43" s="301"/>
      <c r="J43" s="301"/>
      <c r="K43" s="299"/>
    </row>
    <row r="44" ht="15" customHeight="1">
      <c r="B44" s="302"/>
      <c r="C44" s="303"/>
      <c r="D44" s="301"/>
      <c r="E44" s="304" t="s">
        <v>751</v>
      </c>
      <c r="F44" s="301"/>
      <c r="G44" s="301" t="s">
        <v>752</v>
      </c>
      <c r="H44" s="301"/>
      <c r="I44" s="301"/>
      <c r="J44" s="301"/>
      <c r="K44" s="299"/>
    </row>
    <row r="45" ht="15" customHeight="1">
      <c r="B45" s="302"/>
      <c r="C45" s="303"/>
      <c r="D45" s="301"/>
      <c r="E45" s="304" t="s">
        <v>125</v>
      </c>
      <c r="F45" s="301"/>
      <c r="G45" s="301" t="s">
        <v>753</v>
      </c>
      <c r="H45" s="301"/>
      <c r="I45" s="301"/>
      <c r="J45" s="301"/>
      <c r="K45" s="299"/>
    </row>
    <row r="46" ht="12.75" customHeight="1">
      <c r="B46" s="302"/>
      <c r="C46" s="303"/>
      <c r="D46" s="301"/>
      <c r="E46" s="301"/>
      <c r="F46" s="301"/>
      <c r="G46" s="301"/>
      <c r="H46" s="301"/>
      <c r="I46" s="301"/>
      <c r="J46" s="301"/>
      <c r="K46" s="299"/>
    </row>
    <row r="47" ht="15" customHeight="1">
      <c r="B47" s="302"/>
      <c r="C47" s="303"/>
      <c r="D47" s="301" t="s">
        <v>754</v>
      </c>
      <c r="E47" s="301"/>
      <c r="F47" s="301"/>
      <c r="G47" s="301"/>
      <c r="H47" s="301"/>
      <c r="I47" s="301"/>
      <c r="J47" s="301"/>
      <c r="K47" s="299"/>
    </row>
    <row r="48" ht="15" customHeight="1">
      <c r="B48" s="302"/>
      <c r="C48" s="303"/>
      <c r="D48" s="303"/>
      <c r="E48" s="301" t="s">
        <v>755</v>
      </c>
      <c r="F48" s="301"/>
      <c r="G48" s="301"/>
      <c r="H48" s="301"/>
      <c r="I48" s="301"/>
      <c r="J48" s="301"/>
      <c r="K48" s="299"/>
    </row>
    <row r="49" ht="15" customHeight="1">
      <c r="B49" s="302"/>
      <c r="C49" s="303"/>
      <c r="D49" s="303"/>
      <c r="E49" s="301" t="s">
        <v>756</v>
      </c>
      <c r="F49" s="301"/>
      <c r="G49" s="301"/>
      <c r="H49" s="301"/>
      <c r="I49" s="301"/>
      <c r="J49" s="301"/>
      <c r="K49" s="299"/>
    </row>
    <row r="50" ht="15" customHeight="1">
      <c r="B50" s="302"/>
      <c r="C50" s="303"/>
      <c r="D50" s="303"/>
      <c r="E50" s="301" t="s">
        <v>757</v>
      </c>
      <c r="F50" s="301"/>
      <c r="G50" s="301"/>
      <c r="H50" s="301"/>
      <c r="I50" s="301"/>
      <c r="J50" s="301"/>
      <c r="K50" s="299"/>
    </row>
    <row r="51" ht="15" customHeight="1">
      <c r="B51" s="302"/>
      <c r="C51" s="303"/>
      <c r="D51" s="301" t="s">
        <v>758</v>
      </c>
      <c r="E51" s="301"/>
      <c r="F51" s="301"/>
      <c r="G51" s="301"/>
      <c r="H51" s="301"/>
      <c r="I51" s="301"/>
      <c r="J51" s="301"/>
      <c r="K51" s="299"/>
    </row>
    <row r="52" ht="25.5" customHeight="1">
      <c r="B52" s="297"/>
      <c r="C52" s="298" t="s">
        <v>759</v>
      </c>
      <c r="D52" s="298"/>
      <c r="E52" s="298"/>
      <c r="F52" s="298"/>
      <c r="G52" s="298"/>
      <c r="H52" s="298"/>
      <c r="I52" s="298"/>
      <c r="J52" s="298"/>
      <c r="K52" s="299"/>
    </row>
    <row r="53" ht="5.25" customHeight="1">
      <c r="B53" s="297"/>
      <c r="C53" s="300"/>
      <c r="D53" s="300"/>
      <c r="E53" s="300"/>
      <c r="F53" s="300"/>
      <c r="G53" s="300"/>
      <c r="H53" s="300"/>
      <c r="I53" s="300"/>
      <c r="J53" s="300"/>
      <c r="K53" s="299"/>
    </row>
    <row r="54" ht="15" customHeight="1">
      <c r="B54" s="297"/>
      <c r="C54" s="301" t="s">
        <v>760</v>
      </c>
      <c r="D54" s="301"/>
      <c r="E54" s="301"/>
      <c r="F54" s="301"/>
      <c r="G54" s="301"/>
      <c r="H54" s="301"/>
      <c r="I54" s="301"/>
      <c r="J54" s="301"/>
      <c r="K54" s="299"/>
    </row>
    <row r="55" ht="15" customHeight="1">
      <c r="B55" s="297"/>
      <c r="C55" s="301" t="s">
        <v>761</v>
      </c>
      <c r="D55" s="301"/>
      <c r="E55" s="301"/>
      <c r="F55" s="301"/>
      <c r="G55" s="301"/>
      <c r="H55" s="301"/>
      <c r="I55" s="301"/>
      <c r="J55" s="301"/>
      <c r="K55" s="299"/>
    </row>
    <row r="56" ht="12.75" customHeight="1">
      <c r="B56" s="297"/>
      <c r="C56" s="301"/>
      <c r="D56" s="301"/>
      <c r="E56" s="301"/>
      <c r="F56" s="301"/>
      <c r="G56" s="301"/>
      <c r="H56" s="301"/>
      <c r="I56" s="301"/>
      <c r="J56" s="301"/>
      <c r="K56" s="299"/>
    </row>
    <row r="57" ht="15" customHeight="1">
      <c r="B57" s="297"/>
      <c r="C57" s="301" t="s">
        <v>762</v>
      </c>
      <c r="D57" s="301"/>
      <c r="E57" s="301"/>
      <c r="F57" s="301"/>
      <c r="G57" s="301"/>
      <c r="H57" s="301"/>
      <c r="I57" s="301"/>
      <c r="J57" s="301"/>
      <c r="K57" s="299"/>
    </row>
    <row r="58" ht="15" customHeight="1">
      <c r="B58" s="297"/>
      <c r="C58" s="303"/>
      <c r="D58" s="301" t="s">
        <v>763</v>
      </c>
      <c r="E58" s="301"/>
      <c r="F58" s="301"/>
      <c r="G58" s="301"/>
      <c r="H58" s="301"/>
      <c r="I58" s="301"/>
      <c r="J58" s="301"/>
      <c r="K58" s="299"/>
    </row>
    <row r="59" ht="15" customHeight="1">
      <c r="B59" s="297"/>
      <c r="C59" s="303"/>
      <c r="D59" s="301" t="s">
        <v>764</v>
      </c>
      <c r="E59" s="301"/>
      <c r="F59" s="301"/>
      <c r="G59" s="301"/>
      <c r="H59" s="301"/>
      <c r="I59" s="301"/>
      <c r="J59" s="301"/>
      <c r="K59" s="299"/>
    </row>
    <row r="60" ht="15" customHeight="1">
      <c r="B60" s="297"/>
      <c r="C60" s="303"/>
      <c r="D60" s="301" t="s">
        <v>765</v>
      </c>
      <c r="E60" s="301"/>
      <c r="F60" s="301"/>
      <c r="G60" s="301"/>
      <c r="H60" s="301"/>
      <c r="I60" s="301"/>
      <c r="J60" s="301"/>
      <c r="K60" s="299"/>
    </row>
    <row r="61" ht="15" customHeight="1">
      <c r="B61" s="297"/>
      <c r="C61" s="303"/>
      <c r="D61" s="301" t="s">
        <v>766</v>
      </c>
      <c r="E61" s="301"/>
      <c r="F61" s="301"/>
      <c r="G61" s="301"/>
      <c r="H61" s="301"/>
      <c r="I61" s="301"/>
      <c r="J61" s="301"/>
      <c r="K61" s="299"/>
    </row>
    <row r="62" ht="15" customHeight="1">
      <c r="B62" s="297"/>
      <c r="C62" s="303"/>
      <c r="D62" s="306" t="s">
        <v>767</v>
      </c>
      <c r="E62" s="306"/>
      <c r="F62" s="306"/>
      <c r="G62" s="306"/>
      <c r="H62" s="306"/>
      <c r="I62" s="306"/>
      <c r="J62" s="306"/>
      <c r="K62" s="299"/>
    </row>
    <row r="63" ht="15" customHeight="1">
      <c r="B63" s="297"/>
      <c r="C63" s="303"/>
      <c r="D63" s="301" t="s">
        <v>768</v>
      </c>
      <c r="E63" s="301"/>
      <c r="F63" s="301"/>
      <c r="G63" s="301"/>
      <c r="H63" s="301"/>
      <c r="I63" s="301"/>
      <c r="J63" s="301"/>
      <c r="K63" s="299"/>
    </row>
    <row r="64" ht="12.75" customHeight="1">
      <c r="B64" s="297"/>
      <c r="C64" s="303"/>
      <c r="D64" s="303"/>
      <c r="E64" s="307"/>
      <c r="F64" s="303"/>
      <c r="G64" s="303"/>
      <c r="H64" s="303"/>
      <c r="I64" s="303"/>
      <c r="J64" s="303"/>
      <c r="K64" s="299"/>
    </row>
    <row r="65" ht="15" customHeight="1">
      <c r="B65" s="297"/>
      <c r="C65" s="303"/>
      <c r="D65" s="301" t="s">
        <v>769</v>
      </c>
      <c r="E65" s="301"/>
      <c r="F65" s="301"/>
      <c r="G65" s="301"/>
      <c r="H65" s="301"/>
      <c r="I65" s="301"/>
      <c r="J65" s="301"/>
      <c r="K65" s="299"/>
    </row>
    <row r="66" ht="15" customHeight="1">
      <c r="B66" s="297"/>
      <c r="C66" s="303"/>
      <c r="D66" s="306" t="s">
        <v>770</v>
      </c>
      <c r="E66" s="306"/>
      <c r="F66" s="306"/>
      <c r="G66" s="306"/>
      <c r="H66" s="306"/>
      <c r="I66" s="306"/>
      <c r="J66" s="306"/>
      <c r="K66" s="299"/>
    </row>
    <row r="67" ht="15" customHeight="1">
      <c r="B67" s="297"/>
      <c r="C67" s="303"/>
      <c r="D67" s="301" t="s">
        <v>771</v>
      </c>
      <c r="E67" s="301"/>
      <c r="F67" s="301"/>
      <c r="G67" s="301"/>
      <c r="H67" s="301"/>
      <c r="I67" s="301"/>
      <c r="J67" s="301"/>
      <c r="K67" s="299"/>
    </row>
    <row r="68" ht="15" customHeight="1">
      <c r="B68" s="297"/>
      <c r="C68" s="303"/>
      <c r="D68" s="301" t="s">
        <v>772</v>
      </c>
      <c r="E68" s="301"/>
      <c r="F68" s="301"/>
      <c r="G68" s="301"/>
      <c r="H68" s="301"/>
      <c r="I68" s="301"/>
      <c r="J68" s="301"/>
      <c r="K68" s="299"/>
    </row>
    <row r="69" ht="15" customHeight="1">
      <c r="B69" s="297"/>
      <c r="C69" s="303"/>
      <c r="D69" s="301" t="s">
        <v>773</v>
      </c>
      <c r="E69" s="301"/>
      <c r="F69" s="301"/>
      <c r="G69" s="301"/>
      <c r="H69" s="301"/>
      <c r="I69" s="301"/>
      <c r="J69" s="301"/>
      <c r="K69" s="299"/>
    </row>
    <row r="70" ht="15" customHeight="1">
      <c r="B70" s="297"/>
      <c r="C70" s="303"/>
      <c r="D70" s="301" t="s">
        <v>774</v>
      </c>
      <c r="E70" s="301"/>
      <c r="F70" s="301"/>
      <c r="G70" s="301"/>
      <c r="H70" s="301"/>
      <c r="I70" s="301"/>
      <c r="J70" s="301"/>
      <c r="K70" s="299"/>
    </row>
    <row r="71" ht="12.75" customHeight="1">
      <c r="B71" s="308"/>
      <c r="C71" s="309"/>
      <c r="D71" s="309"/>
      <c r="E71" s="309"/>
      <c r="F71" s="309"/>
      <c r="G71" s="309"/>
      <c r="H71" s="309"/>
      <c r="I71" s="309"/>
      <c r="J71" s="309"/>
      <c r="K71" s="310"/>
    </row>
    <row r="72" ht="18.75" customHeight="1">
      <c r="B72" s="311"/>
      <c r="C72" s="311"/>
      <c r="D72" s="311"/>
      <c r="E72" s="311"/>
      <c r="F72" s="311"/>
      <c r="G72" s="311"/>
      <c r="H72" s="311"/>
      <c r="I72" s="311"/>
      <c r="J72" s="311"/>
      <c r="K72" s="312"/>
    </row>
    <row r="73" ht="18.75" customHeight="1">
      <c r="B73" s="312"/>
      <c r="C73" s="312"/>
      <c r="D73" s="312"/>
      <c r="E73" s="312"/>
      <c r="F73" s="312"/>
      <c r="G73" s="312"/>
      <c r="H73" s="312"/>
      <c r="I73" s="312"/>
      <c r="J73" s="312"/>
      <c r="K73" s="312"/>
    </row>
    <row r="74" ht="7.5" customHeight="1">
      <c r="B74" s="313"/>
      <c r="C74" s="314"/>
      <c r="D74" s="314"/>
      <c r="E74" s="314"/>
      <c r="F74" s="314"/>
      <c r="G74" s="314"/>
      <c r="H74" s="314"/>
      <c r="I74" s="314"/>
      <c r="J74" s="314"/>
      <c r="K74" s="315"/>
    </row>
    <row r="75" ht="45" customHeight="1">
      <c r="B75" s="316"/>
      <c r="C75" s="317" t="s">
        <v>775</v>
      </c>
      <c r="D75" s="317"/>
      <c r="E75" s="317"/>
      <c r="F75" s="317"/>
      <c r="G75" s="317"/>
      <c r="H75" s="317"/>
      <c r="I75" s="317"/>
      <c r="J75" s="317"/>
      <c r="K75" s="318"/>
    </row>
    <row r="76" ht="17.25" customHeight="1">
      <c r="B76" s="316"/>
      <c r="C76" s="319" t="s">
        <v>776</v>
      </c>
      <c r="D76" s="319"/>
      <c r="E76" s="319"/>
      <c r="F76" s="319" t="s">
        <v>777</v>
      </c>
      <c r="G76" s="320"/>
      <c r="H76" s="319" t="s">
        <v>57</v>
      </c>
      <c r="I76" s="319" t="s">
        <v>60</v>
      </c>
      <c r="J76" s="319" t="s">
        <v>778</v>
      </c>
      <c r="K76" s="318"/>
    </row>
    <row r="77" ht="17.25" customHeight="1">
      <c r="B77" s="316"/>
      <c r="C77" s="321" t="s">
        <v>779</v>
      </c>
      <c r="D77" s="321"/>
      <c r="E77" s="321"/>
      <c r="F77" s="322" t="s">
        <v>780</v>
      </c>
      <c r="G77" s="323"/>
      <c r="H77" s="321"/>
      <c r="I77" s="321"/>
      <c r="J77" s="321" t="s">
        <v>781</v>
      </c>
      <c r="K77" s="318"/>
    </row>
    <row r="78" ht="5.25" customHeight="1">
      <c r="B78" s="316"/>
      <c r="C78" s="324"/>
      <c r="D78" s="324"/>
      <c r="E78" s="324"/>
      <c r="F78" s="324"/>
      <c r="G78" s="325"/>
      <c r="H78" s="324"/>
      <c r="I78" s="324"/>
      <c r="J78" s="324"/>
      <c r="K78" s="318"/>
    </row>
    <row r="79" ht="15" customHeight="1">
      <c r="B79" s="316"/>
      <c r="C79" s="304" t="s">
        <v>56</v>
      </c>
      <c r="D79" s="324"/>
      <c r="E79" s="324"/>
      <c r="F79" s="326" t="s">
        <v>782</v>
      </c>
      <c r="G79" s="325"/>
      <c r="H79" s="304" t="s">
        <v>783</v>
      </c>
      <c r="I79" s="304" t="s">
        <v>784</v>
      </c>
      <c r="J79" s="304">
        <v>20</v>
      </c>
      <c r="K79" s="318"/>
    </row>
    <row r="80" ht="15" customHeight="1">
      <c r="B80" s="316"/>
      <c r="C80" s="304" t="s">
        <v>785</v>
      </c>
      <c r="D80" s="304"/>
      <c r="E80" s="304"/>
      <c r="F80" s="326" t="s">
        <v>782</v>
      </c>
      <c r="G80" s="325"/>
      <c r="H80" s="304" t="s">
        <v>786</v>
      </c>
      <c r="I80" s="304" t="s">
        <v>784</v>
      </c>
      <c r="J80" s="304">
        <v>120</v>
      </c>
      <c r="K80" s="318"/>
    </row>
    <row r="81" ht="15" customHeight="1">
      <c r="B81" s="327"/>
      <c r="C81" s="304" t="s">
        <v>787</v>
      </c>
      <c r="D81" s="304"/>
      <c r="E81" s="304"/>
      <c r="F81" s="326" t="s">
        <v>788</v>
      </c>
      <c r="G81" s="325"/>
      <c r="H81" s="304" t="s">
        <v>789</v>
      </c>
      <c r="I81" s="304" t="s">
        <v>784</v>
      </c>
      <c r="J81" s="304">
        <v>50</v>
      </c>
      <c r="K81" s="318"/>
    </row>
    <row r="82" ht="15" customHeight="1">
      <c r="B82" s="327"/>
      <c r="C82" s="304" t="s">
        <v>790</v>
      </c>
      <c r="D82" s="304"/>
      <c r="E82" s="304"/>
      <c r="F82" s="326" t="s">
        <v>782</v>
      </c>
      <c r="G82" s="325"/>
      <c r="H82" s="304" t="s">
        <v>791</v>
      </c>
      <c r="I82" s="304" t="s">
        <v>792</v>
      </c>
      <c r="J82" s="304"/>
      <c r="K82" s="318"/>
    </row>
    <row r="83" ht="15" customHeight="1">
      <c r="B83" s="327"/>
      <c r="C83" s="328" t="s">
        <v>793</v>
      </c>
      <c r="D83" s="328"/>
      <c r="E83" s="328"/>
      <c r="F83" s="329" t="s">
        <v>788</v>
      </c>
      <c r="G83" s="328"/>
      <c r="H83" s="328" t="s">
        <v>794</v>
      </c>
      <c r="I83" s="328" t="s">
        <v>784</v>
      </c>
      <c r="J83" s="328">
        <v>15</v>
      </c>
      <c r="K83" s="318"/>
    </row>
    <row r="84" ht="15" customHeight="1">
      <c r="B84" s="327"/>
      <c r="C84" s="328" t="s">
        <v>795</v>
      </c>
      <c r="D84" s="328"/>
      <c r="E84" s="328"/>
      <c r="F84" s="329" t="s">
        <v>788</v>
      </c>
      <c r="G84" s="328"/>
      <c r="H84" s="328" t="s">
        <v>796</v>
      </c>
      <c r="I84" s="328" t="s">
        <v>784</v>
      </c>
      <c r="J84" s="328">
        <v>15</v>
      </c>
      <c r="K84" s="318"/>
    </row>
    <row r="85" ht="15" customHeight="1">
      <c r="B85" s="327"/>
      <c r="C85" s="328" t="s">
        <v>797</v>
      </c>
      <c r="D85" s="328"/>
      <c r="E85" s="328"/>
      <c r="F85" s="329" t="s">
        <v>788</v>
      </c>
      <c r="G85" s="328"/>
      <c r="H85" s="328" t="s">
        <v>798</v>
      </c>
      <c r="I85" s="328" t="s">
        <v>784</v>
      </c>
      <c r="J85" s="328">
        <v>20</v>
      </c>
      <c r="K85" s="318"/>
    </row>
    <row r="86" ht="15" customHeight="1">
      <c r="B86" s="327"/>
      <c r="C86" s="328" t="s">
        <v>799</v>
      </c>
      <c r="D86" s="328"/>
      <c r="E86" s="328"/>
      <c r="F86" s="329" t="s">
        <v>788</v>
      </c>
      <c r="G86" s="328"/>
      <c r="H86" s="328" t="s">
        <v>800</v>
      </c>
      <c r="I86" s="328" t="s">
        <v>784</v>
      </c>
      <c r="J86" s="328">
        <v>20</v>
      </c>
      <c r="K86" s="318"/>
    </row>
    <row r="87" ht="15" customHeight="1">
      <c r="B87" s="327"/>
      <c r="C87" s="304" t="s">
        <v>801</v>
      </c>
      <c r="D87" s="304"/>
      <c r="E87" s="304"/>
      <c r="F87" s="326" t="s">
        <v>788</v>
      </c>
      <c r="G87" s="325"/>
      <c r="H87" s="304" t="s">
        <v>802</v>
      </c>
      <c r="I87" s="304" t="s">
        <v>784</v>
      </c>
      <c r="J87" s="304">
        <v>50</v>
      </c>
      <c r="K87" s="318"/>
    </row>
    <row r="88" ht="15" customHeight="1">
      <c r="B88" s="327"/>
      <c r="C88" s="304" t="s">
        <v>803</v>
      </c>
      <c r="D88" s="304"/>
      <c r="E88" s="304"/>
      <c r="F88" s="326" t="s">
        <v>788</v>
      </c>
      <c r="G88" s="325"/>
      <c r="H88" s="304" t="s">
        <v>804</v>
      </c>
      <c r="I88" s="304" t="s">
        <v>784</v>
      </c>
      <c r="J88" s="304">
        <v>20</v>
      </c>
      <c r="K88" s="318"/>
    </row>
    <row r="89" ht="15" customHeight="1">
      <c r="B89" s="327"/>
      <c r="C89" s="304" t="s">
        <v>805</v>
      </c>
      <c r="D89" s="304"/>
      <c r="E89" s="304"/>
      <c r="F89" s="326" t="s">
        <v>788</v>
      </c>
      <c r="G89" s="325"/>
      <c r="H89" s="304" t="s">
        <v>806</v>
      </c>
      <c r="I89" s="304" t="s">
        <v>784</v>
      </c>
      <c r="J89" s="304">
        <v>20</v>
      </c>
      <c r="K89" s="318"/>
    </row>
    <row r="90" ht="15" customHeight="1">
      <c r="B90" s="327"/>
      <c r="C90" s="304" t="s">
        <v>807</v>
      </c>
      <c r="D90" s="304"/>
      <c r="E90" s="304"/>
      <c r="F90" s="326" t="s">
        <v>788</v>
      </c>
      <c r="G90" s="325"/>
      <c r="H90" s="304" t="s">
        <v>808</v>
      </c>
      <c r="I90" s="304" t="s">
        <v>784</v>
      </c>
      <c r="J90" s="304">
        <v>50</v>
      </c>
      <c r="K90" s="318"/>
    </row>
    <row r="91" ht="15" customHeight="1">
      <c r="B91" s="327"/>
      <c r="C91" s="304" t="s">
        <v>809</v>
      </c>
      <c r="D91" s="304"/>
      <c r="E91" s="304"/>
      <c r="F91" s="326" t="s">
        <v>788</v>
      </c>
      <c r="G91" s="325"/>
      <c r="H91" s="304" t="s">
        <v>809</v>
      </c>
      <c r="I91" s="304" t="s">
        <v>784</v>
      </c>
      <c r="J91" s="304">
        <v>50</v>
      </c>
      <c r="K91" s="318"/>
    </row>
    <row r="92" ht="15" customHeight="1">
      <c r="B92" s="327"/>
      <c r="C92" s="304" t="s">
        <v>810</v>
      </c>
      <c r="D92" s="304"/>
      <c r="E92" s="304"/>
      <c r="F92" s="326" t="s">
        <v>788</v>
      </c>
      <c r="G92" s="325"/>
      <c r="H92" s="304" t="s">
        <v>811</v>
      </c>
      <c r="I92" s="304" t="s">
        <v>784</v>
      </c>
      <c r="J92" s="304">
        <v>255</v>
      </c>
      <c r="K92" s="318"/>
    </row>
    <row r="93" ht="15" customHeight="1">
      <c r="B93" s="327"/>
      <c r="C93" s="304" t="s">
        <v>812</v>
      </c>
      <c r="D93" s="304"/>
      <c r="E93" s="304"/>
      <c r="F93" s="326" t="s">
        <v>782</v>
      </c>
      <c r="G93" s="325"/>
      <c r="H93" s="304" t="s">
        <v>813</v>
      </c>
      <c r="I93" s="304" t="s">
        <v>814</v>
      </c>
      <c r="J93" s="304"/>
      <c r="K93" s="318"/>
    </row>
    <row r="94" ht="15" customHeight="1">
      <c r="B94" s="327"/>
      <c r="C94" s="304" t="s">
        <v>815</v>
      </c>
      <c r="D94" s="304"/>
      <c r="E94" s="304"/>
      <c r="F94" s="326" t="s">
        <v>782</v>
      </c>
      <c r="G94" s="325"/>
      <c r="H94" s="304" t="s">
        <v>816</v>
      </c>
      <c r="I94" s="304" t="s">
        <v>817</v>
      </c>
      <c r="J94" s="304"/>
      <c r="K94" s="318"/>
    </row>
    <row r="95" ht="15" customHeight="1">
      <c r="B95" s="327"/>
      <c r="C95" s="304" t="s">
        <v>818</v>
      </c>
      <c r="D95" s="304"/>
      <c r="E95" s="304"/>
      <c r="F95" s="326" t="s">
        <v>782</v>
      </c>
      <c r="G95" s="325"/>
      <c r="H95" s="304" t="s">
        <v>818</v>
      </c>
      <c r="I95" s="304" t="s">
        <v>817</v>
      </c>
      <c r="J95" s="304"/>
      <c r="K95" s="318"/>
    </row>
    <row r="96" ht="15" customHeight="1">
      <c r="B96" s="327"/>
      <c r="C96" s="304" t="s">
        <v>41</v>
      </c>
      <c r="D96" s="304"/>
      <c r="E96" s="304"/>
      <c r="F96" s="326" t="s">
        <v>782</v>
      </c>
      <c r="G96" s="325"/>
      <c r="H96" s="304" t="s">
        <v>819</v>
      </c>
      <c r="I96" s="304" t="s">
        <v>817</v>
      </c>
      <c r="J96" s="304"/>
      <c r="K96" s="318"/>
    </row>
    <row r="97" ht="15" customHeight="1">
      <c r="B97" s="327"/>
      <c r="C97" s="304" t="s">
        <v>51</v>
      </c>
      <c r="D97" s="304"/>
      <c r="E97" s="304"/>
      <c r="F97" s="326" t="s">
        <v>782</v>
      </c>
      <c r="G97" s="325"/>
      <c r="H97" s="304" t="s">
        <v>820</v>
      </c>
      <c r="I97" s="304" t="s">
        <v>817</v>
      </c>
      <c r="J97" s="304"/>
      <c r="K97" s="318"/>
    </row>
    <row r="98" ht="15" customHeight="1">
      <c r="B98" s="330"/>
      <c r="C98" s="331"/>
      <c r="D98" s="331"/>
      <c r="E98" s="331"/>
      <c r="F98" s="331"/>
      <c r="G98" s="331"/>
      <c r="H98" s="331"/>
      <c r="I98" s="331"/>
      <c r="J98" s="331"/>
      <c r="K98" s="332"/>
    </row>
    <row r="99" ht="18.75" customHeight="1">
      <c r="B99" s="333"/>
      <c r="C99" s="334"/>
      <c r="D99" s="334"/>
      <c r="E99" s="334"/>
      <c r="F99" s="334"/>
      <c r="G99" s="334"/>
      <c r="H99" s="334"/>
      <c r="I99" s="334"/>
      <c r="J99" s="334"/>
      <c r="K99" s="333"/>
    </row>
    <row r="100" ht="18.75" customHeight="1">
      <c r="B100" s="312"/>
      <c r="C100" s="312"/>
      <c r="D100" s="312"/>
      <c r="E100" s="312"/>
      <c r="F100" s="312"/>
      <c r="G100" s="312"/>
      <c r="H100" s="312"/>
      <c r="I100" s="312"/>
      <c r="J100" s="312"/>
      <c r="K100" s="312"/>
    </row>
    <row r="101" ht="7.5" customHeight="1">
      <c r="B101" s="313"/>
      <c r="C101" s="314"/>
      <c r="D101" s="314"/>
      <c r="E101" s="314"/>
      <c r="F101" s="314"/>
      <c r="G101" s="314"/>
      <c r="H101" s="314"/>
      <c r="I101" s="314"/>
      <c r="J101" s="314"/>
      <c r="K101" s="315"/>
    </row>
    <row r="102" ht="45" customHeight="1">
      <c r="B102" s="316"/>
      <c r="C102" s="317" t="s">
        <v>821</v>
      </c>
      <c r="D102" s="317"/>
      <c r="E102" s="317"/>
      <c r="F102" s="317"/>
      <c r="G102" s="317"/>
      <c r="H102" s="317"/>
      <c r="I102" s="317"/>
      <c r="J102" s="317"/>
      <c r="K102" s="318"/>
    </row>
    <row r="103" ht="17.25" customHeight="1">
      <c r="B103" s="316"/>
      <c r="C103" s="319" t="s">
        <v>776</v>
      </c>
      <c r="D103" s="319"/>
      <c r="E103" s="319"/>
      <c r="F103" s="319" t="s">
        <v>777</v>
      </c>
      <c r="G103" s="320"/>
      <c r="H103" s="319" t="s">
        <v>57</v>
      </c>
      <c r="I103" s="319" t="s">
        <v>60</v>
      </c>
      <c r="J103" s="319" t="s">
        <v>778</v>
      </c>
      <c r="K103" s="318"/>
    </row>
    <row r="104" ht="17.25" customHeight="1">
      <c r="B104" s="316"/>
      <c r="C104" s="321" t="s">
        <v>779</v>
      </c>
      <c r="D104" s="321"/>
      <c r="E104" s="321"/>
      <c r="F104" s="322" t="s">
        <v>780</v>
      </c>
      <c r="G104" s="323"/>
      <c r="H104" s="321"/>
      <c r="I104" s="321"/>
      <c r="J104" s="321" t="s">
        <v>781</v>
      </c>
      <c r="K104" s="318"/>
    </row>
    <row r="105" ht="5.25" customHeight="1">
      <c r="B105" s="316"/>
      <c r="C105" s="319"/>
      <c r="D105" s="319"/>
      <c r="E105" s="319"/>
      <c r="F105" s="319"/>
      <c r="G105" s="335"/>
      <c r="H105" s="319"/>
      <c r="I105" s="319"/>
      <c r="J105" s="319"/>
      <c r="K105" s="318"/>
    </row>
    <row r="106" ht="15" customHeight="1">
      <c r="B106" s="316"/>
      <c r="C106" s="304" t="s">
        <v>56</v>
      </c>
      <c r="D106" s="324"/>
      <c r="E106" s="324"/>
      <c r="F106" s="326" t="s">
        <v>782</v>
      </c>
      <c r="G106" s="335"/>
      <c r="H106" s="304" t="s">
        <v>822</v>
      </c>
      <c r="I106" s="304" t="s">
        <v>784</v>
      </c>
      <c r="J106" s="304">
        <v>20</v>
      </c>
      <c r="K106" s="318"/>
    </row>
    <row r="107" ht="15" customHeight="1">
      <c r="B107" s="316"/>
      <c r="C107" s="304" t="s">
        <v>785</v>
      </c>
      <c r="D107" s="304"/>
      <c r="E107" s="304"/>
      <c r="F107" s="326" t="s">
        <v>782</v>
      </c>
      <c r="G107" s="304"/>
      <c r="H107" s="304" t="s">
        <v>822</v>
      </c>
      <c r="I107" s="304" t="s">
        <v>784</v>
      </c>
      <c r="J107" s="304">
        <v>120</v>
      </c>
      <c r="K107" s="318"/>
    </row>
    <row r="108" ht="15" customHeight="1">
      <c r="B108" s="327"/>
      <c r="C108" s="304" t="s">
        <v>787</v>
      </c>
      <c r="D108" s="304"/>
      <c r="E108" s="304"/>
      <c r="F108" s="326" t="s">
        <v>788</v>
      </c>
      <c r="G108" s="304"/>
      <c r="H108" s="304" t="s">
        <v>822</v>
      </c>
      <c r="I108" s="304" t="s">
        <v>784</v>
      </c>
      <c r="J108" s="304">
        <v>50</v>
      </c>
      <c r="K108" s="318"/>
    </row>
    <row r="109" ht="15" customHeight="1">
      <c r="B109" s="327"/>
      <c r="C109" s="304" t="s">
        <v>790</v>
      </c>
      <c r="D109" s="304"/>
      <c r="E109" s="304"/>
      <c r="F109" s="326" t="s">
        <v>782</v>
      </c>
      <c r="G109" s="304"/>
      <c r="H109" s="304" t="s">
        <v>822</v>
      </c>
      <c r="I109" s="304" t="s">
        <v>792</v>
      </c>
      <c r="J109" s="304"/>
      <c r="K109" s="318"/>
    </row>
    <row r="110" ht="15" customHeight="1">
      <c r="B110" s="327"/>
      <c r="C110" s="304" t="s">
        <v>801</v>
      </c>
      <c r="D110" s="304"/>
      <c r="E110" s="304"/>
      <c r="F110" s="326" t="s">
        <v>788</v>
      </c>
      <c r="G110" s="304"/>
      <c r="H110" s="304" t="s">
        <v>822</v>
      </c>
      <c r="I110" s="304" t="s">
        <v>784</v>
      </c>
      <c r="J110" s="304">
        <v>50</v>
      </c>
      <c r="K110" s="318"/>
    </row>
    <row r="111" ht="15" customHeight="1">
      <c r="B111" s="327"/>
      <c r="C111" s="304" t="s">
        <v>809</v>
      </c>
      <c r="D111" s="304"/>
      <c r="E111" s="304"/>
      <c r="F111" s="326" t="s">
        <v>788</v>
      </c>
      <c r="G111" s="304"/>
      <c r="H111" s="304" t="s">
        <v>822</v>
      </c>
      <c r="I111" s="304" t="s">
        <v>784</v>
      </c>
      <c r="J111" s="304">
        <v>50</v>
      </c>
      <c r="K111" s="318"/>
    </row>
    <row r="112" ht="15" customHeight="1">
      <c r="B112" s="327"/>
      <c r="C112" s="304" t="s">
        <v>807</v>
      </c>
      <c r="D112" s="304"/>
      <c r="E112" s="304"/>
      <c r="F112" s="326" t="s">
        <v>788</v>
      </c>
      <c r="G112" s="304"/>
      <c r="H112" s="304" t="s">
        <v>822</v>
      </c>
      <c r="I112" s="304" t="s">
        <v>784</v>
      </c>
      <c r="J112" s="304">
        <v>50</v>
      </c>
      <c r="K112" s="318"/>
    </row>
    <row r="113" ht="15" customHeight="1">
      <c r="B113" s="327"/>
      <c r="C113" s="304" t="s">
        <v>56</v>
      </c>
      <c r="D113" s="304"/>
      <c r="E113" s="304"/>
      <c r="F113" s="326" t="s">
        <v>782</v>
      </c>
      <c r="G113" s="304"/>
      <c r="H113" s="304" t="s">
        <v>823</v>
      </c>
      <c r="I113" s="304" t="s">
        <v>784</v>
      </c>
      <c r="J113" s="304">
        <v>20</v>
      </c>
      <c r="K113" s="318"/>
    </row>
    <row r="114" ht="15" customHeight="1">
      <c r="B114" s="327"/>
      <c r="C114" s="304" t="s">
        <v>824</v>
      </c>
      <c r="D114" s="304"/>
      <c r="E114" s="304"/>
      <c r="F114" s="326" t="s">
        <v>782</v>
      </c>
      <c r="G114" s="304"/>
      <c r="H114" s="304" t="s">
        <v>825</v>
      </c>
      <c r="I114" s="304" t="s">
        <v>784</v>
      </c>
      <c r="J114" s="304">
        <v>120</v>
      </c>
      <c r="K114" s="318"/>
    </row>
    <row r="115" ht="15" customHeight="1">
      <c r="B115" s="327"/>
      <c r="C115" s="304" t="s">
        <v>41</v>
      </c>
      <c r="D115" s="304"/>
      <c r="E115" s="304"/>
      <c r="F115" s="326" t="s">
        <v>782</v>
      </c>
      <c r="G115" s="304"/>
      <c r="H115" s="304" t="s">
        <v>826</v>
      </c>
      <c r="I115" s="304" t="s">
        <v>817</v>
      </c>
      <c r="J115" s="304"/>
      <c r="K115" s="318"/>
    </row>
    <row r="116" ht="15" customHeight="1">
      <c r="B116" s="327"/>
      <c r="C116" s="304" t="s">
        <v>51</v>
      </c>
      <c r="D116" s="304"/>
      <c r="E116" s="304"/>
      <c r="F116" s="326" t="s">
        <v>782</v>
      </c>
      <c r="G116" s="304"/>
      <c r="H116" s="304" t="s">
        <v>827</v>
      </c>
      <c r="I116" s="304" t="s">
        <v>817</v>
      </c>
      <c r="J116" s="304"/>
      <c r="K116" s="318"/>
    </row>
    <row r="117" ht="15" customHeight="1">
      <c r="B117" s="327"/>
      <c r="C117" s="304" t="s">
        <v>60</v>
      </c>
      <c r="D117" s="304"/>
      <c r="E117" s="304"/>
      <c r="F117" s="326" t="s">
        <v>782</v>
      </c>
      <c r="G117" s="304"/>
      <c r="H117" s="304" t="s">
        <v>828</v>
      </c>
      <c r="I117" s="304" t="s">
        <v>829</v>
      </c>
      <c r="J117" s="304"/>
      <c r="K117" s="318"/>
    </row>
    <row r="118" ht="15" customHeight="1">
      <c r="B118" s="330"/>
      <c r="C118" s="336"/>
      <c r="D118" s="336"/>
      <c r="E118" s="336"/>
      <c r="F118" s="336"/>
      <c r="G118" s="336"/>
      <c r="H118" s="336"/>
      <c r="I118" s="336"/>
      <c r="J118" s="336"/>
      <c r="K118" s="332"/>
    </row>
    <row r="119" ht="18.75" customHeight="1">
      <c r="B119" s="337"/>
      <c r="C119" s="301"/>
      <c r="D119" s="301"/>
      <c r="E119" s="301"/>
      <c r="F119" s="338"/>
      <c r="G119" s="301"/>
      <c r="H119" s="301"/>
      <c r="I119" s="301"/>
      <c r="J119" s="301"/>
      <c r="K119" s="337"/>
    </row>
    <row r="120" ht="18.75" customHeight="1">
      <c r="B120" s="312"/>
      <c r="C120" s="312"/>
      <c r="D120" s="312"/>
      <c r="E120" s="312"/>
      <c r="F120" s="312"/>
      <c r="G120" s="312"/>
      <c r="H120" s="312"/>
      <c r="I120" s="312"/>
      <c r="J120" s="312"/>
      <c r="K120" s="312"/>
    </row>
    <row r="121" ht="7.5" customHeight="1">
      <c r="B121" s="339"/>
      <c r="C121" s="340"/>
      <c r="D121" s="340"/>
      <c r="E121" s="340"/>
      <c r="F121" s="340"/>
      <c r="G121" s="340"/>
      <c r="H121" s="340"/>
      <c r="I121" s="340"/>
      <c r="J121" s="340"/>
      <c r="K121" s="341"/>
    </row>
    <row r="122" ht="45" customHeight="1">
      <c r="B122" s="342"/>
      <c r="C122" s="295" t="s">
        <v>830</v>
      </c>
      <c r="D122" s="295"/>
      <c r="E122" s="295"/>
      <c r="F122" s="295"/>
      <c r="G122" s="295"/>
      <c r="H122" s="295"/>
      <c r="I122" s="295"/>
      <c r="J122" s="295"/>
      <c r="K122" s="343"/>
    </row>
    <row r="123" ht="17.25" customHeight="1">
      <c r="B123" s="344"/>
      <c r="C123" s="319" t="s">
        <v>776</v>
      </c>
      <c r="D123" s="319"/>
      <c r="E123" s="319"/>
      <c r="F123" s="319" t="s">
        <v>777</v>
      </c>
      <c r="G123" s="320"/>
      <c r="H123" s="319" t="s">
        <v>57</v>
      </c>
      <c r="I123" s="319" t="s">
        <v>60</v>
      </c>
      <c r="J123" s="319" t="s">
        <v>778</v>
      </c>
      <c r="K123" s="345"/>
    </row>
    <row r="124" ht="17.25" customHeight="1">
      <c r="B124" s="344"/>
      <c r="C124" s="321" t="s">
        <v>779</v>
      </c>
      <c r="D124" s="321"/>
      <c r="E124" s="321"/>
      <c r="F124" s="322" t="s">
        <v>780</v>
      </c>
      <c r="G124" s="323"/>
      <c r="H124" s="321"/>
      <c r="I124" s="321"/>
      <c r="J124" s="321" t="s">
        <v>781</v>
      </c>
      <c r="K124" s="345"/>
    </row>
    <row r="125" ht="5.25" customHeight="1">
      <c r="B125" s="346"/>
      <c r="C125" s="324"/>
      <c r="D125" s="324"/>
      <c r="E125" s="324"/>
      <c r="F125" s="324"/>
      <c r="G125" s="304"/>
      <c r="H125" s="324"/>
      <c r="I125" s="324"/>
      <c r="J125" s="324"/>
      <c r="K125" s="347"/>
    </row>
    <row r="126" ht="15" customHeight="1">
      <c r="B126" s="346"/>
      <c r="C126" s="304" t="s">
        <v>785</v>
      </c>
      <c r="D126" s="324"/>
      <c r="E126" s="324"/>
      <c r="F126" s="326" t="s">
        <v>782</v>
      </c>
      <c r="G126" s="304"/>
      <c r="H126" s="304" t="s">
        <v>822</v>
      </c>
      <c r="I126" s="304" t="s">
        <v>784</v>
      </c>
      <c r="J126" s="304">
        <v>120</v>
      </c>
      <c r="K126" s="348"/>
    </row>
    <row r="127" ht="15" customHeight="1">
      <c r="B127" s="346"/>
      <c r="C127" s="304" t="s">
        <v>831</v>
      </c>
      <c r="D127" s="304"/>
      <c r="E127" s="304"/>
      <c r="F127" s="326" t="s">
        <v>782</v>
      </c>
      <c r="G127" s="304"/>
      <c r="H127" s="304" t="s">
        <v>832</v>
      </c>
      <c r="I127" s="304" t="s">
        <v>784</v>
      </c>
      <c r="J127" s="304" t="s">
        <v>833</v>
      </c>
      <c r="K127" s="348"/>
    </row>
    <row r="128" ht="15" customHeight="1">
      <c r="B128" s="346"/>
      <c r="C128" s="304" t="s">
        <v>86</v>
      </c>
      <c r="D128" s="304"/>
      <c r="E128" s="304"/>
      <c r="F128" s="326" t="s">
        <v>782</v>
      </c>
      <c r="G128" s="304"/>
      <c r="H128" s="304" t="s">
        <v>834</v>
      </c>
      <c r="I128" s="304" t="s">
        <v>784</v>
      </c>
      <c r="J128" s="304" t="s">
        <v>833</v>
      </c>
      <c r="K128" s="348"/>
    </row>
    <row r="129" ht="15" customHeight="1">
      <c r="B129" s="346"/>
      <c r="C129" s="304" t="s">
        <v>793</v>
      </c>
      <c r="D129" s="304"/>
      <c r="E129" s="304"/>
      <c r="F129" s="326" t="s">
        <v>788</v>
      </c>
      <c r="G129" s="304"/>
      <c r="H129" s="304" t="s">
        <v>794</v>
      </c>
      <c r="I129" s="304" t="s">
        <v>784</v>
      </c>
      <c r="J129" s="304">
        <v>15</v>
      </c>
      <c r="K129" s="348"/>
    </row>
    <row r="130" ht="15" customHeight="1">
      <c r="B130" s="346"/>
      <c r="C130" s="328" t="s">
        <v>795</v>
      </c>
      <c r="D130" s="328"/>
      <c r="E130" s="328"/>
      <c r="F130" s="329" t="s">
        <v>788</v>
      </c>
      <c r="G130" s="328"/>
      <c r="H130" s="328" t="s">
        <v>796</v>
      </c>
      <c r="I130" s="328" t="s">
        <v>784</v>
      </c>
      <c r="J130" s="328">
        <v>15</v>
      </c>
      <c r="K130" s="348"/>
    </row>
    <row r="131" ht="15" customHeight="1">
      <c r="B131" s="346"/>
      <c r="C131" s="328" t="s">
        <v>797</v>
      </c>
      <c r="D131" s="328"/>
      <c r="E131" s="328"/>
      <c r="F131" s="329" t="s">
        <v>788</v>
      </c>
      <c r="G131" s="328"/>
      <c r="H131" s="328" t="s">
        <v>798</v>
      </c>
      <c r="I131" s="328" t="s">
        <v>784</v>
      </c>
      <c r="J131" s="328">
        <v>20</v>
      </c>
      <c r="K131" s="348"/>
    </row>
    <row r="132" ht="15" customHeight="1">
      <c r="B132" s="346"/>
      <c r="C132" s="328" t="s">
        <v>799</v>
      </c>
      <c r="D132" s="328"/>
      <c r="E132" s="328"/>
      <c r="F132" s="329" t="s">
        <v>788</v>
      </c>
      <c r="G132" s="328"/>
      <c r="H132" s="328" t="s">
        <v>800</v>
      </c>
      <c r="I132" s="328" t="s">
        <v>784</v>
      </c>
      <c r="J132" s="328">
        <v>20</v>
      </c>
      <c r="K132" s="348"/>
    </row>
    <row r="133" ht="15" customHeight="1">
      <c r="B133" s="346"/>
      <c r="C133" s="304" t="s">
        <v>787</v>
      </c>
      <c r="D133" s="304"/>
      <c r="E133" s="304"/>
      <c r="F133" s="326" t="s">
        <v>788</v>
      </c>
      <c r="G133" s="304"/>
      <c r="H133" s="304" t="s">
        <v>822</v>
      </c>
      <c r="I133" s="304" t="s">
        <v>784</v>
      </c>
      <c r="J133" s="304">
        <v>50</v>
      </c>
      <c r="K133" s="348"/>
    </row>
    <row r="134" ht="15" customHeight="1">
      <c r="B134" s="346"/>
      <c r="C134" s="304" t="s">
        <v>801</v>
      </c>
      <c r="D134" s="304"/>
      <c r="E134" s="304"/>
      <c r="F134" s="326" t="s">
        <v>788</v>
      </c>
      <c r="G134" s="304"/>
      <c r="H134" s="304" t="s">
        <v>822</v>
      </c>
      <c r="I134" s="304" t="s">
        <v>784</v>
      </c>
      <c r="J134" s="304">
        <v>50</v>
      </c>
      <c r="K134" s="348"/>
    </row>
    <row r="135" ht="15" customHeight="1">
      <c r="B135" s="346"/>
      <c r="C135" s="304" t="s">
        <v>807</v>
      </c>
      <c r="D135" s="304"/>
      <c r="E135" s="304"/>
      <c r="F135" s="326" t="s">
        <v>788</v>
      </c>
      <c r="G135" s="304"/>
      <c r="H135" s="304" t="s">
        <v>822</v>
      </c>
      <c r="I135" s="304" t="s">
        <v>784</v>
      </c>
      <c r="J135" s="304">
        <v>50</v>
      </c>
      <c r="K135" s="348"/>
    </row>
    <row r="136" ht="15" customHeight="1">
      <c r="B136" s="346"/>
      <c r="C136" s="304" t="s">
        <v>809</v>
      </c>
      <c r="D136" s="304"/>
      <c r="E136" s="304"/>
      <c r="F136" s="326" t="s">
        <v>788</v>
      </c>
      <c r="G136" s="304"/>
      <c r="H136" s="304" t="s">
        <v>822</v>
      </c>
      <c r="I136" s="304" t="s">
        <v>784</v>
      </c>
      <c r="J136" s="304">
        <v>50</v>
      </c>
      <c r="K136" s="348"/>
    </row>
    <row r="137" ht="15" customHeight="1">
      <c r="B137" s="346"/>
      <c r="C137" s="304" t="s">
        <v>810</v>
      </c>
      <c r="D137" s="304"/>
      <c r="E137" s="304"/>
      <c r="F137" s="326" t="s">
        <v>788</v>
      </c>
      <c r="G137" s="304"/>
      <c r="H137" s="304" t="s">
        <v>835</v>
      </c>
      <c r="I137" s="304" t="s">
        <v>784</v>
      </c>
      <c r="J137" s="304">
        <v>255</v>
      </c>
      <c r="K137" s="348"/>
    </row>
    <row r="138" ht="15" customHeight="1">
      <c r="B138" s="346"/>
      <c r="C138" s="304" t="s">
        <v>812</v>
      </c>
      <c r="D138" s="304"/>
      <c r="E138" s="304"/>
      <c r="F138" s="326" t="s">
        <v>782</v>
      </c>
      <c r="G138" s="304"/>
      <c r="H138" s="304" t="s">
        <v>836</v>
      </c>
      <c r="I138" s="304" t="s">
        <v>814</v>
      </c>
      <c r="J138" s="304"/>
      <c r="K138" s="348"/>
    </row>
    <row r="139" ht="15" customHeight="1">
      <c r="B139" s="346"/>
      <c r="C139" s="304" t="s">
        <v>815</v>
      </c>
      <c r="D139" s="304"/>
      <c r="E139" s="304"/>
      <c r="F139" s="326" t="s">
        <v>782</v>
      </c>
      <c r="G139" s="304"/>
      <c r="H139" s="304" t="s">
        <v>837</v>
      </c>
      <c r="I139" s="304" t="s">
        <v>817</v>
      </c>
      <c r="J139" s="304"/>
      <c r="K139" s="348"/>
    </row>
    <row r="140" ht="15" customHeight="1">
      <c r="B140" s="346"/>
      <c r="C140" s="304" t="s">
        <v>818</v>
      </c>
      <c r="D140" s="304"/>
      <c r="E140" s="304"/>
      <c r="F140" s="326" t="s">
        <v>782</v>
      </c>
      <c r="G140" s="304"/>
      <c r="H140" s="304" t="s">
        <v>818</v>
      </c>
      <c r="I140" s="304" t="s">
        <v>817</v>
      </c>
      <c r="J140" s="304"/>
      <c r="K140" s="348"/>
    </row>
    <row r="141" ht="15" customHeight="1">
      <c r="B141" s="346"/>
      <c r="C141" s="304" t="s">
        <v>41</v>
      </c>
      <c r="D141" s="304"/>
      <c r="E141" s="304"/>
      <c r="F141" s="326" t="s">
        <v>782</v>
      </c>
      <c r="G141" s="304"/>
      <c r="H141" s="304" t="s">
        <v>838</v>
      </c>
      <c r="I141" s="304" t="s">
        <v>817</v>
      </c>
      <c r="J141" s="304"/>
      <c r="K141" s="348"/>
    </row>
    <row r="142" ht="15" customHeight="1">
      <c r="B142" s="346"/>
      <c r="C142" s="304" t="s">
        <v>839</v>
      </c>
      <c r="D142" s="304"/>
      <c r="E142" s="304"/>
      <c r="F142" s="326" t="s">
        <v>782</v>
      </c>
      <c r="G142" s="304"/>
      <c r="H142" s="304" t="s">
        <v>840</v>
      </c>
      <c r="I142" s="304" t="s">
        <v>817</v>
      </c>
      <c r="J142" s="304"/>
      <c r="K142" s="348"/>
    </row>
    <row r="143" ht="15" customHeight="1">
      <c r="B143" s="349"/>
      <c r="C143" s="350"/>
      <c r="D143" s="350"/>
      <c r="E143" s="350"/>
      <c r="F143" s="350"/>
      <c r="G143" s="350"/>
      <c r="H143" s="350"/>
      <c r="I143" s="350"/>
      <c r="J143" s="350"/>
      <c r="K143" s="351"/>
    </row>
    <row r="144" ht="18.75" customHeight="1">
      <c r="B144" s="301"/>
      <c r="C144" s="301"/>
      <c r="D144" s="301"/>
      <c r="E144" s="301"/>
      <c r="F144" s="338"/>
      <c r="G144" s="301"/>
      <c r="H144" s="301"/>
      <c r="I144" s="301"/>
      <c r="J144" s="301"/>
      <c r="K144" s="301"/>
    </row>
    <row r="145" ht="18.75" customHeight="1">
      <c r="B145" s="312"/>
      <c r="C145" s="312"/>
      <c r="D145" s="312"/>
      <c r="E145" s="312"/>
      <c r="F145" s="312"/>
      <c r="G145" s="312"/>
      <c r="H145" s="312"/>
      <c r="I145" s="312"/>
      <c r="J145" s="312"/>
      <c r="K145" s="312"/>
    </row>
    <row r="146" ht="7.5" customHeight="1">
      <c r="B146" s="313"/>
      <c r="C146" s="314"/>
      <c r="D146" s="314"/>
      <c r="E146" s="314"/>
      <c r="F146" s="314"/>
      <c r="G146" s="314"/>
      <c r="H146" s="314"/>
      <c r="I146" s="314"/>
      <c r="J146" s="314"/>
      <c r="K146" s="315"/>
    </row>
    <row r="147" ht="45" customHeight="1">
      <c r="B147" s="316"/>
      <c r="C147" s="317" t="s">
        <v>841</v>
      </c>
      <c r="D147" s="317"/>
      <c r="E147" s="317"/>
      <c r="F147" s="317"/>
      <c r="G147" s="317"/>
      <c r="H147" s="317"/>
      <c r="I147" s="317"/>
      <c r="J147" s="317"/>
      <c r="K147" s="318"/>
    </row>
    <row r="148" ht="17.25" customHeight="1">
      <c r="B148" s="316"/>
      <c r="C148" s="319" t="s">
        <v>776</v>
      </c>
      <c r="D148" s="319"/>
      <c r="E148" s="319"/>
      <c r="F148" s="319" t="s">
        <v>777</v>
      </c>
      <c r="G148" s="320"/>
      <c r="H148" s="319" t="s">
        <v>57</v>
      </c>
      <c r="I148" s="319" t="s">
        <v>60</v>
      </c>
      <c r="J148" s="319" t="s">
        <v>778</v>
      </c>
      <c r="K148" s="318"/>
    </row>
    <row r="149" ht="17.25" customHeight="1">
      <c r="B149" s="316"/>
      <c r="C149" s="321" t="s">
        <v>779</v>
      </c>
      <c r="D149" s="321"/>
      <c r="E149" s="321"/>
      <c r="F149" s="322" t="s">
        <v>780</v>
      </c>
      <c r="G149" s="323"/>
      <c r="H149" s="321"/>
      <c r="I149" s="321"/>
      <c r="J149" s="321" t="s">
        <v>781</v>
      </c>
      <c r="K149" s="318"/>
    </row>
    <row r="150" ht="5.25" customHeight="1">
      <c r="B150" s="327"/>
      <c r="C150" s="324"/>
      <c r="D150" s="324"/>
      <c r="E150" s="324"/>
      <c r="F150" s="324"/>
      <c r="G150" s="325"/>
      <c r="H150" s="324"/>
      <c r="I150" s="324"/>
      <c r="J150" s="324"/>
      <c r="K150" s="348"/>
    </row>
    <row r="151" ht="15" customHeight="1">
      <c r="B151" s="327"/>
      <c r="C151" s="352" t="s">
        <v>785</v>
      </c>
      <c r="D151" s="304"/>
      <c r="E151" s="304"/>
      <c r="F151" s="353" t="s">
        <v>782</v>
      </c>
      <c r="G151" s="304"/>
      <c r="H151" s="352" t="s">
        <v>822</v>
      </c>
      <c r="I151" s="352" t="s">
        <v>784</v>
      </c>
      <c r="J151" s="352">
        <v>120</v>
      </c>
      <c r="K151" s="348"/>
    </row>
    <row r="152" ht="15" customHeight="1">
      <c r="B152" s="327"/>
      <c r="C152" s="352" t="s">
        <v>831</v>
      </c>
      <c r="D152" s="304"/>
      <c r="E152" s="304"/>
      <c r="F152" s="353" t="s">
        <v>782</v>
      </c>
      <c r="G152" s="304"/>
      <c r="H152" s="352" t="s">
        <v>842</v>
      </c>
      <c r="I152" s="352" t="s">
        <v>784</v>
      </c>
      <c r="J152" s="352" t="s">
        <v>833</v>
      </c>
      <c r="K152" s="348"/>
    </row>
    <row r="153" ht="15" customHeight="1">
      <c r="B153" s="327"/>
      <c r="C153" s="352" t="s">
        <v>86</v>
      </c>
      <c r="D153" s="304"/>
      <c r="E153" s="304"/>
      <c r="F153" s="353" t="s">
        <v>782</v>
      </c>
      <c r="G153" s="304"/>
      <c r="H153" s="352" t="s">
        <v>843</v>
      </c>
      <c r="I153" s="352" t="s">
        <v>784</v>
      </c>
      <c r="J153" s="352" t="s">
        <v>833</v>
      </c>
      <c r="K153" s="348"/>
    </row>
    <row r="154" ht="15" customHeight="1">
      <c r="B154" s="327"/>
      <c r="C154" s="352" t="s">
        <v>787</v>
      </c>
      <c r="D154" s="304"/>
      <c r="E154" s="304"/>
      <c r="F154" s="353" t="s">
        <v>788</v>
      </c>
      <c r="G154" s="304"/>
      <c r="H154" s="352" t="s">
        <v>822</v>
      </c>
      <c r="I154" s="352" t="s">
        <v>784</v>
      </c>
      <c r="J154" s="352">
        <v>50</v>
      </c>
      <c r="K154" s="348"/>
    </row>
    <row r="155" ht="15" customHeight="1">
      <c r="B155" s="327"/>
      <c r="C155" s="352" t="s">
        <v>790</v>
      </c>
      <c r="D155" s="304"/>
      <c r="E155" s="304"/>
      <c r="F155" s="353" t="s">
        <v>782</v>
      </c>
      <c r="G155" s="304"/>
      <c r="H155" s="352" t="s">
        <v>822</v>
      </c>
      <c r="I155" s="352" t="s">
        <v>792</v>
      </c>
      <c r="J155" s="352"/>
      <c r="K155" s="348"/>
    </row>
    <row r="156" ht="15" customHeight="1">
      <c r="B156" s="327"/>
      <c r="C156" s="352" t="s">
        <v>801</v>
      </c>
      <c r="D156" s="304"/>
      <c r="E156" s="304"/>
      <c r="F156" s="353" t="s">
        <v>788</v>
      </c>
      <c r="G156" s="304"/>
      <c r="H156" s="352" t="s">
        <v>822</v>
      </c>
      <c r="I156" s="352" t="s">
        <v>784</v>
      </c>
      <c r="J156" s="352">
        <v>50</v>
      </c>
      <c r="K156" s="348"/>
    </row>
    <row r="157" ht="15" customHeight="1">
      <c r="B157" s="327"/>
      <c r="C157" s="352" t="s">
        <v>809</v>
      </c>
      <c r="D157" s="304"/>
      <c r="E157" s="304"/>
      <c r="F157" s="353" t="s">
        <v>788</v>
      </c>
      <c r="G157" s="304"/>
      <c r="H157" s="352" t="s">
        <v>822</v>
      </c>
      <c r="I157" s="352" t="s">
        <v>784</v>
      </c>
      <c r="J157" s="352">
        <v>50</v>
      </c>
      <c r="K157" s="348"/>
    </row>
    <row r="158" ht="15" customHeight="1">
      <c r="B158" s="327"/>
      <c r="C158" s="352" t="s">
        <v>807</v>
      </c>
      <c r="D158" s="304"/>
      <c r="E158" s="304"/>
      <c r="F158" s="353" t="s">
        <v>788</v>
      </c>
      <c r="G158" s="304"/>
      <c r="H158" s="352" t="s">
        <v>822</v>
      </c>
      <c r="I158" s="352" t="s">
        <v>784</v>
      </c>
      <c r="J158" s="352">
        <v>50</v>
      </c>
      <c r="K158" s="348"/>
    </row>
    <row r="159" ht="15" customHeight="1">
      <c r="B159" s="327"/>
      <c r="C159" s="352" t="s">
        <v>103</v>
      </c>
      <c r="D159" s="304"/>
      <c r="E159" s="304"/>
      <c r="F159" s="353" t="s">
        <v>782</v>
      </c>
      <c r="G159" s="304"/>
      <c r="H159" s="352" t="s">
        <v>844</v>
      </c>
      <c r="I159" s="352" t="s">
        <v>784</v>
      </c>
      <c r="J159" s="352" t="s">
        <v>845</v>
      </c>
      <c r="K159" s="348"/>
    </row>
    <row r="160" ht="15" customHeight="1">
      <c r="B160" s="327"/>
      <c r="C160" s="352" t="s">
        <v>846</v>
      </c>
      <c r="D160" s="304"/>
      <c r="E160" s="304"/>
      <c r="F160" s="353" t="s">
        <v>782</v>
      </c>
      <c r="G160" s="304"/>
      <c r="H160" s="352" t="s">
        <v>847</v>
      </c>
      <c r="I160" s="352" t="s">
        <v>817</v>
      </c>
      <c r="J160" s="352"/>
      <c r="K160" s="348"/>
    </row>
    <row r="161" ht="15" customHeight="1">
      <c r="B161" s="354"/>
      <c r="C161" s="336"/>
      <c r="D161" s="336"/>
      <c r="E161" s="336"/>
      <c r="F161" s="336"/>
      <c r="G161" s="336"/>
      <c r="H161" s="336"/>
      <c r="I161" s="336"/>
      <c r="J161" s="336"/>
      <c r="K161" s="355"/>
    </row>
    <row r="162" ht="18.75" customHeight="1">
      <c r="B162" s="301"/>
      <c r="C162" s="304"/>
      <c r="D162" s="304"/>
      <c r="E162" s="304"/>
      <c r="F162" s="326"/>
      <c r="G162" s="304"/>
      <c r="H162" s="304"/>
      <c r="I162" s="304"/>
      <c r="J162" s="304"/>
      <c r="K162" s="301"/>
    </row>
    <row r="163" ht="18.75" customHeight="1">
      <c r="B163" s="312"/>
      <c r="C163" s="312"/>
      <c r="D163" s="312"/>
      <c r="E163" s="312"/>
      <c r="F163" s="312"/>
      <c r="G163" s="312"/>
      <c r="H163" s="312"/>
      <c r="I163" s="312"/>
      <c r="J163" s="312"/>
      <c r="K163" s="312"/>
    </row>
    <row r="164" ht="7.5" customHeight="1">
      <c r="B164" s="291"/>
      <c r="C164" s="292"/>
      <c r="D164" s="292"/>
      <c r="E164" s="292"/>
      <c r="F164" s="292"/>
      <c r="G164" s="292"/>
      <c r="H164" s="292"/>
      <c r="I164" s="292"/>
      <c r="J164" s="292"/>
      <c r="K164" s="293"/>
    </row>
    <row r="165" ht="45" customHeight="1">
      <c r="B165" s="294"/>
      <c r="C165" s="295" t="s">
        <v>848</v>
      </c>
      <c r="D165" s="295"/>
      <c r="E165" s="295"/>
      <c r="F165" s="295"/>
      <c r="G165" s="295"/>
      <c r="H165" s="295"/>
      <c r="I165" s="295"/>
      <c r="J165" s="295"/>
      <c r="K165" s="296"/>
    </row>
    <row r="166" ht="17.25" customHeight="1">
      <c r="B166" s="294"/>
      <c r="C166" s="319" t="s">
        <v>776</v>
      </c>
      <c r="D166" s="319"/>
      <c r="E166" s="319"/>
      <c r="F166" s="319" t="s">
        <v>777</v>
      </c>
      <c r="G166" s="356"/>
      <c r="H166" s="357" t="s">
        <v>57</v>
      </c>
      <c r="I166" s="357" t="s">
        <v>60</v>
      </c>
      <c r="J166" s="319" t="s">
        <v>778</v>
      </c>
      <c r="K166" s="296"/>
    </row>
    <row r="167" ht="17.25" customHeight="1">
      <c r="B167" s="297"/>
      <c r="C167" s="321" t="s">
        <v>779</v>
      </c>
      <c r="D167" s="321"/>
      <c r="E167" s="321"/>
      <c r="F167" s="322" t="s">
        <v>780</v>
      </c>
      <c r="G167" s="358"/>
      <c r="H167" s="359"/>
      <c r="I167" s="359"/>
      <c r="J167" s="321" t="s">
        <v>781</v>
      </c>
      <c r="K167" s="299"/>
    </row>
    <row r="168" ht="5.25" customHeight="1">
      <c r="B168" s="327"/>
      <c r="C168" s="324"/>
      <c r="D168" s="324"/>
      <c r="E168" s="324"/>
      <c r="F168" s="324"/>
      <c r="G168" s="325"/>
      <c r="H168" s="324"/>
      <c r="I168" s="324"/>
      <c r="J168" s="324"/>
      <c r="K168" s="348"/>
    </row>
    <row r="169" ht="15" customHeight="1">
      <c r="B169" s="327"/>
      <c r="C169" s="304" t="s">
        <v>785</v>
      </c>
      <c r="D169" s="304"/>
      <c r="E169" s="304"/>
      <c r="F169" s="326" t="s">
        <v>782</v>
      </c>
      <c r="G169" s="304"/>
      <c r="H169" s="304" t="s">
        <v>822</v>
      </c>
      <c r="I169" s="304" t="s">
        <v>784</v>
      </c>
      <c r="J169" s="304">
        <v>120</v>
      </c>
      <c r="K169" s="348"/>
    </row>
    <row r="170" ht="15" customHeight="1">
      <c r="B170" s="327"/>
      <c r="C170" s="304" t="s">
        <v>831</v>
      </c>
      <c r="D170" s="304"/>
      <c r="E170" s="304"/>
      <c r="F170" s="326" t="s">
        <v>782</v>
      </c>
      <c r="G170" s="304"/>
      <c r="H170" s="304" t="s">
        <v>832</v>
      </c>
      <c r="I170" s="304" t="s">
        <v>784</v>
      </c>
      <c r="J170" s="304" t="s">
        <v>833</v>
      </c>
      <c r="K170" s="348"/>
    </row>
    <row r="171" ht="15" customHeight="1">
      <c r="B171" s="327"/>
      <c r="C171" s="304" t="s">
        <v>86</v>
      </c>
      <c r="D171" s="304"/>
      <c r="E171" s="304"/>
      <c r="F171" s="326" t="s">
        <v>782</v>
      </c>
      <c r="G171" s="304"/>
      <c r="H171" s="304" t="s">
        <v>849</v>
      </c>
      <c r="I171" s="304" t="s">
        <v>784</v>
      </c>
      <c r="J171" s="304" t="s">
        <v>833</v>
      </c>
      <c r="K171" s="348"/>
    </row>
    <row r="172" ht="15" customHeight="1">
      <c r="B172" s="327"/>
      <c r="C172" s="304" t="s">
        <v>787</v>
      </c>
      <c r="D172" s="304"/>
      <c r="E172" s="304"/>
      <c r="F172" s="326" t="s">
        <v>788</v>
      </c>
      <c r="G172" s="304"/>
      <c r="H172" s="304" t="s">
        <v>849</v>
      </c>
      <c r="I172" s="304" t="s">
        <v>784</v>
      </c>
      <c r="J172" s="304">
        <v>50</v>
      </c>
      <c r="K172" s="348"/>
    </row>
    <row r="173" ht="15" customHeight="1">
      <c r="B173" s="327"/>
      <c r="C173" s="304" t="s">
        <v>790</v>
      </c>
      <c r="D173" s="304"/>
      <c r="E173" s="304"/>
      <c r="F173" s="326" t="s">
        <v>782</v>
      </c>
      <c r="G173" s="304"/>
      <c r="H173" s="304" t="s">
        <v>849</v>
      </c>
      <c r="I173" s="304" t="s">
        <v>792</v>
      </c>
      <c r="J173" s="304"/>
      <c r="K173" s="348"/>
    </row>
    <row r="174" ht="15" customHeight="1">
      <c r="B174" s="327"/>
      <c r="C174" s="304" t="s">
        <v>801</v>
      </c>
      <c r="D174" s="304"/>
      <c r="E174" s="304"/>
      <c r="F174" s="326" t="s">
        <v>788</v>
      </c>
      <c r="G174" s="304"/>
      <c r="H174" s="304" t="s">
        <v>849</v>
      </c>
      <c r="I174" s="304" t="s">
        <v>784</v>
      </c>
      <c r="J174" s="304">
        <v>50</v>
      </c>
      <c r="K174" s="348"/>
    </row>
    <row r="175" ht="15" customHeight="1">
      <c r="B175" s="327"/>
      <c r="C175" s="304" t="s">
        <v>809</v>
      </c>
      <c r="D175" s="304"/>
      <c r="E175" s="304"/>
      <c r="F175" s="326" t="s">
        <v>788</v>
      </c>
      <c r="G175" s="304"/>
      <c r="H175" s="304" t="s">
        <v>849</v>
      </c>
      <c r="I175" s="304" t="s">
        <v>784</v>
      </c>
      <c r="J175" s="304">
        <v>50</v>
      </c>
      <c r="K175" s="348"/>
    </row>
    <row r="176" ht="15" customHeight="1">
      <c r="B176" s="327"/>
      <c r="C176" s="304" t="s">
        <v>807</v>
      </c>
      <c r="D176" s="304"/>
      <c r="E176" s="304"/>
      <c r="F176" s="326" t="s">
        <v>788</v>
      </c>
      <c r="G176" s="304"/>
      <c r="H176" s="304" t="s">
        <v>849</v>
      </c>
      <c r="I176" s="304" t="s">
        <v>784</v>
      </c>
      <c r="J176" s="304">
        <v>50</v>
      </c>
      <c r="K176" s="348"/>
    </row>
    <row r="177" ht="15" customHeight="1">
      <c r="B177" s="327"/>
      <c r="C177" s="304" t="s">
        <v>121</v>
      </c>
      <c r="D177" s="304"/>
      <c r="E177" s="304"/>
      <c r="F177" s="326" t="s">
        <v>782</v>
      </c>
      <c r="G177" s="304"/>
      <c r="H177" s="304" t="s">
        <v>850</v>
      </c>
      <c r="I177" s="304" t="s">
        <v>851</v>
      </c>
      <c r="J177" s="304"/>
      <c r="K177" s="348"/>
    </row>
    <row r="178" ht="15" customHeight="1">
      <c r="B178" s="327"/>
      <c r="C178" s="304" t="s">
        <v>60</v>
      </c>
      <c r="D178" s="304"/>
      <c r="E178" s="304"/>
      <c r="F178" s="326" t="s">
        <v>782</v>
      </c>
      <c r="G178" s="304"/>
      <c r="H178" s="304" t="s">
        <v>852</v>
      </c>
      <c r="I178" s="304" t="s">
        <v>853</v>
      </c>
      <c r="J178" s="304">
        <v>1</v>
      </c>
      <c r="K178" s="348"/>
    </row>
    <row r="179" ht="15" customHeight="1">
      <c r="B179" s="327"/>
      <c r="C179" s="304" t="s">
        <v>56</v>
      </c>
      <c r="D179" s="304"/>
      <c r="E179" s="304"/>
      <c r="F179" s="326" t="s">
        <v>782</v>
      </c>
      <c r="G179" s="304"/>
      <c r="H179" s="304" t="s">
        <v>854</v>
      </c>
      <c r="I179" s="304" t="s">
        <v>784</v>
      </c>
      <c r="J179" s="304">
        <v>20</v>
      </c>
      <c r="K179" s="348"/>
    </row>
    <row r="180" ht="15" customHeight="1">
      <c r="B180" s="327"/>
      <c r="C180" s="304" t="s">
        <v>57</v>
      </c>
      <c r="D180" s="304"/>
      <c r="E180" s="304"/>
      <c r="F180" s="326" t="s">
        <v>782</v>
      </c>
      <c r="G180" s="304"/>
      <c r="H180" s="304" t="s">
        <v>855</v>
      </c>
      <c r="I180" s="304" t="s">
        <v>784</v>
      </c>
      <c r="J180" s="304">
        <v>255</v>
      </c>
      <c r="K180" s="348"/>
    </row>
    <row r="181" ht="15" customHeight="1">
      <c r="B181" s="327"/>
      <c r="C181" s="304" t="s">
        <v>122</v>
      </c>
      <c r="D181" s="304"/>
      <c r="E181" s="304"/>
      <c r="F181" s="326" t="s">
        <v>782</v>
      </c>
      <c r="G181" s="304"/>
      <c r="H181" s="304" t="s">
        <v>746</v>
      </c>
      <c r="I181" s="304" t="s">
        <v>784</v>
      </c>
      <c r="J181" s="304">
        <v>10</v>
      </c>
      <c r="K181" s="348"/>
    </row>
    <row r="182" ht="15" customHeight="1">
      <c r="B182" s="327"/>
      <c r="C182" s="304" t="s">
        <v>123</v>
      </c>
      <c r="D182" s="304"/>
      <c r="E182" s="304"/>
      <c r="F182" s="326" t="s">
        <v>782</v>
      </c>
      <c r="G182" s="304"/>
      <c r="H182" s="304" t="s">
        <v>856</v>
      </c>
      <c r="I182" s="304" t="s">
        <v>817</v>
      </c>
      <c r="J182" s="304"/>
      <c r="K182" s="348"/>
    </row>
    <row r="183" ht="15" customHeight="1">
      <c r="B183" s="327"/>
      <c r="C183" s="304" t="s">
        <v>857</v>
      </c>
      <c r="D183" s="304"/>
      <c r="E183" s="304"/>
      <c r="F183" s="326" t="s">
        <v>782</v>
      </c>
      <c r="G183" s="304"/>
      <c r="H183" s="304" t="s">
        <v>858</v>
      </c>
      <c r="I183" s="304" t="s">
        <v>817</v>
      </c>
      <c r="J183" s="304"/>
      <c r="K183" s="348"/>
    </row>
    <row r="184" ht="15" customHeight="1">
      <c r="B184" s="327"/>
      <c r="C184" s="304" t="s">
        <v>846</v>
      </c>
      <c r="D184" s="304"/>
      <c r="E184" s="304"/>
      <c r="F184" s="326" t="s">
        <v>782</v>
      </c>
      <c r="G184" s="304"/>
      <c r="H184" s="304" t="s">
        <v>859</v>
      </c>
      <c r="I184" s="304" t="s">
        <v>817</v>
      </c>
      <c r="J184" s="304"/>
      <c r="K184" s="348"/>
    </row>
    <row r="185" ht="15" customHeight="1">
      <c r="B185" s="327"/>
      <c r="C185" s="304" t="s">
        <v>125</v>
      </c>
      <c r="D185" s="304"/>
      <c r="E185" s="304"/>
      <c r="F185" s="326" t="s">
        <v>788</v>
      </c>
      <c r="G185" s="304"/>
      <c r="H185" s="304" t="s">
        <v>860</v>
      </c>
      <c r="I185" s="304" t="s">
        <v>784</v>
      </c>
      <c r="J185" s="304">
        <v>50</v>
      </c>
      <c r="K185" s="348"/>
    </row>
    <row r="186" ht="15" customHeight="1">
      <c r="B186" s="327"/>
      <c r="C186" s="304" t="s">
        <v>861</v>
      </c>
      <c r="D186" s="304"/>
      <c r="E186" s="304"/>
      <c r="F186" s="326" t="s">
        <v>788</v>
      </c>
      <c r="G186" s="304"/>
      <c r="H186" s="304" t="s">
        <v>862</v>
      </c>
      <c r="I186" s="304" t="s">
        <v>863</v>
      </c>
      <c r="J186" s="304"/>
      <c r="K186" s="348"/>
    </row>
    <row r="187" ht="15" customHeight="1">
      <c r="B187" s="327"/>
      <c r="C187" s="304" t="s">
        <v>864</v>
      </c>
      <c r="D187" s="304"/>
      <c r="E187" s="304"/>
      <c r="F187" s="326" t="s">
        <v>788</v>
      </c>
      <c r="G187" s="304"/>
      <c r="H187" s="304" t="s">
        <v>865</v>
      </c>
      <c r="I187" s="304" t="s">
        <v>863</v>
      </c>
      <c r="J187" s="304"/>
      <c r="K187" s="348"/>
    </row>
    <row r="188" ht="15" customHeight="1">
      <c r="B188" s="327"/>
      <c r="C188" s="304" t="s">
        <v>866</v>
      </c>
      <c r="D188" s="304"/>
      <c r="E188" s="304"/>
      <c r="F188" s="326" t="s">
        <v>788</v>
      </c>
      <c r="G188" s="304"/>
      <c r="H188" s="304" t="s">
        <v>867</v>
      </c>
      <c r="I188" s="304" t="s">
        <v>863</v>
      </c>
      <c r="J188" s="304"/>
      <c r="K188" s="348"/>
    </row>
    <row r="189" ht="15" customHeight="1">
      <c r="B189" s="327"/>
      <c r="C189" s="360" t="s">
        <v>868</v>
      </c>
      <c r="D189" s="304"/>
      <c r="E189" s="304"/>
      <c r="F189" s="326" t="s">
        <v>788</v>
      </c>
      <c r="G189" s="304"/>
      <c r="H189" s="304" t="s">
        <v>869</v>
      </c>
      <c r="I189" s="304" t="s">
        <v>870</v>
      </c>
      <c r="J189" s="361" t="s">
        <v>871</v>
      </c>
      <c r="K189" s="348"/>
    </row>
    <row r="190" ht="15" customHeight="1">
      <c r="B190" s="327"/>
      <c r="C190" s="311" t="s">
        <v>45</v>
      </c>
      <c r="D190" s="304"/>
      <c r="E190" s="304"/>
      <c r="F190" s="326" t="s">
        <v>782</v>
      </c>
      <c r="G190" s="304"/>
      <c r="H190" s="301" t="s">
        <v>872</v>
      </c>
      <c r="I190" s="304" t="s">
        <v>873</v>
      </c>
      <c r="J190" s="304"/>
      <c r="K190" s="348"/>
    </row>
    <row r="191" ht="15" customHeight="1">
      <c r="B191" s="327"/>
      <c r="C191" s="311" t="s">
        <v>874</v>
      </c>
      <c r="D191" s="304"/>
      <c r="E191" s="304"/>
      <c r="F191" s="326" t="s">
        <v>782</v>
      </c>
      <c r="G191" s="304"/>
      <c r="H191" s="304" t="s">
        <v>875</v>
      </c>
      <c r="I191" s="304" t="s">
        <v>817</v>
      </c>
      <c r="J191" s="304"/>
      <c r="K191" s="348"/>
    </row>
    <row r="192" ht="15" customHeight="1">
      <c r="B192" s="327"/>
      <c r="C192" s="311" t="s">
        <v>876</v>
      </c>
      <c r="D192" s="304"/>
      <c r="E192" s="304"/>
      <c r="F192" s="326" t="s">
        <v>782</v>
      </c>
      <c r="G192" s="304"/>
      <c r="H192" s="304" t="s">
        <v>877</v>
      </c>
      <c r="I192" s="304" t="s">
        <v>817</v>
      </c>
      <c r="J192" s="304"/>
      <c r="K192" s="348"/>
    </row>
    <row r="193" ht="15" customHeight="1">
      <c r="B193" s="327"/>
      <c r="C193" s="311" t="s">
        <v>878</v>
      </c>
      <c r="D193" s="304"/>
      <c r="E193" s="304"/>
      <c r="F193" s="326" t="s">
        <v>788</v>
      </c>
      <c r="G193" s="304"/>
      <c r="H193" s="304" t="s">
        <v>879</v>
      </c>
      <c r="I193" s="304" t="s">
        <v>817</v>
      </c>
      <c r="J193" s="304"/>
      <c r="K193" s="348"/>
    </row>
    <row r="194" ht="15" customHeight="1">
      <c r="B194" s="354"/>
      <c r="C194" s="362"/>
      <c r="D194" s="336"/>
      <c r="E194" s="336"/>
      <c r="F194" s="336"/>
      <c r="G194" s="336"/>
      <c r="H194" s="336"/>
      <c r="I194" s="336"/>
      <c r="J194" s="336"/>
      <c r="K194" s="355"/>
    </row>
    <row r="195" ht="18.75" customHeight="1">
      <c r="B195" s="301"/>
      <c r="C195" s="304"/>
      <c r="D195" s="304"/>
      <c r="E195" s="304"/>
      <c r="F195" s="326"/>
      <c r="G195" s="304"/>
      <c r="H195" s="304"/>
      <c r="I195" s="304"/>
      <c r="J195" s="304"/>
      <c r="K195" s="301"/>
    </row>
    <row r="196" ht="18.75" customHeight="1">
      <c r="B196" s="301"/>
      <c r="C196" s="304"/>
      <c r="D196" s="304"/>
      <c r="E196" s="304"/>
      <c r="F196" s="326"/>
      <c r="G196" s="304"/>
      <c r="H196" s="304"/>
      <c r="I196" s="304"/>
      <c r="J196" s="304"/>
      <c r="K196" s="301"/>
    </row>
    <row r="197" ht="18.75" customHeight="1">
      <c r="B197" s="312"/>
      <c r="C197" s="312"/>
      <c r="D197" s="312"/>
      <c r="E197" s="312"/>
      <c r="F197" s="312"/>
      <c r="G197" s="312"/>
      <c r="H197" s="312"/>
      <c r="I197" s="312"/>
      <c r="J197" s="312"/>
      <c r="K197" s="312"/>
    </row>
    <row r="198" ht="13.5">
      <c r="B198" s="291"/>
      <c r="C198" s="292"/>
      <c r="D198" s="292"/>
      <c r="E198" s="292"/>
      <c r="F198" s="292"/>
      <c r="G198" s="292"/>
      <c r="H198" s="292"/>
      <c r="I198" s="292"/>
      <c r="J198" s="292"/>
      <c r="K198" s="293"/>
    </row>
    <row r="199" ht="21">
      <c r="B199" s="294"/>
      <c r="C199" s="295" t="s">
        <v>880</v>
      </c>
      <c r="D199" s="295"/>
      <c r="E199" s="295"/>
      <c r="F199" s="295"/>
      <c r="G199" s="295"/>
      <c r="H199" s="295"/>
      <c r="I199" s="295"/>
      <c r="J199" s="295"/>
      <c r="K199" s="296"/>
    </row>
    <row r="200" ht="25.5" customHeight="1">
      <c r="B200" s="294"/>
      <c r="C200" s="363" t="s">
        <v>881</v>
      </c>
      <c r="D200" s="363"/>
      <c r="E200" s="363"/>
      <c r="F200" s="363" t="s">
        <v>882</v>
      </c>
      <c r="G200" s="364"/>
      <c r="H200" s="363" t="s">
        <v>883</v>
      </c>
      <c r="I200" s="363"/>
      <c r="J200" s="363"/>
      <c r="K200" s="296"/>
    </row>
    <row r="201" ht="5.25" customHeight="1">
      <c r="B201" s="327"/>
      <c r="C201" s="324"/>
      <c r="D201" s="324"/>
      <c r="E201" s="324"/>
      <c r="F201" s="324"/>
      <c r="G201" s="304"/>
      <c r="H201" s="324"/>
      <c r="I201" s="324"/>
      <c r="J201" s="324"/>
      <c r="K201" s="348"/>
    </row>
    <row r="202" ht="15" customHeight="1">
      <c r="B202" s="327"/>
      <c r="C202" s="304" t="s">
        <v>873</v>
      </c>
      <c r="D202" s="304"/>
      <c r="E202" s="304"/>
      <c r="F202" s="326" t="s">
        <v>46</v>
      </c>
      <c r="G202" s="304"/>
      <c r="H202" s="304" t="s">
        <v>884</v>
      </c>
      <c r="I202" s="304"/>
      <c r="J202" s="304"/>
      <c r="K202" s="348"/>
    </row>
    <row r="203" ht="15" customHeight="1">
      <c r="B203" s="327"/>
      <c r="C203" s="333"/>
      <c r="D203" s="304"/>
      <c r="E203" s="304"/>
      <c r="F203" s="326" t="s">
        <v>47</v>
      </c>
      <c r="G203" s="304"/>
      <c r="H203" s="304" t="s">
        <v>885</v>
      </c>
      <c r="I203" s="304"/>
      <c r="J203" s="304"/>
      <c r="K203" s="348"/>
    </row>
    <row r="204" ht="15" customHeight="1">
      <c r="B204" s="327"/>
      <c r="C204" s="333"/>
      <c r="D204" s="304"/>
      <c r="E204" s="304"/>
      <c r="F204" s="326" t="s">
        <v>50</v>
      </c>
      <c r="G204" s="304"/>
      <c r="H204" s="304" t="s">
        <v>886</v>
      </c>
      <c r="I204" s="304"/>
      <c r="J204" s="304"/>
      <c r="K204" s="348"/>
    </row>
    <row r="205" ht="15" customHeight="1">
      <c r="B205" s="327"/>
      <c r="C205" s="304"/>
      <c r="D205" s="304"/>
      <c r="E205" s="304"/>
      <c r="F205" s="326" t="s">
        <v>48</v>
      </c>
      <c r="G205" s="304"/>
      <c r="H205" s="304" t="s">
        <v>887</v>
      </c>
      <c r="I205" s="304"/>
      <c r="J205" s="304"/>
      <c r="K205" s="348"/>
    </row>
    <row r="206" ht="15" customHeight="1">
      <c r="B206" s="327"/>
      <c r="C206" s="304"/>
      <c r="D206" s="304"/>
      <c r="E206" s="304"/>
      <c r="F206" s="326" t="s">
        <v>49</v>
      </c>
      <c r="G206" s="304"/>
      <c r="H206" s="304" t="s">
        <v>888</v>
      </c>
      <c r="I206" s="304"/>
      <c r="J206" s="304"/>
      <c r="K206" s="348"/>
    </row>
    <row r="207" ht="15" customHeight="1">
      <c r="B207" s="327"/>
      <c r="C207" s="304"/>
      <c r="D207" s="304"/>
      <c r="E207" s="304"/>
      <c r="F207" s="326"/>
      <c r="G207" s="304"/>
      <c r="H207" s="304"/>
      <c r="I207" s="304"/>
      <c r="J207" s="304"/>
      <c r="K207" s="348"/>
    </row>
    <row r="208" ht="15" customHeight="1">
      <c r="B208" s="327"/>
      <c r="C208" s="304" t="s">
        <v>829</v>
      </c>
      <c r="D208" s="304"/>
      <c r="E208" s="304"/>
      <c r="F208" s="326" t="s">
        <v>81</v>
      </c>
      <c r="G208" s="304"/>
      <c r="H208" s="304" t="s">
        <v>889</v>
      </c>
      <c r="I208" s="304"/>
      <c r="J208" s="304"/>
      <c r="K208" s="348"/>
    </row>
    <row r="209" ht="15" customHeight="1">
      <c r="B209" s="327"/>
      <c r="C209" s="333"/>
      <c r="D209" s="304"/>
      <c r="E209" s="304"/>
      <c r="F209" s="326" t="s">
        <v>727</v>
      </c>
      <c r="G209" s="304"/>
      <c r="H209" s="304" t="s">
        <v>728</v>
      </c>
      <c r="I209" s="304"/>
      <c r="J209" s="304"/>
      <c r="K209" s="348"/>
    </row>
    <row r="210" ht="15" customHeight="1">
      <c r="B210" s="327"/>
      <c r="C210" s="304"/>
      <c r="D210" s="304"/>
      <c r="E210" s="304"/>
      <c r="F210" s="326" t="s">
        <v>725</v>
      </c>
      <c r="G210" s="304"/>
      <c r="H210" s="304" t="s">
        <v>890</v>
      </c>
      <c r="I210" s="304"/>
      <c r="J210" s="304"/>
      <c r="K210" s="348"/>
    </row>
    <row r="211" ht="15" customHeight="1">
      <c r="B211" s="365"/>
      <c r="C211" s="333"/>
      <c r="D211" s="333"/>
      <c r="E211" s="333"/>
      <c r="F211" s="326" t="s">
        <v>88</v>
      </c>
      <c r="G211" s="311"/>
      <c r="H211" s="352" t="s">
        <v>729</v>
      </c>
      <c r="I211" s="352"/>
      <c r="J211" s="352"/>
      <c r="K211" s="366"/>
    </row>
    <row r="212" ht="15" customHeight="1">
      <c r="B212" s="365"/>
      <c r="C212" s="333"/>
      <c r="D212" s="333"/>
      <c r="E212" s="333"/>
      <c r="F212" s="326" t="s">
        <v>651</v>
      </c>
      <c r="G212" s="311"/>
      <c r="H212" s="352" t="s">
        <v>92</v>
      </c>
      <c r="I212" s="352"/>
      <c r="J212" s="352"/>
      <c r="K212" s="366"/>
    </row>
    <row r="213" ht="15" customHeight="1">
      <c r="B213" s="365"/>
      <c r="C213" s="333"/>
      <c r="D213" s="333"/>
      <c r="E213" s="333"/>
      <c r="F213" s="367"/>
      <c r="G213" s="311"/>
      <c r="H213" s="368"/>
      <c r="I213" s="368"/>
      <c r="J213" s="368"/>
      <c r="K213" s="366"/>
    </row>
    <row r="214" ht="15" customHeight="1">
      <c r="B214" s="365"/>
      <c r="C214" s="304" t="s">
        <v>853</v>
      </c>
      <c r="D214" s="333"/>
      <c r="E214" s="333"/>
      <c r="F214" s="326">
        <v>1</v>
      </c>
      <c r="G214" s="311"/>
      <c r="H214" s="352" t="s">
        <v>891</v>
      </c>
      <c r="I214" s="352"/>
      <c r="J214" s="352"/>
      <c r="K214" s="366"/>
    </row>
    <row r="215" ht="15" customHeight="1">
      <c r="B215" s="365"/>
      <c r="C215" s="333"/>
      <c r="D215" s="333"/>
      <c r="E215" s="333"/>
      <c r="F215" s="326">
        <v>2</v>
      </c>
      <c r="G215" s="311"/>
      <c r="H215" s="352" t="s">
        <v>892</v>
      </c>
      <c r="I215" s="352"/>
      <c r="J215" s="352"/>
      <c r="K215" s="366"/>
    </row>
    <row r="216" ht="15" customHeight="1">
      <c r="B216" s="365"/>
      <c r="C216" s="333"/>
      <c r="D216" s="333"/>
      <c r="E216" s="333"/>
      <c r="F216" s="326">
        <v>3</v>
      </c>
      <c r="G216" s="311"/>
      <c r="H216" s="352" t="s">
        <v>893</v>
      </c>
      <c r="I216" s="352"/>
      <c r="J216" s="352"/>
      <c r="K216" s="366"/>
    </row>
    <row r="217" ht="15" customHeight="1">
      <c r="B217" s="365"/>
      <c r="C217" s="333"/>
      <c r="D217" s="333"/>
      <c r="E217" s="333"/>
      <c r="F217" s="326">
        <v>4</v>
      </c>
      <c r="G217" s="311"/>
      <c r="H217" s="352" t="s">
        <v>894</v>
      </c>
      <c r="I217" s="352"/>
      <c r="J217" s="352"/>
      <c r="K217" s="366"/>
    </row>
    <row r="218" ht="12.75" customHeight="1">
      <c r="B218" s="369"/>
      <c r="C218" s="370"/>
      <c r="D218" s="370"/>
      <c r="E218" s="370"/>
      <c r="F218" s="370"/>
      <c r="G218" s="370"/>
      <c r="H218" s="370"/>
      <c r="I218" s="370"/>
      <c r="J218" s="370"/>
      <c r="K218" s="371"/>
    </row>
  </sheetData>
  <sheetProtection autoFilter="0" deleteColumns="0" deleteRows="0" formatCells="0" formatColumns="0" formatRows="0" insertColumns="0" insertHyperlinks="0" insertRows="0" pivotTables="0" sort="0"/>
  <mergeCells count="77">
    <mergeCell ref="H217:J217"/>
    <mergeCell ref="H210:J210"/>
    <mergeCell ref="H200:J200"/>
    <mergeCell ref="C199:J199"/>
    <mergeCell ref="H208:J208"/>
    <mergeCell ref="H206:J206"/>
    <mergeCell ref="H204:J204"/>
    <mergeCell ref="H202:J202"/>
    <mergeCell ref="H205:J205"/>
    <mergeCell ref="H203:J203"/>
    <mergeCell ref="H214:J214"/>
    <mergeCell ref="H216:J216"/>
    <mergeCell ref="H215:J215"/>
    <mergeCell ref="H212:J212"/>
    <mergeCell ref="H211:J211"/>
    <mergeCell ref="H209:J209"/>
    <mergeCell ref="G42:J42"/>
    <mergeCell ref="G41:J41"/>
    <mergeCell ref="G43:J43"/>
    <mergeCell ref="G44:J44"/>
    <mergeCell ref="G45:J45"/>
    <mergeCell ref="C122:J122"/>
    <mergeCell ref="C102:J102"/>
    <mergeCell ref="C147:J147"/>
    <mergeCell ref="C165:J165"/>
    <mergeCell ref="C25:J25"/>
    <mergeCell ref="F20:J20"/>
    <mergeCell ref="F23:J23"/>
    <mergeCell ref="F21:J21"/>
    <mergeCell ref="F22:J22"/>
    <mergeCell ref="F19:J19"/>
    <mergeCell ref="D27:J27"/>
    <mergeCell ref="D28:J28"/>
    <mergeCell ref="D30:J30"/>
    <mergeCell ref="D31:J31"/>
    <mergeCell ref="C26:J26"/>
    <mergeCell ref="C3:J3"/>
    <mergeCell ref="C9:J9"/>
    <mergeCell ref="D10:J10"/>
    <mergeCell ref="D15:J15"/>
    <mergeCell ref="C4:J4"/>
    <mergeCell ref="C6:J6"/>
    <mergeCell ref="C7:J7"/>
    <mergeCell ref="D11:J11"/>
    <mergeCell ref="D16:J16"/>
    <mergeCell ref="D17:J17"/>
    <mergeCell ref="F18:J18"/>
    <mergeCell ref="D33:J33"/>
    <mergeCell ref="D34:J34"/>
    <mergeCell ref="D35:J35"/>
    <mergeCell ref="G36:J36"/>
    <mergeCell ref="G37:J37"/>
    <mergeCell ref="G38:J38"/>
    <mergeCell ref="G39:J39"/>
    <mergeCell ref="G40:J40"/>
    <mergeCell ref="D47:J47"/>
    <mergeCell ref="E48:J48"/>
    <mergeCell ref="E49:J49"/>
    <mergeCell ref="D51:J51"/>
    <mergeCell ref="E50:J50"/>
    <mergeCell ref="C52:J52"/>
    <mergeCell ref="C54:J54"/>
    <mergeCell ref="C55:J55"/>
    <mergeCell ref="D61:J61"/>
    <mergeCell ref="C57:J57"/>
    <mergeCell ref="D58:J58"/>
    <mergeCell ref="D59:J59"/>
    <mergeCell ref="D60:J60"/>
    <mergeCell ref="D62:J62"/>
    <mergeCell ref="D65:J65"/>
    <mergeCell ref="D66:J66"/>
    <mergeCell ref="D68:J68"/>
    <mergeCell ref="D63:J63"/>
    <mergeCell ref="D67:J67"/>
    <mergeCell ref="D69:J69"/>
    <mergeCell ref="D70:J70"/>
    <mergeCell ref="C75:J75"/>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prace</dc:creator>
  <cp:lastModifiedBy>prace</cp:lastModifiedBy>
  <dcterms:created xsi:type="dcterms:W3CDTF">2019-02-28T15:36:40Z</dcterms:created>
  <dcterms:modified xsi:type="dcterms:W3CDTF">2019-02-28T15:36:52Z</dcterms:modified>
</cp:coreProperties>
</file>