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huslav.chudik\Documents\VO 2022 - HarvestoroveSluzby OZLT_DNS\HarvestoroveSluzby - Vyzva 23-2022\"/>
    </mc:Choice>
  </mc:AlternateContent>
  <bookViews>
    <workbookView xWindow="1950" yWindow="-30" windowWidth="21075" windowHeight="9780"/>
  </bookViews>
  <sheets>
    <sheet name="rozsah zákazky a cenová ponuka" sheetId="1" r:id="rId1"/>
    <sheet name="Hárok1" sheetId="4" r:id="rId2"/>
    <sheet name="Vysvetlívky" sheetId="3" r:id="rId3"/>
  </sheets>
  <definedNames>
    <definedName name="_xlnm.Print_Area" localSheetId="0">'rozsah zákazky a cenová ponuka'!$A$1:$O$44</definedName>
  </definedNames>
  <calcPr calcId="162913"/>
</workbook>
</file>

<file path=xl/calcChain.xml><?xml version="1.0" encoding="utf-8"?>
<calcChain xmlns="http://schemas.openxmlformats.org/spreadsheetml/2006/main">
  <c r="L29" i="1" l="1"/>
  <c r="G27" i="1" l="1"/>
  <c r="O27" i="1" s="1"/>
  <c r="G26" i="1"/>
  <c r="O26" i="1" s="1"/>
  <c r="G25" i="1" l="1"/>
  <c r="O25" i="1" s="1"/>
  <c r="G24" i="1"/>
  <c r="O24" i="1" s="1"/>
  <c r="G23" i="1"/>
  <c r="O23" i="1" s="1"/>
  <c r="G22" i="1"/>
  <c r="O22" i="1" s="1"/>
  <c r="G21" i="1"/>
  <c r="O21" i="1" s="1"/>
  <c r="G20" i="1"/>
  <c r="O20" i="1" s="1"/>
  <c r="G19" i="1"/>
  <c r="O19" i="1" s="1"/>
  <c r="G18" i="1"/>
  <c r="O18" i="1" s="1"/>
  <c r="G17" i="1"/>
  <c r="O17" i="1" s="1"/>
  <c r="G13" i="1"/>
  <c r="O13" i="1" s="1"/>
  <c r="G14" i="1"/>
  <c r="O14" i="1" s="1"/>
  <c r="G15" i="1"/>
  <c r="O15" i="1" s="1"/>
  <c r="G16" i="1"/>
  <c r="O16" i="1" s="1"/>
  <c r="I4" i="4" l="1"/>
  <c r="F4" i="4"/>
  <c r="C4" i="4"/>
  <c r="B7" i="4" l="1"/>
  <c r="G12" i="1"/>
  <c r="O12" i="1" l="1"/>
  <c r="G28" i="1"/>
  <c r="O28" i="1" l="1"/>
  <c r="O29" i="1" l="1"/>
  <c r="P29" i="1" s="1"/>
  <c r="O31" i="1" l="1"/>
  <c r="O30" i="1" s="1"/>
</calcChain>
</file>

<file path=xl/sharedStrings.xml><?xml version="1.0" encoding="utf-8"?>
<sst xmlns="http://schemas.openxmlformats.org/spreadsheetml/2006/main" count="146" uniqueCount="93">
  <si>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</si>
  <si>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</si>
  <si>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</si>
  <si>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</si>
  <si>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</si>
  <si>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</si>
  <si>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</si>
  <si>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</si>
  <si>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</si>
  <si>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</si>
  <si>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</si>
  <si>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</si>
  <si>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</si>
  <si>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</si>
  <si>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</si>
  <si>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</si>
  <si>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</si>
  <si>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</si>
  <si>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</si>
  <si>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</si>
  <si>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</si>
  <si>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</si>
  <si>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</si>
  <si>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</si>
  <si>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</si>
  <si>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</si>
  <si>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</si>
  <si>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</si>
  <si>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</si>
  <si>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</si>
  <si>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</si>
  <si>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</si>
  <si>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</si>
  <si>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</si>
  <si>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</si>
  <si>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</si>
  <si>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</si>
  <si>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</si>
  <si>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</si>
  <si>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</si>
  <si>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</si>
  <si>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</si>
  <si>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</si>
  <si>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</si>
  <si>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</si>
  <si>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</si>
  <si>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</si>
  <si>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</si>
  <si>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</si>
  <si>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</si>
  <si>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</si>
  <si>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</si>
  <si>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</si>
  <si>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</si>
  <si>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</si>
  <si>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</si>
  <si>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</si>
  <si>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</si>
  <si>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</si>
  <si>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</si>
  <si>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</si>
  <si>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</si>
  <si>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</si>
  <si>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</si>
  <si>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</si>
  <si>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</si>
  <si>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</si>
  <si>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</si>
  <si>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</si>
  <si>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4 Zmluvy o dielo</t>
  </si>
  <si>
    <t>LO (ES)</t>
  </si>
  <si>
    <t>cena</t>
  </si>
  <si>
    <t>Lesy SR š.p. OZ Karpaty</t>
  </si>
  <si>
    <t>03 Gajary</t>
  </si>
  <si>
    <t>323A</t>
  </si>
  <si>
    <t>479A</t>
  </si>
  <si>
    <t>480A</t>
  </si>
  <si>
    <t>483A10</t>
  </si>
  <si>
    <t>464-10</t>
  </si>
  <si>
    <t>470A10</t>
  </si>
  <si>
    <t>472A10</t>
  </si>
  <si>
    <t>474A</t>
  </si>
  <si>
    <t>475A10</t>
  </si>
  <si>
    <t>447A10</t>
  </si>
  <si>
    <t>456B10</t>
  </si>
  <si>
    <t>481B10</t>
  </si>
  <si>
    <t>463-10</t>
  </si>
  <si>
    <t>322C</t>
  </si>
  <si>
    <t>490B</t>
  </si>
  <si>
    <t xml:space="preserve">časť A - Ťažba a výroba sortimentov harvestermi a ich vývoz forwardermi z porastu z lokality peň na vývozné miesto / odvozné miesto. Veľkostná kategória - odst.iii. Stredný - s prevádzkovou hmotnosťou od 13 t do 17 t, s výkonom motora 110 kW - 150 kW. </t>
  </si>
  <si>
    <t>22.11.2022 Ing. Róbert Smolarčík</t>
  </si>
  <si>
    <t xml:space="preserve">Lesnícke služby v ťažbovom procese - viacoperačné technológie na OZ Karpaty, VC Kostolište, LS Malacky  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</si>
  <si>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Požadovaný termín vykonania zákazky: január 2023 až máj 2023. Zo SP je požadovaná technológia z bodu 3. Predmet zákazky - (bližšie vymedzenie predmetu zákazky) : časť A - Ťažba a výroba sortimentov harvestermi a ich vývoz forwardermi z porastu z lokality peň na vývozné miesto / odvozné miesto. Veľkostná kategória - iii. Stredný - s prevádzkovou hmotnosťou od 13 t do 17 t, s výkonom motora 110 kW - 150 kW.do 17 t, s výkonom motora 110 kW - 150 kW.                                                             Objednávateľ na požiadanie dodávateľa prác umožní obhliadku porastov. Kontaktná osoba: Ing.Peter Swan 0918688674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</si>
</sst>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0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10" fillId="3" borderId="24" xfId="0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 wrapText="1"/>
    </xf>
    <xf numFmtId="0" fontId="10" fillId="3" borderId="29" xfId="0" applyFont="1" applyFill="1" applyBorder="1" applyAlignment="1" applyProtection="1">
      <alignment horizontal="center" vertical="center"/>
    </xf>
    <xf numFmtId="0" fontId="10" fillId="3" borderId="30" xfId="0" applyFont="1" applyFill="1" applyBorder="1" applyAlignment="1" applyProtection="1">
      <alignment horizontal="center" vertical="center" wrapText="1"/>
    </xf>
    <xf numFmtId="0" fontId="3" fillId="3" borderId="30" xfId="0" applyFont="1" applyFill="1" applyBorder="1" applyAlignment="1" applyProtection="1">
      <alignment horizontal="center" vertical="center"/>
    </xf>
    <xf numFmtId="0" fontId="0" fillId="3" borderId="30" xfId="0" applyFill="1" applyBorder="1" applyAlignment="1" applyProtection="1">
      <alignment horizontal="center" vertical="center"/>
    </xf>
    <xf numFmtId="3" fontId="10" fillId="3" borderId="30" xfId="0" applyNumberFormat="1" applyFont="1" applyFill="1" applyBorder="1" applyAlignment="1" applyProtection="1">
      <alignment horizontal="right" vertical="center"/>
    </xf>
    <xf numFmtId="0" fontId="10" fillId="3" borderId="30" xfId="0" applyFont="1" applyFill="1" applyBorder="1" applyAlignment="1" applyProtection="1">
      <alignment horizontal="center" vertical="center"/>
    </xf>
    <xf numFmtId="4" fontId="6" fillId="3" borderId="32" xfId="0" applyNumberFormat="1" applyFont="1" applyFill="1" applyBorder="1" applyAlignment="1" applyProtection="1">
      <alignment horizontal="center" vertical="center"/>
    </xf>
    <xf numFmtId="4" fontId="6" fillId="3" borderId="31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31" xfId="0" applyNumberFormat="1" applyFont="1" applyFill="1" applyBorder="1" applyAlignment="1" applyProtection="1">
      <alignment horizontal="center" vertical="center"/>
      <protection locked="0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36" xfId="0" applyFont="1" applyFill="1" applyBorder="1" applyAlignment="1" applyProtection="1">
      <alignment horizontal="center" vertical="center"/>
    </xf>
    <xf numFmtId="0" fontId="3" fillId="3" borderId="32" xfId="0" applyFont="1" applyFill="1" applyBorder="1" applyProtection="1"/>
    <xf numFmtId="0" fontId="0" fillId="3" borderId="29" xfId="0" applyFill="1" applyBorder="1" applyProtection="1"/>
    <xf numFmtId="0" fontId="10" fillId="3" borderId="21" xfId="0" applyFont="1" applyFill="1" applyBorder="1" applyAlignment="1" applyProtection="1">
      <alignment horizontal="center" vertical="center"/>
    </xf>
    <xf numFmtId="0" fontId="10" fillId="3" borderId="22" xfId="0" applyFont="1" applyFill="1" applyBorder="1" applyAlignment="1" applyProtection="1">
      <alignment horizontal="right" vertical="center" wrapText="1"/>
    </xf>
    <xf numFmtId="0" fontId="10" fillId="3" borderId="21" xfId="0" applyFont="1" applyFill="1" applyBorder="1" applyAlignment="1" applyProtection="1">
      <alignment horizontal="right" vertical="center" wrapText="1"/>
    </xf>
    <xf numFmtId="0" fontId="10" fillId="3" borderId="40" xfId="0" applyFont="1" applyFill="1" applyBorder="1" applyAlignment="1" applyProtection="1">
      <alignment horizontal="right" vertical="center" wrapText="1"/>
    </xf>
    <xf numFmtId="0" fontId="10" fillId="3" borderId="23" xfId="0" applyFont="1" applyFill="1" applyBorder="1" applyAlignment="1" applyProtection="1">
      <alignment horizontal="center" vertical="center" wrapText="1"/>
    </xf>
    <xf numFmtId="0" fontId="10" fillId="3" borderId="21" xfId="0" applyFont="1" applyFill="1" applyBorder="1" applyAlignment="1" applyProtection="1">
      <alignment horizontal="center" vertical="center" wrapText="1"/>
    </xf>
    <xf numFmtId="0" fontId="3" fillId="3" borderId="22" xfId="0" applyFont="1" applyFill="1" applyBorder="1" applyAlignment="1" applyProtection="1">
      <alignment horizontal="center" vertical="center"/>
    </xf>
    <xf numFmtId="0" fontId="10" fillId="3" borderId="42" xfId="0" applyFont="1" applyFill="1" applyBorder="1" applyAlignment="1" applyProtection="1">
      <alignment horizontal="right" vertical="center" wrapText="1"/>
    </xf>
    <xf numFmtId="4" fontId="10" fillId="3" borderId="16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6" fillId="3" borderId="10" xfId="0" applyFont="1" applyFill="1" applyBorder="1" applyAlignment="1" applyProtection="1">
      <alignment horizontal="center" vertical="center"/>
    </xf>
    <xf numFmtId="0" fontId="10" fillId="3" borderId="20" xfId="0" applyFont="1" applyFill="1" applyBorder="1" applyAlignment="1" applyProtection="1">
      <alignment horizontal="center" vertical="center"/>
    </xf>
    <xf numFmtId="4" fontId="6" fillId="3" borderId="3" xfId="0" applyNumberFormat="1" applyFont="1" applyFill="1" applyBorder="1" applyAlignment="1" applyProtection="1">
      <alignment horizontal="center" vertical="center"/>
      <protection locked="0"/>
    </xf>
    <xf numFmtId="4" fontId="10" fillId="3" borderId="30" xfId="0" applyNumberFormat="1" applyFont="1" applyFill="1" applyBorder="1" applyAlignment="1" applyProtection="1">
      <alignment horizontal="right" vertical="center"/>
    </xf>
    <xf numFmtId="2" fontId="10" fillId="3" borderId="27" xfId="0" applyNumberFormat="1" applyFont="1" applyFill="1" applyBorder="1" applyAlignment="1" applyProtection="1">
      <alignment horizontal="center" vertical="center" wrapText="1"/>
    </xf>
    <xf numFmtId="2" fontId="0" fillId="0" borderId="0" xfId="0" applyNumberFormat="1"/>
    <xf numFmtId="0" fontId="10" fillId="3" borderId="27" xfId="0" applyFont="1" applyFill="1" applyBorder="1" applyAlignment="1" applyProtection="1">
      <alignment horizontal="center" vertical="center"/>
    </xf>
    <xf numFmtId="0" fontId="10" fillId="3" borderId="36" xfId="0" applyFont="1" applyFill="1" applyBorder="1" applyAlignment="1" applyProtection="1">
      <alignment horizontal="right" vertical="center" wrapText="1"/>
    </xf>
    <xf numFmtId="0" fontId="10" fillId="3" borderId="27" xfId="0" applyFont="1" applyFill="1" applyBorder="1" applyAlignment="1" applyProtection="1">
      <alignment horizontal="right" vertical="center" wrapText="1"/>
    </xf>
    <xf numFmtId="0" fontId="10" fillId="3" borderId="37" xfId="0" applyFont="1" applyFill="1" applyBorder="1" applyAlignment="1" applyProtection="1">
      <alignment horizontal="center" vertical="center" wrapText="1"/>
    </xf>
    <xf numFmtId="4" fontId="6" fillId="3" borderId="43" xfId="0" applyNumberFormat="1" applyFont="1" applyFill="1" applyBorder="1" applyAlignment="1" applyProtection="1">
      <alignment horizontal="center" vertical="center"/>
      <protection locked="0"/>
    </xf>
    <xf numFmtId="4" fontId="6" fillId="3" borderId="44" xfId="0" applyNumberFormat="1" applyFont="1" applyFill="1" applyBorder="1" applyAlignment="1" applyProtection="1">
      <alignment horizontal="center" vertical="center"/>
    </xf>
    <xf numFmtId="4" fontId="6" fillId="3" borderId="9" xfId="0" applyNumberFormat="1" applyFont="1" applyFill="1" applyBorder="1" applyAlignment="1" applyProtection="1">
      <alignment horizontal="center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>
      <alignment horizontal="left"/>
    </xf>
    <xf numFmtId="0" fontId="1" fillId="3" borderId="0" xfId="0" applyFont="1" applyFill="1" applyAlignment="1" applyProtection="1">
      <alignment horizont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38" xfId="0" applyFont="1" applyFill="1" applyBorder="1" applyAlignment="1" applyProtection="1">
      <alignment horizontal="center" vertical="center" wrapText="1"/>
    </xf>
    <xf numFmtId="0" fontId="6" fillId="3" borderId="39" xfId="0" applyFont="1" applyFill="1" applyBorder="1" applyAlignment="1" applyProtection="1">
      <alignment horizontal="center" vertical="center" wrapText="1"/>
    </xf>
    <xf numFmtId="0" fontId="6" fillId="3" borderId="40" xfId="0" applyFont="1" applyFill="1" applyBorder="1" applyAlignment="1" applyProtection="1">
      <alignment horizontal="center" vertical="center" wrapText="1"/>
    </xf>
    <xf numFmtId="0" fontId="6" fillId="3" borderId="41" xfId="0" applyFont="1" applyFill="1" applyBorder="1" applyAlignment="1" applyProtection="1">
      <alignment horizontal="center" vertical="center" wrapText="1"/>
    </xf>
    <xf numFmtId="0" fontId="5" fillId="2" borderId="25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6" xfId="0" applyFont="1" applyFill="1" applyBorder="1" applyAlignment="1" applyProtection="1">
      <alignment horizontal="left"/>
      <protection locked="0"/>
    </xf>
    <xf numFmtId="0" fontId="0" fillId="2" borderId="25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17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0" borderId="0" xfId="0" applyAlignment="1">
      <alignment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45" xfId="0" applyFont="1" applyFill="1" applyBorder="1" applyAlignment="1" applyProtection="1">
      <alignment horizontal="center" vertical="center" wrapText="1"/>
    </xf>
    <xf numFmtId="0" fontId="10" fillId="3" borderId="46" xfId="0" applyFont="1" applyFill="1" applyBorder="1" applyAlignment="1" applyProtection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6" xfId="0" applyFont="1" applyFill="1" applyBorder="1" applyAlignment="1" applyProtection="1">
      <alignment horizontal="left" vertical="center" wrapText="1"/>
    </xf>
    <xf numFmtId="0" fontId="0" fillId="0" borderId="34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4"/>
  <sheetViews>
    <sheetView tabSelected="1" view="pageBreakPreview" topLeftCell="A22" zoomScale="110" zoomScaleNormal="100" zoomScaleSheetLayoutView="110" workbookViewId="0">
      <selection activeCell="L29" sqref="L29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7" ht="18" x14ac:dyDescent="0.25">
      <c r="A1" s="96" t="s">
        <v>64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16" t="s">
        <v>68</v>
      </c>
      <c r="O1" s="15"/>
    </row>
    <row r="2" spans="1:17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69</v>
      </c>
      <c r="O2" s="15"/>
    </row>
    <row r="3" spans="1:17" ht="18" x14ac:dyDescent="0.25">
      <c r="A3" s="17" t="s">
        <v>0</v>
      </c>
      <c r="B3" s="13"/>
      <c r="C3" s="95" t="s">
        <v>91</v>
      </c>
      <c r="D3" s="95"/>
      <c r="E3" s="95"/>
      <c r="F3" s="95"/>
      <c r="G3" s="95"/>
      <c r="H3" s="95"/>
      <c r="I3" s="95"/>
      <c r="J3" s="95"/>
      <c r="K3" s="95"/>
      <c r="L3" s="95"/>
      <c r="N3" s="14"/>
      <c r="O3" s="15"/>
    </row>
    <row r="4" spans="1:17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7" x14ac:dyDescent="0.25">
      <c r="A5" s="18"/>
      <c r="B5" s="18"/>
      <c r="C5" s="18"/>
      <c r="D5" s="18"/>
      <c r="E5" s="99"/>
      <c r="F5" s="99"/>
      <c r="G5" s="19"/>
      <c r="H5" s="18"/>
      <c r="I5" s="18"/>
      <c r="J5" s="18"/>
      <c r="K5" s="18"/>
      <c r="L5" s="18"/>
      <c r="M5" s="18"/>
      <c r="N5" s="18"/>
      <c r="O5" s="18"/>
    </row>
    <row r="6" spans="1:17" x14ac:dyDescent="0.25">
      <c r="A6" s="20" t="s">
        <v>1</v>
      </c>
      <c r="B6" s="100" t="s">
        <v>72</v>
      </c>
      <c r="C6" s="100"/>
      <c r="D6" s="100"/>
      <c r="E6" s="100"/>
      <c r="F6" s="100"/>
      <c r="G6" s="19"/>
      <c r="H6" s="18"/>
      <c r="I6" s="18"/>
      <c r="J6" s="21"/>
      <c r="K6" s="18"/>
      <c r="L6" s="18"/>
      <c r="M6" s="18"/>
      <c r="N6" s="18"/>
      <c r="O6" s="18"/>
    </row>
    <row r="7" spans="1:17" ht="6" customHeight="1" thickBot="1" x14ac:dyDescent="0.3">
      <c r="A7" s="22"/>
      <c r="B7" s="101"/>
      <c r="C7" s="101"/>
      <c r="D7" s="101"/>
      <c r="E7" s="101"/>
      <c r="F7" s="101"/>
      <c r="G7" s="19"/>
      <c r="H7" s="18"/>
      <c r="I7" s="18"/>
      <c r="J7" s="18"/>
      <c r="K7" s="18"/>
      <c r="L7" s="18"/>
      <c r="M7" s="18"/>
      <c r="N7" s="18"/>
      <c r="O7" s="18"/>
    </row>
    <row r="8" spans="1:17" ht="16.5" customHeight="1" thickBot="1" x14ac:dyDescent="0.3">
      <c r="A8" s="97" t="s">
        <v>66</v>
      </c>
      <c r="B8" s="98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7" ht="21" customHeight="1" thickBot="1" x14ac:dyDescent="0.3">
      <c r="A9" s="50" t="s">
        <v>70</v>
      </c>
      <c r="B9" s="77" t="s">
        <v>2</v>
      </c>
      <c r="C9" s="90" t="s">
        <v>53</v>
      </c>
      <c r="D9" s="91"/>
      <c r="E9" s="92" t="s">
        <v>3</v>
      </c>
      <c r="F9" s="93"/>
      <c r="G9" s="94"/>
      <c r="H9" s="82" t="s">
        <v>4</v>
      </c>
      <c r="I9" s="79" t="s">
        <v>5</v>
      </c>
      <c r="J9" s="85" t="s">
        <v>6</v>
      </c>
      <c r="K9" s="88" t="s">
        <v>7</v>
      </c>
      <c r="L9" s="79" t="s">
        <v>54</v>
      </c>
      <c r="M9" s="79" t="s">
        <v>60</v>
      </c>
      <c r="N9" s="102" t="s">
        <v>58</v>
      </c>
      <c r="O9" s="104" t="s">
        <v>59</v>
      </c>
    </row>
    <row r="10" spans="1:17" ht="21.75" customHeight="1" x14ac:dyDescent="0.25">
      <c r="A10" s="25"/>
      <c r="B10" s="78"/>
      <c r="C10" s="106" t="s">
        <v>67</v>
      </c>
      <c r="D10" s="107"/>
      <c r="E10" s="106" t="s">
        <v>9</v>
      </c>
      <c r="F10" s="108" t="s">
        <v>10</v>
      </c>
      <c r="G10" s="110" t="s">
        <v>11</v>
      </c>
      <c r="H10" s="83"/>
      <c r="I10" s="80"/>
      <c r="J10" s="86"/>
      <c r="K10" s="89"/>
      <c r="L10" s="80"/>
      <c r="M10" s="80"/>
      <c r="N10" s="103"/>
      <c r="O10" s="105"/>
    </row>
    <row r="11" spans="1:17" ht="50.25" customHeight="1" thickBot="1" x14ac:dyDescent="0.3">
      <c r="A11" s="26"/>
      <c r="B11" s="78"/>
      <c r="C11" s="106"/>
      <c r="D11" s="107"/>
      <c r="E11" s="106"/>
      <c r="F11" s="109"/>
      <c r="G11" s="111"/>
      <c r="H11" s="84"/>
      <c r="I11" s="80"/>
      <c r="J11" s="87"/>
      <c r="K11" s="89"/>
      <c r="L11" s="81"/>
      <c r="M11" s="81"/>
      <c r="N11" s="103"/>
      <c r="O11" s="105"/>
    </row>
    <row r="12" spans="1:17" x14ac:dyDescent="0.25">
      <c r="A12" s="63" t="s">
        <v>73</v>
      </c>
      <c r="B12" s="52" t="s">
        <v>74</v>
      </c>
      <c r="C12" s="129" t="s">
        <v>89</v>
      </c>
      <c r="D12" s="130"/>
      <c r="E12" s="53">
        <v>13.84</v>
      </c>
      <c r="F12" s="54"/>
      <c r="G12" s="55">
        <f>E12+F12</f>
        <v>13.84</v>
      </c>
      <c r="H12" s="56" t="s">
        <v>37</v>
      </c>
      <c r="I12" s="57">
        <v>0</v>
      </c>
      <c r="J12" s="57">
        <v>0.37</v>
      </c>
      <c r="K12" s="58">
        <v>170</v>
      </c>
      <c r="L12" s="60">
        <v>223.37899999999999</v>
      </c>
      <c r="M12" s="62" t="s">
        <v>61</v>
      </c>
      <c r="N12" s="64"/>
      <c r="O12" s="74">
        <f>SUM(N12*G12)</f>
        <v>0</v>
      </c>
      <c r="P12" s="12"/>
      <c r="Q12" s="67"/>
    </row>
    <row r="13" spans="1:17" x14ac:dyDescent="0.25">
      <c r="A13" s="27" t="s">
        <v>73</v>
      </c>
      <c r="B13" s="68" t="s">
        <v>75</v>
      </c>
      <c r="C13" s="131"/>
      <c r="D13" s="132"/>
      <c r="E13" s="69">
        <v>30.64</v>
      </c>
      <c r="F13" s="70"/>
      <c r="G13" s="59">
        <f t="shared" ref="G13:G27" si="0">E13+F13</f>
        <v>30.64</v>
      </c>
      <c r="H13" s="71" t="s">
        <v>37</v>
      </c>
      <c r="I13" s="29">
        <v>0</v>
      </c>
      <c r="J13" s="29">
        <v>0.75</v>
      </c>
      <c r="K13" s="49">
        <v>250</v>
      </c>
      <c r="L13" s="60">
        <v>472.16</v>
      </c>
      <c r="M13" s="28" t="s">
        <v>61</v>
      </c>
      <c r="N13" s="72"/>
      <c r="O13" s="76">
        <f t="shared" ref="O13:O27" si="1">SUM(N13*G13)</f>
        <v>0</v>
      </c>
      <c r="P13" s="12"/>
      <c r="Q13" s="67"/>
    </row>
    <row r="14" spans="1:17" x14ac:dyDescent="0.25">
      <c r="A14" s="27" t="s">
        <v>73</v>
      </c>
      <c r="B14" s="68" t="s">
        <v>76</v>
      </c>
      <c r="C14" s="131"/>
      <c r="D14" s="132"/>
      <c r="E14" s="69">
        <v>13.53</v>
      </c>
      <c r="F14" s="70"/>
      <c r="G14" s="59">
        <f t="shared" si="0"/>
        <v>13.53</v>
      </c>
      <c r="H14" s="71" t="s">
        <v>37</v>
      </c>
      <c r="I14" s="29">
        <v>0</v>
      </c>
      <c r="J14" s="66">
        <v>0.8</v>
      </c>
      <c r="K14" s="49">
        <v>150</v>
      </c>
      <c r="L14" s="60">
        <v>208.5</v>
      </c>
      <c r="M14" s="28" t="s">
        <v>61</v>
      </c>
      <c r="N14" s="72"/>
      <c r="O14" s="75">
        <f t="shared" si="1"/>
        <v>0</v>
      </c>
      <c r="P14" s="12"/>
      <c r="Q14" s="67"/>
    </row>
    <row r="15" spans="1:17" x14ac:dyDescent="0.25">
      <c r="A15" s="27" t="s">
        <v>73</v>
      </c>
      <c r="B15" s="68" t="s">
        <v>77</v>
      </c>
      <c r="C15" s="131"/>
      <c r="D15" s="132"/>
      <c r="E15" s="69">
        <v>29.09</v>
      </c>
      <c r="F15" s="70"/>
      <c r="G15" s="59">
        <f t="shared" si="0"/>
        <v>29.09</v>
      </c>
      <c r="H15" s="71" t="s">
        <v>37</v>
      </c>
      <c r="I15" s="29">
        <v>0</v>
      </c>
      <c r="J15" s="29">
        <v>0.69</v>
      </c>
      <c r="K15" s="49">
        <v>180</v>
      </c>
      <c r="L15" s="60">
        <v>448.28</v>
      </c>
      <c r="M15" s="28" t="s">
        <v>61</v>
      </c>
      <c r="N15" s="72"/>
      <c r="O15" s="75">
        <f t="shared" si="1"/>
        <v>0</v>
      </c>
      <c r="P15" s="12"/>
      <c r="Q15" s="67"/>
    </row>
    <row r="16" spans="1:17" x14ac:dyDescent="0.25">
      <c r="A16" s="27" t="s">
        <v>73</v>
      </c>
      <c r="B16" s="68" t="s">
        <v>78</v>
      </c>
      <c r="C16" s="131"/>
      <c r="D16" s="132"/>
      <c r="E16" s="69">
        <v>8.01</v>
      </c>
      <c r="F16" s="70"/>
      <c r="G16" s="59">
        <f t="shared" si="0"/>
        <v>8.01</v>
      </c>
      <c r="H16" s="71" t="s">
        <v>37</v>
      </c>
      <c r="I16" s="29">
        <v>0</v>
      </c>
      <c r="J16" s="29">
        <v>1.1399999999999999</v>
      </c>
      <c r="K16" s="49">
        <v>200</v>
      </c>
      <c r="L16" s="60">
        <v>123.43</v>
      </c>
      <c r="M16" s="28" t="s">
        <v>61</v>
      </c>
      <c r="N16" s="72"/>
      <c r="O16" s="75">
        <f t="shared" si="1"/>
        <v>0</v>
      </c>
      <c r="P16" s="12"/>
      <c r="Q16" s="67"/>
    </row>
    <row r="17" spans="1:17" x14ac:dyDescent="0.25">
      <c r="A17" s="27" t="s">
        <v>73</v>
      </c>
      <c r="B17" s="68" t="s">
        <v>79</v>
      </c>
      <c r="C17" s="131"/>
      <c r="D17" s="132"/>
      <c r="E17" s="69">
        <v>15.96</v>
      </c>
      <c r="F17" s="70"/>
      <c r="G17" s="59">
        <f t="shared" si="0"/>
        <v>15.96</v>
      </c>
      <c r="H17" s="71" t="s">
        <v>37</v>
      </c>
      <c r="I17" s="29">
        <v>0</v>
      </c>
      <c r="J17" s="29">
        <v>0.43</v>
      </c>
      <c r="K17" s="49">
        <v>220</v>
      </c>
      <c r="L17" s="60">
        <v>245.94</v>
      </c>
      <c r="M17" s="28" t="s">
        <v>61</v>
      </c>
      <c r="N17" s="72"/>
      <c r="O17" s="75">
        <f t="shared" si="1"/>
        <v>0</v>
      </c>
      <c r="P17" s="12"/>
      <c r="Q17" s="67"/>
    </row>
    <row r="18" spans="1:17" x14ac:dyDescent="0.25">
      <c r="A18" s="27" t="s">
        <v>73</v>
      </c>
      <c r="B18" s="68" t="s">
        <v>80</v>
      </c>
      <c r="C18" s="131"/>
      <c r="D18" s="132"/>
      <c r="E18" s="69">
        <v>42.73</v>
      </c>
      <c r="F18" s="70"/>
      <c r="G18" s="59">
        <f t="shared" si="0"/>
        <v>42.73</v>
      </c>
      <c r="H18" s="71" t="s">
        <v>37</v>
      </c>
      <c r="I18" s="29">
        <v>0</v>
      </c>
      <c r="J18" s="29">
        <v>0.46</v>
      </c>
      <c r="K18" s="49">
        <v>250</v>
      </c>
      <c r="L18" s="60">
        <v>658.47</v>
      </c>
      <c r="M18" s="28" t="s">
        <v>61</v>
      </c>
      <c r="N18" s="72"/>
      <c r="O18" s="75">
        <f t="shared" si="1"/>
        <v>0</v>
      </c>
      <c r="P18" s="12"/>
      <c r="Q18" s="67"/>
    </row>
    <row r="19" spans="1:17" x14ac:dyDescent="0.25">
      <c r="A19" s="27" t="s">
        <v>73</v>
      </c>
      <c r="B19" s="68" t="s">
        <v>81</v>
      </c>
      <c r="C19" s="131"/>
      <c r="D19" s="132"/>
      <c r="E19" s="69">
        <v>20.92</v>
      </c>
      <c r="F19" s="70"/>
      <c r="G19" s="59">
        <f t="shared" si="0"/>
        <v>20.92</v>
      </c>
      <c r="H19" s="71" t="s">
        <v>37</v>
      </c>
      <c r="I19" s="29">
        <v>0</v>
      </c>
      <c r="J19" s="29">
        <v>0.65</v>
      </c>
      <c r="K19" s="49">
        <v>250</v>
      </c>
      <c r="L19" s="60">
        <v>322.38</v>
      </c>
      <c r="M19" s="28" t="s">
        <v>61</v>
      </c>
      <c r="N19" s="72"/>
      <c r="O19" s="75">
        <f t="shared" si="1"/>
        <v>0</v>
      </c>
      <c r="P19" s="12"/>
      <c r="Q19" s="67"/>
    </row>
    <row r="20" spans="1:17" x14ac:dyDescent="0.25">
      <c r="A20" s="27" t="s">
        <v>73</v>
      </c>
      <c r="B20" s="68" t="s">
        <v>82</v>
      </c>
      <c r="C20" s="131"/>
      <c r="D20" s="132"/>
      <c r="E20" s="69">
        <v>11.88</v>
      </c>
      <c r="F20" s="70"/>
      <c r="G20" s="59">
        <f t="shared" si="0"/>
        <v>11.88</v>
      </c>
      <c r="H20" s="71" t="s">
        <v>37</v>
      </c>
      <c r="I20" s="29">
        <v>0</v>
      </c>
      <c r="J20" s="29">
        <v>0.59</v>
      </c>
      <c r="K20" s="49">
        <v>300</v>
      </c>
      <c r="L20" s="60">
        <v>183.07</v>
      </c>
      <c r="M20" s="28" t="s">
        <v>61</v>
      </c>
      <c r="N20" s="72"/>
      <c r="O20" s="75">
        <f t="shared" si="1"/>
        <v>0</v>
      </c>
      <c r="P20" s="12"/>
      <c r="Q20" s="67"/>
    </row>
    <row r="21" spans="1:17" x14ac:dyDescent="0.25">
      <c r="A21" s="27" t="s">
        <v>73</v>
      </c>
      <c r="B21" s="68">
        <v>476</v>
      </c>
      <c r="C21" s="131"/>
      <c r="D21" s="132"/>
      <c r="E21" s="69">
        <v>36.36</v>
      </c>
      <c r="F21" s="70"/>
      <c r="G21" s="59">
        <f t="shared" si="0"/>
        <v>36.36</v>
      </c>
      <c r="H21" s="71" t="s">
        <v>37</v>
      </c>
      <c r="I21" s="29">
        <v>0</v>
      </c>
      <c r="J21" s="29">
        <v>0.61</v>
      </c>
      <c r="K21" s="49">
        <v>250</v>
      </c>
      <c r="L21" s="60">
        <v>560.30999999999995</v>
      </c>
      <c r="M21" s="28" t="s">
        <v>61</v>
      </c>
      <c r="N21" s="72"/>
      <c r="O21" s="75">
        <f t="shared" si="1"/>
        <v>0</v>
      </c>
      <c r="P21" s="12"/>
      <c r="Q21" s="67"/>
    </row>
    <row r="22" spans="1:17" x14ac:dyDescent="0.25">
      <c r="A22" s="27" t="s">
        <v>73</v>
      </c>
      <c r="B22" s="68" t="s">
        <v>83</v>
      </c>
      <c r="C22" s="131"/>
      <c r="D22" s="132"/>
      <c r="E22" s="69">
        <v>24.42</v>
      </c>
      <c r="F22" s="70"/>
      <c r="G22" s="59">
        <f t="shared" si="0"/>
        <v>24.42</v>
      </c>
      <c r="H22" s="71" t="s">
        <v>37</v>
      </c>
      <c r="I22" s="29">
        <v>0</v>
      </c>
      <c r="J22" s="29">
        <v>0.74</v>
      </c>
      <c r="K22" s="49">
        <v>150</v>
      </c>
      <c r="L22" s="60">
        <v>376.31</v>
      </c>
      <c r="M22" s="28" t="s">
        <v>61</v>
      </c>
      <c r="N22" s="72"/>
      <c r="O22" s="75">
        <f t="shared" si="1"/>
        <v>0</v>
      </c>
      <c r="P22" s="12"/>
      <c r="Q22" s="67"/>
    </row>
    <row r="23" spans="1:17" x14ac:dyDescent="0.25">
      <c r="A23" s="27" t="s">
        <v>73</v>
      </c>
      <c r="B23" s="68" t="s">
        <v>84</v>
      </c>
      <c r="C23" s="131"/>
      <c r="D23" s="132"/>
      <c r="E23" s="69">
        <v>14.61</v>
      </c>
      <c r="F23" s="70"/>
      <c r="G23" s="59">
        <f t="shared" si="0"/>
        <v>14.61</v>
      </c>
      <c r="H23" s="71" t="s">
        <v>37</v>
      </c>
      <c r="I23" s="29">
        <v>0</v>
      </c>
      <c r="J23" s="29">
        <v>0.73</v>
      </c>
      <c r="K23" s="49">
        <v>150</v>
      </c>
      <c r="L23" s="60">
        <v>225.14</v>
      </c>
      <c r="M23" s="28" t="s">
        <v>61</v>
      </c>
      <c r="N23" s="72"/>
      <c r="O23" s="75">
        <f t="shared" si="1"/>
        <v>0</v>
      </c>
      <c r="P23" s="12"/>
      <c r="Q23" s="67"/>
    </row>
    <row r="24" spans="1:17" x14ac:dyDescent="0.25">
      <c r="A24" s="27" t="s">
        <v>73</v>
      </c>
      <c r="B24" s="68" t="s">
        <v>85</v>
      </c>
      <c r="C24" s="131"/>
      <c r="D24" s="132"/>
      <c r="E24" s="69">
        <v>16.91</v>
      </c>
      <c r="F24" s="70"/>
      <c r="G24" s="59">
        <f t="shared" si="0"/>
        <v>16.91</v>
      </c>
      <c r="H24" s="71" t="s">
        <v>37</v>
      </c>
      <c r="I24" s="29">
        <v>0</v>
      </c>
      <c r="J24" s="29">
        <v>0.26</v>
      </c>
      <c r="K24" s="49">
        <v>100</v>
      </c>
      <c r="L24" s="60">
        <v>307.58999999999997</v>
      </c>
      <c r="M24" s="28" t="s">
        <v>61</v>
      </c>
      <c r="N24" s="72"/>
      <c r="O24" s="75">
        <f t="shared" si="1"/>
        <v>0</v>
      </c>
      <c r="P24" s="12"/>
      <c r="Q24" s="67"/>
    </row>
    <row r="25" spans="1:17" x14ac:dyDescent="0.25">
      <c r="A25" s="27" t="s">
        <v>73</v>
      </c>
      <c r="B25" s="68" t="s">
        <v>86</v>
      </c>
      <c r="C25" s="131"/>
      <c r="D25" s="132"/>
      <c r="E25" s="69">
        <v>29.43</v>
      </c>
      <c r="F25" s="70"/>
      <c r="G25" s="59">
        <f t="shared" si="0"/>
        <v>29.43</v>
      </c>
      <c r="H25" s="71" t="s">
        <v>37</v>
      </c>
      <c r="I25" s="29">
        <v>0</v>
      </c>
      <c r="J25" s="29">
        <v>0.26</v>
      </c>
      <c r="K25" s="49">
        <v>120</v>
      </c>
      <c r="L25" s="60">
        <v>535.33000000000004</v>
      </c>
      <c r="M25" s="28" t="s">
        <v>61</v>
      </c>
      <c r="N25" s="72"/>
      <c r="O25" s="75">
        <f t="shared" si="1"/>
        <v>0</v>
      </c>
      <c r="P25" s="12"/>
      <c r="Q25" s="67"/>
    </row>
    <row r="26" spans="1:17" x14ac:dyDescent="0.25">
      <c r="A26" s="27" t="s">
        <v>73</v>
      </c>
      <c r="B26" s="68" t="s">
        <v>87</v>
      </c>
      <c r="C26" s="131"/>
      <c r="D26" s="132"/>
      <c r="E26" s="69">
        <v>20.62</v>
      </c>
      <c r="F26" s="70"/>
      <c r="G26" s="59">
        <f t="shared" si="0"/>
        <v>20.62</v>
      </c>
      <c r="H26" s="71" t="s">
        <v>33</v>
      </c>
      <c r="I26" s="29">
        <v>0</v>
      </c>
      <c r="J26" s="29">
        <v>0.26</v>
      </c>
      <c r="K26" s="49">
        <v>400</v>
      </c>
      <c r="L26" s="60">
        <v>364.56</v>
      </c>
      <c r="M26" s="28" t="s">
        <v>61</v>
      </c>
      <c r="N26" s="72"/>
      <c r="O26" s="73">
        <f t="shared" si="1"/>
        <v>0</v>
      </c>
      <c r="P26" s="12"/>
      <c r="Q26" s="67"/>
    </row>
    <row r="27" spans="1:17" ht="15.75" thickBot="1" x14ac:dyDescent="0.3">
      <c r="A27" s="27" t="s">
        <v>73</v>
      </c>
      <c r="B27" s="68" t="s">
        <v>88</v>
      </c>
      <c r="C27" s="133"/>
      <c r="D27" s="134"/>
      <c r="E27" s="69">
        <v>227.35</v>
      </c>
      <c r="F27" s="70"/>
      <c r="G27" s="59">
        <f t="shared" si="0"/>
        <v>227.35</v>
      </c>
      <c r="H27" s="71" t="s">
        <v>33</v>
      </c>
      <c r="I27" s="29">
        <v>0</v>
      </c>
      <c r="J27" s="29">
        <v>0.36</v>
      </c>
      <c r="K27" s="49">
        <v>170</v>
      </c>
      <c r="L27" s="60">
        <v>3394.34</v>
      </c>
      <c r="M27" s="28" t="s">
        <v>61</v>
      </c>
      <c r="N27" s="72"/>
      <c r="O27" s="73">
        <f t="shared" si="1"/>
        <v>0</v>
      </c>
      <c r="P27" s="12"/>
      <c r="Q27" s="67"/>
    </row>
    <row r="28" spans="1:17" ht="15.75" thickBot="1" x14ac:dyDescent="0.3">
      <c r="A28" s="30"/>
      <c r="B28" s="31"/>
      <c r="C28" s="32"/>
      <c r="D28" s="33"/>
      <c r="E28" s="34"/>
      <c r="F28" s="34"/>
      <c r="G28" s="65">
        <f>SUM(G12:G27)</f>
        <v>556.30000000000007</v>
      </c>
      <c r="H28" s="35"/>
      <c r="I28" s="31"/>
      <c r="J28" s="31"/>
      <c r="K28" s="32"/>
      <c r="L28" s="36"/>
      <c r="M28" s="37"/>
      <c r="N28" s="40"/>
      <c r="O28" s="41">
        <f t="shared" ref="O28" si="2">SUM(N28*G28)</f>
        <v>0</v>
      </c>
      <c r="P28" s="12"/>
      <c r="Q28" s="67"/>
    </row>
    <row r="29" spans="1:17" ht="15.75" thickBot="1" x14ac:dyDescent="0.3">
      <c r="A29" s="51"/>
      <c r="B29" s="38"/>
      <c r="C29" s="38"/>
      <c r="D29" s="38"/>
      <c r="E29" s="38"/>
      <c r="F29" s="38"/>
      <c r="G29" s="38"/>
      <c r="H29" s="38"/>
      <c r="I29" s="38"/>
      <c r="J29" s="123" t="s">
        <v>13</v>
      </c>
      <c r="K29" s="123"/>
      <c r="L29" s="41">
        <f>SUM(L12:L28)</f>
        <v>8649.1890000000003</v>
      </c>
      <c r="M29" s="39"/>
      <c r="N29" s="42" t="s">
        <v>14</v>
      </c>
      <c r="O29" s="36">
        <f>SUM(O12:O28)</f>
        <v>0</v>
      </c>
      <c r="P29" s="12" t="str">
        <f>IF(O29&gt;L29,"prekročená cena","nižšia ako stanovená")</f>
        <v>nižšia ako stanovená</v>
      </c>
    </row>
    <row r="30" spans="1:17" ht="15.75" thickBot="1" x14ac:dyDescent="0.3">
      <c r="A30" s="124" t="s">
        <v>15</v>
      </c>
      <c r="B30" s="125"/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6"/>
      <c r="O30" s="36">
        <f>O31-O29</f>
        <v>0</v>
      </c>
    </row>
    <row r="31" spans="1:17" ht="15.75" thickBot="1" x14ac:dyDescent="0.3">
      <c r="A31" s="124" t="s">
        <v>16</v>
      </c>
      <c r="B31" s="125"/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6"/>
      <c r="O31" s="36">
        <f>IF("nie"=MID(I39,1,3),O29,(O29*1.2))</f>
        <v>0</v>
      </c>
    </row>
    <row r="32" spans="1:17" x14ac:dyDescent="0.25">
      <c r="A32" s="118" t="s">
        <v>17</v>
      </c>
      <c r="B32" s="118"/>
      <c r="C32" s="118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</row>
    <row r="33" spans="1:15" x14ac:dyDescent="0.25">
      <c r="A33" s="127" t="s">
        <v>65</v>
      </c>
      <c r="B33" s="128"/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</row>
    <row r="34" spans="1:15" ht="25.5" customHeight="1" x14ac:dyDescent="0.25">
      <c r="A34" s="44" t="s">
        <v>57</v>
      </c>
      <c r="B34" s="44"/>
      <c r="C34" s="44"/>
      <c r="D34" s="44"/>
      <c r="E34" s="44"/>
      <c r="F34" s="44"/>
      <c r="G34" s="45" t="s">
        <v>55</v>
      </c>
      <c r="H34" s="44"/>
      <c r="I34" s="44"/>
      <c r="J34" s="46"/>
      <c r="K34" s="46"/>
      <c r="L34" s="46"/>
      <c r="M34" s="46"/>
      <c r="N34" s="46"/>
      <c r="O34" s="46"/>
    </row>
    <row r="35" spans="1:15" ht="15" customHeight="1" x14ac:dyDescent="0.25">
      <c r="A35" s="120" t="s">
        <v>92</v>
      </c>
      <c r="B35" s="120"/>
      <c r="C35" s="120"/>
      <c r="D35" s="120"/>
      <c r="E35" s="120"/>
      <c r="F35" s="119" t="s">
        <v>56</v>
      </c>
      <c r="G35" s="47" t="s">
        <v>18</v>
      </c>
      <c r="H35" s="112"/>
      <c r="I35" s="113"/>
      <c r="J35" s="113"/>
      <c r="K35" s="113"/>
      <c r="L35" s="113"/>
      <c r="M35" s="113"/>
      <c r="N35" s="113"/>
      <c r="O35" s="114"/>
    </row>
    <row r="36" spans="1:15" x14ac:dyDescent="0.25">
      <c r="A36" s="121"/>
      <c r="B36" s="121"/>
      <c r="C36" s="121"/>
      <c r="D36" s="121"/>
      <c r="E36" s="121"/>
      <c r="F36" s="119"/>
      <c r="G36" s="47" t="s">
        <v>19</v>
      </c>
      <c r="H36" s="112"/>
      <c r="I36" s="113"/>
      <c r="J36" s="113"/>
      <c r="K36" s="113"/>
      <c r="L36" s="113"/>
      <c r="M36" s="113"/>
      <c r="N36" s="113"/>
      <c r="O36" s="114"/>
    </row>
    <row r="37" spans="1:15" ht="18" customHeight="1" x14ac:dyDescent="0.25">
      <c r="A37" s="121"/>
      <c r="B37" s="121"/>
      <c r="C37" s="121"/>
      <c r="D37" s="121"/>
      <c r="E37" s="121"/>
      <c r="F37" s="119"/>
      <c r="G37" s="47" t="s">
        <v>20</v>
      </c>
      <c r="H37" s="112"/>
      <c r="I37" s="113"/>
      <c r="J37" s="113"/>
      <c r="K37" s="113"/>
      <c r="L37" s="113"/>
      <c r="M37" s="113"/>
      <c r="N37" s="113"/>
      <c r="O37" s="114"/>
    </row>
    <row r="38" spans="1:15" x14ac:dyDescent="0.25">
      <c r="A38" s="121"/>
      <c r="B38" s="121"/>
      <c r="C38" s="121"/>
      <c r="D38" s="121"/>
      <c r="E38" s="121"/>
      <c r="F38" s="119"/>
      <c r="G38" s="47" t="s">
        <v>21</v>
      </c>
      <c r="H38" s="112"/>
      <c r="I38" s="113"/>
      <c r="J38" s="113"/>
      <c r="K38" s="113"/>
      <c r="L38" s="113"/>
      <c r="M38" s="113"/>
      <c r="N38" s="113"/>
      <c r="O38" s="114"/>
    </row>
    <row r="39" spans="1:15" x14ac:dyDescent="0.25">
      <c r="A39" s="121"/>
      <c r="B39" s="121"/>
      <c r="C39" s="121"/>
      <c r="D39" s="121"/>
      <c r="E39" s="121"/>
      <c r="F39" s="119"/>
      <c r="G39" s="47" t="s">
        <v>22</v>
      </c>
      <c r="H39" s="112"/>
      <c r="I39" s="113"/>
      <c r="J39" s="113"/>
      <c r="K39" s="113"/>
      <c r="L39" s="113"/>
      <c r="M39" s="113"/>
      <c r="N39" s="113"/>
      <c r="O39" s="114"/>
    </row>
    <row r="40" spans="1:15" x14ac:dyDescent="0.25">
      <c r="A40" s="121"/>
      <c r="B40" s="121"/>
      <c r="C40" s="121"/>
      <c r="D40" s="121"/>
      <c r="E40" s="121"/>
      <c r="F40" s="24"/>
      <c r="G40" s="24"/>
      <c r="H40" s="24"/>
      <c r="I40" s="24"/>
      <c r="J40" s="24"/>
      <c r="K40" s="24"/>
      <c r="L40" s="24"/>
      <c r="M40" s="24"/>
      <c r="N40" s="24"/>
      <c r="O40" s="24"/>
    </row>
    <row r="41" spans="1:15" x14ac:dyDescent="0.25">
      <c r="A41" s="121"/>
      <c r="B41" s="121"/>
      <c r="C41" s="121"/>
      <c r="D41" s="121"/>
      <c r="E41" s="121"/>
      <c r="F41" s="24"/>
      <c r="G41" s="24"/>
      <c r="H41" s="24"/>
      <c r="I41" s="24"/>
      <c r="J41" s="24"/>
      <c r="K41" s="24"/>
      <c r="L41" s="24"/>
      <c r="M41" s="24"/>
      <c r="N41" s="24"/>
      <c r="O41" s="24"/>
    </row>
    <row r="42" spans="1:15" x14ac:dyDescent="0.25">
      <c r="A42" s="121"/>
      <c r="B42" s="121"/>
      <c r="C42" s="121"/>
      <c r="D42" s="121"/>
      <c r="E42" s="121"/>
      <c r="F42" s="46"/>
      <c r="G42" s="24"/>
      <c r="H42" s="18"/>
      <c r="I42" s="24"/>
      <c r="J42" s="24" t="s">
        <v>23</v>
      </c>
      <c r="K42" s="24"/>
      <c r="L42" s="115"/>
      <c r="M42" s="116"/>
      <c r="N42" s="117"/>
      <c r="O42" s="24"/>
    </row>
    <row r="43" spans="1:15" x14ac:dyDescent="0.25">
      <c r="A43" s="122"/>
      <c r="B43" s="122"/>
      <c r="C43" s="122"/>
      <c r="D43" s="122"/>
      <c r="E43" s="122"/>
      <c r="F43" s="46"/>
      <c r="G43" s="24"/>
      <c r="H43" s="24"/>
      <c r="I43" s="24"/>
      <c r="J43" s="24"/>
      <c r="K43" s="24"/>
      <c r="L43" s="24"/>
      <c r="M43" s="24"/>
      <c r="N43" s="24"/>
      <c r="O43" s="24"/>
    </row>
    <row r="44" spans="1:15" x14ac:dyDescent="0.25">
      <c r="A44" s="21" t="s">
        <v>90</v>
      </c>
      <c r="B44" s="21"/>
      <c r="C44" s="21"/>
      <c r="D44" s="21"/>
      <c r="E44" s="21"/>
      <c r="F44" s="21"/>
      <c r="G44" s="24"/>
      <c r="H44" s="24"/>
      <c r="I44" s="24"/>
      <c r="J44" s="24"/>
      <c r="K44" s="24"/>
      <c r="L44" s="24"/>
      <c r="M44" s="24"/>
      <c r="N44" s="24"/>
      <c r="O44" s="24"/>
    </row>
  </sheetData>
  <mergeCells count="35">
    <mergeCell ref="J29:K29"/>
    <mergeCell ref="A30:N30"/>
    <mergeCell ref="A31:N31"/>
    <mergeCell ref="A33:O33"/>
    <mergeCell ref="C12:D27"/>
    <mergeCell ref="H39:O39"/>
    <mergeCell ref="L42:N42"/>
    <mergeCell ref="A32:C32"/>
    <mergeCell ref="F35:F39"/>
    <mergeCell ref="H35:O35"/>
    <mergeCell ref="H36:O36"/>
    <mergeCell ref="H37:O37"/>
    <mergeCell ref="H38:O38"/>
    <mergeCell ref="A35:E43"/>
    <mergeCell ref="N9:N11"/>
    <mergeCell ref="O9:O11"/>
    <mergeCell ref="C10:D11"/>
    <mergeCell ref="E10:E11"/>
    <mergeCell ref="F10:F11"/>
    <mergeCell ref="G10:G11"/>
    <mergeCell ref="M9:M11"/>
    <mergeCell ref="C3:L3"/>
    <mergeCell ref="A1:L1"/>
    <mergeCell ref="A8:B8"/>
    <mergeCell ref="E5:F5"/>
    <mergeCell ref="B6:F6"/>
    <mergeCell ref="B7:F7"/>
    <mergeCell ref="B9:B11"/>
    <mergeCell ref="L9:L11"/>
    <mergeCell ref="H9:H11"/>
    <mergeCell ref="I9:I11"/>
    <mergeCell ref="J9:J11"/>
    <mergeCell ref="K9:K11"/>
    <mergeCell ref="C9:D9"/>
    <mergeCell ref="E9:G9"/>
  </mergeCells>
  <pageMargins left="0.23622047244094491" right="0.23622047244094491" top="0" bottom="0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7"/>
  <sheetViews>
    <sheetView workbookViewId="0">
      <selection activeCell="M13" sqref="M13"/>
    </sheetView>
  </sheetViews>
  <sheetFormatPr defaultRowHeight="15" x14ac:dyDescent="0.25"/>
  <cols>
    <col min="2" max="2" width="16.28515625" bestFit="1" customWidth="1"/>
  </cols>
  <sheetData>
    <row r="3" spans="1:9" x14ac:dyDescent="0.25">
      <c r="A3" s="61" t="s">
        <v>61</v>
      </c>
      <c r="B3" s="61" t="s">
        <v>71</v>
      </c>
      <c r="C3" s="61"/>
      <c r="D3" s="61" t="s">
        <v>61</v>
      </c>
      <c r="E3" s="61" t="s">
        <v>71</v>
      </c>
      <c r="F3" s="61"/>
      <c r="G3" s="61" t="s">
        <v>61</v>
      </c>
      <c r="H3" s="61" t="s">
        <v>71</v>
      </c>
    </row>
    <row r="4" spans="1:9" x14ac:dyDescent="0.25">
      <c r="A4" s="61">
        <v>13.4</v>
      </c>
      <c r="B4" s="61">
        <v>25.19</v>
      </c>
      <c r="C4" s="61">
        <f>A4*B4</f>
        <v>337.54600000000005</v>
      </c>
      <c r="D4" s="61">
        <v>83</v>
      </c>
      <c r="E4" s="61">
        <v>26.05</v>
      </c>
      <c r="F4" s="61">
        <f>D4*E4</f>
        <v>2162.15</v>
      </c>
      <c r="G4" s="61">
        <v>13</v>
      </c>
      <c r="H4" s="61">
        <v>17.32</v>
      </c>
      <c r="I4" s="61">
        <f>G4*H4</f>
        <v>225.16</v>
      </c>
    </row>
    <row r="7" spans="1:9" x14ac:dyDescent="0.25">
      <c r="B7">
        <f>(C4+F4+I4)/(A4+D4+G4)</f>
        <v>24.907276051188298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39" t="s">
        <v>51</v>
      </c>
      <c r="M2" s="139"/>
    </row>
    <row r="3" spans="1:14" x14ac:dyDescent="0.25">
      <c r="A3" s="5" t="s">
        <v>25</v>
      </c>
      <c r="B3" s="136" t="s">
        <v>26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</row>
    <row r="4" spans="1:14" x14ac:dyDescent="0.25">
      <c r="A4" s="5" t="s">
        <v>27</v>
      </c>
      <c r="B4" s="136" t="s">
        <v>28</v>
      </c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</row>
    <row r="5" spans="1:14" x14ac:dyDescent="0.25">
      <c r="A5" s="5" t="s">
        <v>8</v>
      </c>
      <c r="B5" s="136" t="s">
        <v>29</v>
      </c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</row>
    <row r="6" spans="1:14" x14ac:dyDescent="0.25">
      <c r="A6" s="5" t="s">
        <v>2</v>
      </c>
      <c r="B6" s="136" t="s">
        <v>30</v>
      </c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6"/>
    </row>
    <row r="7" spans="1:14" x14ac:dyDescent="0.25">
      <c r="A7" s="6" t="s">
        <v>31</v>
      </c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8"/>
    </row>
    <row r="8" spans="1:14" x14ac:dyDescent="0.25">
      <c r="A8" s="5" t="s">
        <v>12</v>
      </c>
      <c r="B8" s="136" t="s">
        <v>32</v>
      </c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</row>
    <row r="9" spans="1:14" x14ac:dyDescent="0.25">
      <c r="A9" s="7" t="s">
        <v>33</v>
      </c>
      <c r="B9" s="136" t="s">
        <v>34</v>
      </c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</row>
    <row r="10" spans="1:14" x14ac:dyDescent="0.25">
      <c r="A10" s="7" t="s">
        <v>35</v>
      </c>
      <c r="B10" s="136" t="s">
        <v>36</v>
      </c>
      <c r="C10" s="136"/>
      <c r="D10" s="136"/>
      <c r="E10" s="136"/>
      <c r="F10" s="136"/>
      <c r="G10" s="136"/>
      <c r="H10" s="136"/>
      <c r="I10" s="136"/>
      <c r="J10" s="136"/>
      <c r="K10" s="136"/>
      <c r="L10" s="136"/>
      <c r="M10" s="136"/>
      <c r="N10" s="136"/>
    </row>
    <row r="11" spans="1:14" x14ac:dyDescent="0.25">
      <c r="A11" s="8" t="s">
        <v>37</v>
      </c>
      <c r="B11" s="136" t="s">
        <v>38</v>
      </c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</row>
    <row r="12" spans="1:14" x14ac:dyDescent="0.25">
      <c r="A12" s="9" t="s">
        <v>39</v>
      </c>
      <c r="B12" s="136" t="s">
        <v>40</v>
      </c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</row>
    <row r="13" spans="1:14" ht="24" customHeight="1" x14ac:dyDescent="0.25">
      <c r="A13" s="8" t="s">
        <v>41</v>
      </c>
      <c r="B13" s="136" t="s">
        <v>42</v>
      </c>
      <c r="C13" s="136"/>
      <c r="D13" s="136"/>
      <c r="E13" s="136"/>
      <c r="F13" s="136"/>
      <c r="G13" s="136"/>
      <c r="H13" s="136"/>
      <c r="I13" s="136"/>
      <c r="J13" s="136"/>
      <c r="K13" s="136"/>
      <c r="L13" s="136"/>
      <c r="M13" s="136"/>
      <c r="N13" s="136"/>
    </row>
    <row r="14" spans="1:14" ht="16.5" customHeight="1" x14ac:dyDescent="0.25">
      <c r="A14" s="8" t="s">
        <v>5</v>
      </c>
      <c r="B14" s="136" t="s">
        <v>52</v>
      </c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</row>
    <row r="15" spans="1:14" x14ac:dyDescent="0.25">
      <c r="A15" s="8" t="s">
        <v>43</v>
      </c>
      <c r="B15" s="136" t="s">
        <v>44</v>
      </c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</row>
    <row r="16" spans="1:14" ht="38.25" x14ac:dyDescent="0.25">
      <c r="A16" s="10" t="s">
        <v>45</v>
      </c>
      <c r="B16" s="136" t="s">
        <v>46</v>
      </c>
      <c r="C16" s="136"/>
      <c r="D16" s="136"/>
      <c r="E16" s="136"/>
      <c r="F16" s="136"/>
      <c r="G16" s="136"/>
      <c r="H16" s="136"/>
      <c r="I16" s="136"/>
      <c r="J16" s="136"/>
      <c r="K16" s="136"/>
      <c r="L16" s="136"/>
      <c r="M16" s="136"/>
      <c r="N16" s="136"/>
    </row>
    <row r="17" spans="1:14" ht="28.5" customHeight="1" x14ac:dyDescent="0.25">
      <c r="A17" s="10" t="s">
        <v>47</v>
      </c>
      <c r="B17" s="136" t="s">
        <v>48</v>
      </c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</row>
    <row r="18" spans="1:14" ht="27" customHeight="1" x14ac:dyDescent="0.25">
      <c r="A18" s="11" t="s">
        <v>49</v>
      </c>
      <c r="B18" s="136" t="s">
        <v>50</v>
      </c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</row>
    <row r="19" spans="1:14" ht="75" customHeight="1" x14ac:dyDescent="0.25">
      <c r="A19" s="48" t="s">
        <v>62</v>
      </c>
      <c r="B19" s="135" t="s">
        <v>63</v>
      </c>
      <c r="C19" s="135"/>
      <c r="D19" s="135"/>
      <c r="E19" s="135"/>
      <c r="F19" s="135"/>
      <c r="G19" s="135"/>
      <c r="H19" s="135"/>
      <c r="I19" s="135"/>
      <c r="J19" s="135"/>
      <c r="K19" s="135"/>
      <c r="L19" s="135"/>
      <c r="M19" s="135"/>
      <c r="N19" s="135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rozsah zákazky a cenová ponuka</vt:lpstr>
      <vt:lpstr>Hárok1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bohuslav.chudik</cp:lastModifiedBy>
  <cp:lastPrinted>2022-12-14T09:03:41Z</cp:lastPrinted>
  <dcterms:created xsi:type="dcterms:W3CDTF">2012-08-13T12:29:09Z</dcterms:created>
  <dcterms:modified xsi:type="dcterms:W3CDTF">2022-12-14T13:14:37Z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