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80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1" l="1"/>
  <c r="P13" i="1"/>
  <c r="R13" i="1" s="1"/>
  <c r="P14" i="1"/>
  <c r="R14" i="1" s="1"/>
  <c r="P12" i="1"/>
  <c r="R12" i="1" s="1"/>
  <c r="F13" i="1"/>
  <c r="H13" i="1" s="1"/>
  <c r="F14" i="1"/>
  <c r="H14" i="1" s="1"/>
  <c r="F15" i="1"/>
  <c r="H15" i="1" s="1"/>
  <c r="F16" i="1"/>
  <c r="H16" i="1" s="1"/>
  <c r="D12" i="1"/>
  <c r="D28" i="1" s="1"/>
  <c r="F19" i="1"/>
  <c r="H19" i="1" s="1"/>
  <c r="F20" i="1"/>
  <c r="H20" i="1" s="1"/>
  <c r="F21" i="1"/>
  <c r="H21" i="1" s="1"/>
  <c r="F22" i="1"/>
  <c r="H22" i="1" s="1"/>
  <c r="Q22" i="1"/>
  <c r="Q21" i="1"/>
  <c r="Q20" i="1"/>
  <c r="Q19" i="1"/>
  <c r="Q18" i="1"/>
  <c r="F18" i="1"/>
  <c r="H18" i="1" s="1"/>
  <c r="F24" i="1"/>
  <c r="H24" i="1" s="1"/>
  <c r="F26" i="1"/>
  <c r="H26" i="1" s="1"/>
  <c r="F28" i="1" l="1"/>
  <c r="H28" i="1" s="1"/>
  <c r="F12" i="1"/>
  <c r="H12" i="1" s="1"/>
</calcChain>
</file>

<file path=xl/comments1.xml><?xml version="1.0" encoding="utf-8"?>
<comments xmlns="http://schemas.openxmlformats.org/spreadsheetml/2006/main">
  <authors>
    <author>Autor</author>
  </authors>
  <commentList>
    <comment ref="C13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Někde je potřeba započítat docházkové terminály, můžeme je započítat s docházkovým SW?</t>
        </r>
      </text>
    </comment>
  </commentList>
</comments>
</file>

<file path=xl/sharedStrings.xml><?xml version="1.0" encoding="utf-8"?>
<sst xmlns="http://schemas.openxmlformats.org/spreadsheetml/2006/main" count="81" uniqueCount="68">
  <si>
    <t>Příloha č. 3 Smlouvy  - Cenová kalkulace</t>
  </si>
  <si>
    <t>Veřejné zakázky s názvem „DODÁVKA DOCHÁZKOVÉHO, PERSONÁLNÍHO A MZDOVÉHO SYSTÉMU VČETNĚ WEBOVÉHO PORTÁLU“</t>
  </si>
  <si>
    <t>Zadavatel: Dopravní podnik Ostrava a.s., sídlem Poděbradova 494/2, Moravská Ostrava, 702 00 Ostrava, IČO: 61974757</t>
  </si>
  <si>
    <t>Poznámka pro zadávací řízení  (ve smlouvě bude vypuštěno): Dodavatel doplní uvedené ceny za dílčí plnění předmětu pouze do žlutě zvýrazněných polí. Zbytek ceny tabulka dopočítá sama. Ceny obsažené v této Příloze musí odpovídat závazku obsaženému v Příloze č. 1 zadávacích podmínek  – Návrh smlouvy o dílo.</t>
  </si>
  <si>
    <t>bod č.</t>
  </si>
  <si>
    <t>předmět plnění</t>
  </si>
  <si>
    <t>Cena v Kč bez DPH</t>
  </si>
  <si>
    <t xml:space="preserve">Hodnota DPH 21 % </t>
  </si>
  <si>
    <t>Cena v Kč vč. DPH</t>
  </si>
  <si>
    <t>1.</t>
  </si>
  <si>
    <t xml:space="preserve">Dílo a Implementace </t>
  </si>
  <si>
    <t>1.1.</t>
  </si>
  <si>
    <t>Celková cena díla</t>
  </si>
  <si>
    <t>1.1.1</t>
  </si>
  <si>
    <t>Modul - Personalistika</t>
  </si>
  <si>
    <t>1.1.2</t>
  </si>
  <si>
    <t>Modul - Mzdový systém</t>
  </si>
  <si>
    <t>1.1.3</t>
  </si>
  <si>
    <t>Webový portál pro zaměstnance</t>
  </si>
  <si>
    <t>1.1.4</t>
  </si>
  <si>
    <t>2</t>
  </si>
  <si>
    <t>Servisní služby</t>
  </si>
  <si>
    <t>2.1.</t>
  </si>
  <si>
    <t>3</t>
  </si>
  <si>
    <t>Rozvoj</t>
  </si>
  <si>
    <t>3.1.</t>
  </si>
  <si>
    <t>Cena za poskytování 1 člověkodne rozvoje</t>
  </si>
  <si>
    <t>4</t>
  </si>
  <si>
    <t>Exit</t>
  </si>
  <si>
    <t>4.1.</t>
  </si>
  <si>
    <t>Celková cena za Provedení Exitu podle čl. XI. Smlouvy</t>
  </si>
  <si>
    <t>Náklady životního cyklu</t>
  </si>
  <si>
    <r>
      <rPr>
        <b/>
        <sz val="12"/>
        <color theme="1"/>
        <rFont val="Calibri"/>
        <family val="2"/>
        <charset val="238"/>
        <scheme val="minor"/>
      </rPr>
      <t>Prohlašuji čestně, že výše uvedené položky a ceny odpovídají mé svobodné a pravé vůli a jsou závazné.</t>
    </r>
    <r>
      <rPr>
        <sz val="12"/>
        <color rgb="FF92D050"/>
        <rFont val="Calibri"/>
        <family val="2"/>
        <charset val="238"/>
        <scheme val="minor"/>
      </rPr>
      <t xml:space="preserve"> (PODEPÍŠE OSOBA OPRÁVNĚNÁ JEDNAT ZA VYBRANÉHO DODAVATELE: DO NABÍDKY PODPIS NENÍ TŘEBA VKLÁDAT, BUDE PODEPSÁNO AŽ VYBRANÝM DODAVATELEM PŘI PODPISU SMLOUVY NA PŘEDMĚT VEŘEJNÉ ZAKÁZKY)</t>
    </r>
  </si>
  <si>
    <t>2.2.</t>
  </si>
  <si>
    <t>Celková cena za 1 měsíc poskytování Servisních služeb k modulu Pesonalistika</t>
  </si>
  <si>
    <t>Celková cena za 1 měsíc poskytování Servisních služeb k modulu Docházkový systém</t>
  </si>
  <si>
    <t>Celková cena za 1 měsíc poskytování Servisních služeb k modulu Mzdový systém</t>
  </si>
  <si>
    <t>Celková cena za 1 měsíc poskytování Servisních služeb k Webovému portálu pro zaměstnance</t>
  </si>
  <si>
    <t>Předpokládaná délka implementace</t>
  </si>
  <si>
    <t>Modul</t>
  </si>
  <si>
    <t>Personalistika</t>
  </si>
  <si>
    <t>Docházkový systém</t>
  </si>
  <si>
    <t>Mzdový systém</t>
  </si>
  <si>
    <t>měsíců</t>
  </si>
  <si>
    <t>Celková cena za 1 měsíc poskytování Servisních služeb k Přístupovému systému</t>
  </si>
  <si>
    <t>HW- Přístupový systém</t>
  </si>
  <si>
    <t>Předpokládaná délka trvání závazku:</t>
  </si>
  <si>
    <t>2.3.</t>
  </si>
  <si>
    <t>2.4.</t>
  </si>
  <si>
    <t>2.5.</t>
  </si>
  <si>
    <t>Délka poskytování servisu</t>
  </si>
  <si>
    <t>Ceny jednotlivých etap</t>
  </si>
  <si>
    <t>Etapa</t>
  </si>
  <si>
    <t>Hodnota DPH 21%</t>
  </si>
  <si>
    <t>Obsah Etapy</t>
  </si>
  <si>
    <t>např. 1.1.4 + 1.1.3.</t>
  </si>
  <si>
    <t>Docházkový SW + HW</t>
  </si>
  <si>
    <t>E1</t>
  </si>
  <si>
    <t>Bod</t>
  </si>
  <si>
    <t>E2</t>
  </si>
  <si>
    <t>E3</t>
  </si>
  <si>
    <t>Předpokládaný počet člověkodní rozvoje p.a.:</t>
  </si>
  <si>
    <t>let</t>
  </si>
  <si>
    <t>Předpokládaný celkový počet člověkodní rozvoje:</t>
  </si>
  <si>
    <t>Předpoklá daná délka trvání závazku:</t>
  </si>
  <si>
    <t>Celkové náklady životního cyklu závazku vypočtené na dobu 10 let podle čl. 10.3.2. písm a) výzvy k podání žádosti o účast</t>
  </si>
  <si>
    <t>6</t>
  </si>
  <si>
    <t>6.1.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</si>
</sst>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92D05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2" fillId="2" borderId="3" xfId="0" applyFont="1" applyFill="1" applyBorder="1"/>
    <xf numFmtId="49" fontId="2" fillId="0" borderId="9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/>
    <xf numFmtId="0" fontId="2" fillId="0" borderId="1" xfId="0" applyFont="1" applyBorder="1"/>
    <xf numFmtId="164" fontId="2" fillId="0" borderId="1" xfId="0" applyNumberFormat="1" applyFont="1" applyBorder="1"/>
    <xf numFmtId="164" fontId="2" fillId="0" borderId="10" xfId="0" applyNumberFormat="1" applyFont="1" applyBorder="1"/>
    <xf numFmtId="49" fontId="2" fillId="2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64" fontId="2" fillId="4" borderId="1" xfId="0" applyNumberFormat="1" applyFont="1" applyFill="1" applyBorder="1"/>
    <xf numFmtId="49" fontId="2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164" fontId="2" fillId="3" borderId="0" xfId="0" applyNumberFormat="1" applyFont="1" applyFill="1" applyBorder="1"/>
    <xf numFmtId="164" fontId="2" fillId="0" borderId="0" xfId="0" applyNumberFormat="1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wrapText="1"/>
    </xf>
    <xf numFmtId="0" fontId="0" fillId="0" borderId="20" xfId="0" applyBorder="1"/>
    <xf numFmtId="0" fontId="0" fillId="0" borderId="29" xfId="0" applyBorder="1" applyAlignment="1">
      <alignment wrapText="1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wrapText="1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9" xfId="0" applyBorder="1"/>
    <xf numFmtId="0" fontId="0" fillId="5" borderId="22" xfId="0" applyFill="1" applyBorder="1" applyAlignment="1">
      <alignment wrapText="1"/>
    </xf>
    <xf numFmtId="0" fontId="0" fillId="5" borderId="23" xfId="0" applyFill="1" applyBorder="1"/>
    <xf numFmtId="0" fontId="0" fillId="5" borderId="24" xfId="0" applyFill="1" applyBorder="1"/>
    <xf numFmtId="0" fontId="0" fillId="5" borderId="25" xfId="0" applyFill="1" applyBorder="1"/>
    <xf numFmtId="0" fontId="0" fillId="5" borderId="37" xfId="0" applyFill="1" applyBorder="1"/>
    <xf numFmtId="0" fontId="0" fillId="5" borderId="38" xfId="0" applyFill="1" applyBorder="1"/>
    <xf numFmtId="0" fontId="0" fillId="6" borderId="38" xfId="0" applyFill="1" applyBorder="1"/>
    <xf numFmtId="0" fontId="0" fillId="6" borderId="34" xfId="0" applyFill="1" applyBorder="1"/>
    <xf numFmtId="0" fontId="0" fillId="6" borderId="30" xfId="0" applyFill="1" applyBorder="1"/>
    <xf numFmtId="0" fontId="0" fillId="6" borderId="16" xfId="0" applyFill="1" applyBorder="1"/>
    <xf numFmtId="164" fontId="2" fillId="0" borderId="40" xfId="0" applyNumberFormat="1" applyFont="1" applyBorder="1"/>
    <xf numFmtId="164" fontId="2" fillId="0" borderId="5" xfId="0" applyNumberFormat="1" applyFont="1" applyBorder="1"/>
    <xf numFmtId="164" fontId="2" fillId="0" borderId="41" xfId="0" applyNumberFormat="1" applyFont="1" applyBorder="1"/>
    <xf numFmtId="164" fontId="2" fillId="0" borderId="42" xfId="0" applyNumberFormat="1" applyFont="1" applyBorder="1"/>
    <xf numFmtId="164" fontId="2" fillId="0" borderId="44" xfId="0" applyNumberFormat="1" applyFont="1" applyBorder="1"/>
    <xf numFmtId="164" fontId="2" fillId="0" borderId="43" xfId="0" applyNumberFormat="1" applyFont="1" applyBorder="1"/>
    <xf numFmtId="164" fontId="2" fillId="0" borderId="46" xfId="0" applyNumberFormat="1" applyFont="1" applyBorder="1"/>
    <xf numFmtId="164" fontId="2" fillId="0" borderId="45" xfId="0" applyNumberFormat="1" applyFont="1" applyBorder="1"/>
    <xf numFmtId="164" fontId="2" fillId="3" borderId="41" xfId="0" applyNumberFormat="1" applyFont="1" applyFill="1" applyBorder="1"/>
    <xf numFmtId="164" fontId="2" fillId="3" borderId="19" xfId="0" applyNumberFormat="1" applyFont="1" applyFill="1" applyBorder="1"/>
    <xf numFmtId="49" fontId="2" fillId="0" borderId="26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left" wrapText="1"/>
    </xf>
    <xf numFmtId="0" fontId="2" fillId="0" borderId="41" xfId="0" applyFont="1" applyBorder="1" applyAlignment="1">
      <alignment horizontal="left" wrapText="1"/>
    </xf>
    <xf numFmtId="0" fontId="2" fillId="0" borderId="42" xfId="0" applyFont="1" applyBorder="1" applyAlignment="1">
      <alignment horizontal="left" wrapText="1"/>
    </xf>
    <xf numFmtId="164" fontId="2" fillId="3" borderId="6" xfId="0" applyNumberFormat="1" applyFont="1" applyFill="1" applyBorder="1"/>
    <xf numFmtId="164" fontId="2" fillId="3" borderId="20" xfId="0" applyNumberFormat="1" applyFont="1" applyFill="1" applyBorder="1"/>
    <xf numFmtId="0" fontId="0" fillId="0" borderId="14" xfId="0" applyBorder="1"/>
    <xf numFmtId="0" fontId="0" fillId="0" borderId="15" xfId="0" applyBorder="1"/>
    <xf numFmtId="0" fontId="0" fillId="0" borderId="11" xfId="0" applyBorder="1"/>
    <xf numFmtId="0" fontId="0" fillId="0" borderId="18" xfId="0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0" fontId="0" fillId="5" borderId="21" xfId="0" applyFill="1" applyBorder="1"/>
    <xf numFmtId="0" fontId="0" fillId="5" borderId="22" xfId="0" applyFill="1" applyBorder="1"/>
    <xf numFmtId="0" fontId="5" fillId="5" borderId="13" xfId="0" applyFont="1" applyFill="1" applyBorder="1"/>
    <xf numFmtId="0" fontId="5" fillId="5" borderId="3" xfId="0" applyFont="1" applyFill="1" applyBorder="1"/>
    <xf numFmtId="0" fontId="0" fillId="0" borderId="2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50" xfId="0" applyBorder="1"/>
    <xf numFmtId="0" fontId="0" fillId="0" borderId="51" xfId="0" applyBorder="1"/>
    <xf numFmtId="0" fontId="0" fillId="6" borderId="8" xfId="0" applyFill="1" applyBorder="1" applyAlignment="1">
      <alignment wrapText="1"/>
    </xf>
    <xf numFmtId="0" fontId="0" fillId="6" borderId="51" xfId="0" applyFill="1" applyBorder="1"/>
    <xf numFmtId="0" fontId="0" fillId="6" borderId="52" xfId="0" applyFill="1" applyBorder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164" fontId="0" fillId="0" borderId="20" xfId="0" applyNumberFormat="1" applyBorder="1" applyAlignment="1">
      <alignment horizontal="right"/>
    </xf>
    <xf numFmtId="164" fontId="0" fillId="0" borderId="49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0" fontId="0" fillId="0" borderId="19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49" xfId="0" applyBorder="1" applyAlignment="1">
      <alignment horizontal="left"/>
    </xf>
    <xf numFmtId="164" fontId="0" fillId="0" borderId="27" xfId="0" applyNumberFormat="1" applyBorder="1" applyAlignment="1">
      <alignment horizontal="center"/>
    </xf>
    <xf numFmtId="164" fontId="0" fillId="0" borderId="47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48" xfId="0" applyNumberFormat="1" applyBorder="1" applyAlignment="1">
      <alignment horizontal="center"/>
    </xf>
    <xf numFmtId="164" fontId="0" fillId="0" borderId="27" xfId="0" applyNumberFormat="1" applyBorder="1" applyAlignment="1">
      <alignment horizontal="right"/>
    </xf>
    <xf numFmtId="164" fontId="0" fillId="0" borderId="47" xfId="0" applyNumberFormat="1" applyBorder="1" applyAlignment="1">
      <alignment horizontal="right"/>
    </xf>
    <xf numFmtId="164" fontId="0" fillId="0" borderId="28" xfId="0" applyNumberFormat="1" applyBorder="1" applyAlignment="1">
      <alignment horizontal="right"/>
    </xf>
    <xf numFmtId="164" fontId="0" fillId="0" borderId="19" xfId="0" applyNumberFormat="1" applyBorder="1" applyAlignment="1">
      <alignment horizontal="right"/>
    </xf>
    <xf numFmtId="164" fontId="0" fillId="0" borderId="48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0" fontId="0" fillId="5" borderId="13" xfId="0" applyFill="1" applyBorder="1" applyAlignment="1">
      <alignment horizontal="left" wrapText="1"/>
    </xf>
    <xf numFmtId="0" fontId="0" fillId="5" borderId="2" xfId="0" applyFill="1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5" borderId="53" xfId="0" applyFill="1" applyBorder="1" applyAlignment="1">
      <alignment horizontal="left" wrapText="1"/>
    </xf>
    <xf numFmtId="0" fontId="0" fillId="5" borderId="34" xfId="0" applyFill="1" applyBorder="1" applyAlignment="1">
      <alignment horizontal="left" wrapText="1"/>
    </xf>
    <xf numFmtId="0" fontId="0" fillId="5" borderId="36" xfId="0" applyFill="1" applyBorder="1" applyAlignment="1">
      <alignment horizontal="left" wrapText="1"/>
    </xf>
    <xf numFmtId="0" fontId="0" fillId="5" borderId="15" xfId="0" applyFill="1" applyBorder="1" applyAlignment="1">
      <alignment horizontal="center" wrapText="1"/>
    </xf>
    <xf numFmtId="0" fontId="0" fillId="5" borderId="16" xfId="0" applyFill="1" applyBorder="1" applyAlignment="1">
      <alignment horizontal="center" wrapText="1"/>
    </xf>
    <xf numFmtId="0" fontId="0" fillId="5" borderId="17" xfId="0" applyFill="1" applyBorder="1" applyAlignment="1">
      <alignment horizontal="center" wrapText="1"/>
    </xf>
    <xf numFmtId="0" fontId="0" fillId="0" borderId="27" xfId="0" applyBorder="1" applyAlignment="1">
      <alignment horizontal="left"/>
    </xf>
    <xf numFmtId="0" fontId="0" fillId="0" borderId="47" xfId="0" applyBorder="1" applyAlignment="1">
      <alignment horizontal="left"/>
    </xf>
    <xf numFmtId="164" fontId="0" fillId="0" borderId="20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S32"/>
  <sheetViews>
    <sheetView tabSelected="1" zoomScale="85" zoomScaleNormal="85" workbookViewId="0">
      <selection activeCell="F28" sqref="F28"/>
    </sheetView>
  </sheetViews>
  <sheetFormatPr defaultRowHeight="15" x14ac:dyDescent="0.25"/>
  <cols>
    <col min="2" max="2" width="11.140625" customWidth="1"/>
    <col min="3" max="3" width="36.7109375" customWidth="1"/>
    <col min="4" max="4" width="25.42578125" customWidth="1"/>
    <col min="5" max="5" width="18.5703125" hidden="1" customWidth="1"/>
    <col min="6" max="6" width="27" customWidth="1"/>
    <col min="7" max="7" width="18.5703125" hidden="1" customWidth="1"/>
    <col min="8" max="8" width="27.5703125" customWidth="1"/>
    <col min="9" max="10" width="8.5703125" customWidth="1"/>
    <col min="11" max="11" width="17.140625" customWidth="1"/>
  </cols>
  <sheetData>
    <row r="4" spans="2:19" ht="18.75" x14ac:dyDescent="0.25">
      <c r="B4" s="86" t="s">
        <v>0</v>
      </c>
      <c r="C4" s="86"/>
      <c r="D4" s="86"/>
      <c r="E4" s="86"/>
      <c r="F4" s="86"/>
      <c r="G4" s="86"/>
      <c r="H4" s="86"/>
      <c r="I4" s="23"/>
    </row>
    <row r="5" spans="2:19" ht="15.95" customHeight="1" x14ac:dyDescent="0.25">
      <c r="B5" s="87" t="s">
        <v>1</v>
      </c>
      <c r="C5" s="87"/>
      <c r="D5" s="87"/>
      <c r="E5" s="87"/>
      <c r="F5" s="87"/>
      <c r="G5" s="87"/>
      <c r="H5" s="87"/>
      <c r="I5" s="24"/>
    </row>
    <row r="6" spans="2:19" ht="15.75" x14ac:dyDescent="0.25">
      <c r="B6" s="87" t="s">
        <v>2</v>
      </c>
      <c r="C6" s="87"/>
      <c r="D6" s="87"/>
      <c r="E6" s="87"/>
      <c r="F6" s="87"/>
      <c r="G6" s="87"/>
      <c r="H6" s="87"/>
      <c r="I6" s="24"/>
    </row>
    <row r="7" spans="2:19" ht="47.1" customHeight="1" x14ac:dyDescent="0.25">
      <c r="B7" s="88" t="s">
        <v>3</v>
      </c>
      <c r="C7" s="88"/>
      <c r="D7" s="88"/>
      <c r="E7" s="88"/>
      <c r="F7" s="88"/>
      <c r="G7" s="88"/>
      <c r="H7" s="88"/>
      <c r="I7" s="25"/>
    </row>
    <row r="8" spans="2:19" ht="15.75" x14ac:dyDescent="0.25">
      <c r="B8" s="7"/>
      <c r="C8" s="7"/>
      <c r="D8" s="7"/>
      <c r="E8" s="7"/>
      <c r="F8" s="7"/>
      <c r="G8" s="7"/>
      <c r="H8" s="7"/>
      <c r="I8" s="7"/>
    </row>
    <row r="9" spans="2:19" ht="16.5" thickBot="1" x14ac:dyDescent="0.3">
      <c r="B9" s="7"/>
      <c r="C9" s="7"/>
      <c r="D9" s="7"/>
      <c r="E9" s="7"/>
      <c r="F9" s="7"/>
      <c r="G9" s="7"/>
      <c r="H9" s="7"/>
      <c r="I9" s="7"/>
    </row>
    <row r="10" spans="2:19" ht="42.95" customHeight="1" thickBot="1" x14ac:dyDescent="0.3">
      <c r="B10" s="1" t="s">
        <v>4</v>
      </c>
      <c r="C10" s="2" t="s">
        <v>5</v>
      </c>
      <c r="D10" s="3" t="s">
        <v>6</v>
      </c>
      <c r="E10" s="4"/>
      <c r="F10" s="3" t="s">
        <v>7</v>
      </c>
      <c r="G10" s="5"/>
      <c r="H10" s="6" t="s">
        <v>8</v>
      </c>
      <c r="I10" s="71"/>
      <c r="K10" s="76" t="s">
        <v>51</v>
      </c>
      <c r="L10" s="77"/>
    </row>
    <row r="11" spans="2:19" ht="15.6" customHeight="1" x14ac:dyDescent="0.25">
      <c r="B11" s="8" t="s">
        <v>9</v>
      </c>
      <c r="C11" s="9" t="s">
        <v>10</v>
      </c>
      <c r="D11" s="10"/>
      <c r="E11" s="10"/>
      <c r="F11" s="10"/>
      <c r="G11" s="10"/>
      <c r="H11" s="11"/>
      <c r="I11" s="72"/>
      <c r="J11" s="74" t="s">
        <v>58</v>
      </c>
      <c r="K11" s="75" t="s">
        <v>52</v>
      </c>
      <c r="L11" s="42" t="s">
        <v>54</v>
      </c>
      <c r="M11" s="42"/>
      <c r="N11" s="42" t="s">
        <v>6</v>
      </c>
      <c r="O11" s="42"/>
      <c r="P11" s="42" t="s">
        <v>53</v>
      </c>
      <c r="Q11" s="42"/>
      <c r="R11" s="42" t="s">
        <v>8</v>
      </c>
      <c r="S11" s="44"/>
    </row>
    <row r="12" spans="2:19" ht="25.5" customHeight="1" thickBot="1" x14ac:dyDescent="0.3">
      <c r="B12" s="12" t="s">
        <v>11</v>
      </c>
      <c r="C12" s="18" t="s">
        <v>12</v>
      </c>
      <c r="D12" s="13">
        <f>SUM(D13:D16)</f>
        <v>4</v>
      </c>
      <c r="E12" s="14"/>
      <c r="F12" s="15">
        <f>D12*0.21</f>
        <v>0.84</v>
      </c>
      <c r="G12" s="14"/>
      <c r="H12" s="16">
        <f>SUM(F12,D12)</f>
        <v>4.84</v>
      </c>
      <c r="I12" s="73"/>
      <c r="J12" s="67" t="s">
        <v>57</v>
      </c>
      <c r="K12" s="69">
        <v>1</v>
      </c>
      <c r="L12" s="115" t="s">
        <v>55</v>
      </c>
      <c r="M12" s="116"/>
      <c r="N12" s="96">
        <v>1</v>
      </c>
      <c r="O12" s="97"/>
      <c r="P12" s="100">
        <f>N12*0.21</f>
        <v>0.21</v>
      </c>
      <c r="Q12" s="101"/>
      <c r="R12" s="100">
        <f>P12+N12</f>
        <v>1.21</v>
      </c>
      <c r="S12" s="102"/>
    </row>
    <row r="13" spans="2:19" ht="25.5" customHeight="1" x14ac:dyDescent="0.25">
      <c r="B13" s="20" t="s">
        <v>13</v>
      </c>
      <c r="C13" s="21" t="s">
        <v>56</v>
      </c>
      <c r="D13" s="65">
        <v>1</v>
      </c>
      <c r="E13" s="7"/>
      <c r="F13" s="52">
        <f t="shared" ref="F13:F16" si="0">D13*0.21</f>
        <v>0.21</v>
      </c>
      <c r="G13" s="7"/>
      <c r="H13" s="56">
        <f t="shared" ref="H13:H16" si="1">SUM(F13,D13)</f>
        <v>1.21</v>
      </c>
      <c r="I13" s="73"/>
      <c r="J13" s="67" t="s">
        <v>59</v>
      </c>
      <c r="K13" s="69">
        <v>2</v>
      </c>
      <c r="L13" s="92"/>
      <c r="M13" s="93"/>
      <c r="N13" s="98">
        <v>1</v>
      </c>
      <c r="O13" s="99"/>
      <c r="P13" s="103">
        <f t="shared" ref="P13:P14" si="2">N13*0.21</f>
        <v>0.21</v>
      </c>
      <c r="Q13" s="104"/>
      <c r="R13" s="103">
        <f t="shared" ref="R13:R14" si="3">P13+N13</f>
        <v>1.21</v>
      </c>
      <c r="S13" s="105"/>
    </row>
    <row r="14" spans="2:19" ht="25.5" customHeight="1" thickBot="1" x14ac:dyDescent="0.3">
      <c r="B14" s="20" t="s">
        <v>15</v>
      </c>
      <c r="C14" s="21" t="s">
        <v>14</v>
      </c>
      <c r="D14" s="60">
        <v>1</v>
      </c>
      <c r="E14" s="7"/>
      <c r="F14" s="54">
        <f t="shared" si="0"/>
        <v>0.21</v>
      </c>
      <c r="G14" s="7"/>
      <c r="H14" s="58">
        <f t="shared" si="1"/>
        <v>1.21</v>
      </c>
      <c r="I14" s="73"/>
      <c r="J14" s="68" t="s">
        <v>60</v>
      </c>
      <c r="K14" s="70">
        <v>3</v>
      </c>
      <c r="L14" s="94"/>
      <c r="M14" s="95"/>
      <c r="N14" s="117">
        <v>1</v>
      </c>
      <c r="O14" s="118"/>
      <c r="P14" s="89">
        <f t="shared" si="2"/>
        <v>0.21</v>
      </c>
      <c r="Q14" s="90"/>
      <c r="R14" s="89">
        <f t="shared" si="3"/>
        <v>1.21</v>
      </c>
      <c r="S14" s="91"/>
    </row>
    <row r="15" spans="2:19" ht="25.5" customHeight="1" thickBot="1" x14ac:dyDescent="0.3">
      <c r="B15" s="20" t="s">
        <v>17</v>
      </c>
      <c r="C15" s="21" t="s">
        <v>16</v>
      </c>
      <c r="D15" s="60">
        <v>1</v>
      </c>
      <c r="E15" s="7"/>
      <c r="F15" s="54">
        <f t="shared" si="0"/>
        <v>0.21</v>
      </c>
      <c r="G15" s="7"/>
      <c r="H15" s="58">
        <f t="shared" si="1"/>
        <v>1.21</v>
      </c>
      <c r="I15" s="73"/>
    </row>
    <row r="16" spans="2:19" ht="25.5" customHeight="1" thickBot="1" x14ac:dyDescent="0.3">
      <c r="B16" s="20" t="s">
        <v>19</v>
      </c>
      <c r="C16" s="21" t="s">
        <v>18</v>
      </c>
      <c r="D16" s="66">
        <v>1</v>
      </c>
      <c r="E16" s="7"/>
      <c r="F16" s="51">
        <f t="shared" si="0"/>
        <v>0.21</v>
      </c>
      <c r="G16" s="7"/>
      <c r="H16" s="55">
        <f t="shared" si="1"/>
        <v>1.21</v>
      </c>
      <c r="I16" s="73"/>
      <c r="K16" s="45" t="s">
        <v>46</v>
      </c>
      <c r="L16" s="46"/>
      <c r="M16" s="46"/>
      <c r="N16" s="47">
        <v>120</v>
      </c>
      <c r="O16" s="40" t="s">
        <v>43</v>
      </c>
    </row>
    <row r="17" spans="2:18" ht="15.6" customHeight="1" x14ac:dyDescent="0.25">
      <c r="B17" s="17" t="s">
        <v>20</v>
      </c>
      <c r="C17" s="9" t="s">
        <v>21</v>
      </c>
      <c r="D17" s="10"/>
      <c r="E17" s="10"/>
      <c r="F17" s="10"/>
      <c r="G17" s="10"/>
      <c r="H17" s="11"/>
      <c r="I17" s="72"/>
      <c r="K17" s="41" t="s">
        <v>39</v>
      </c>
      <c r="L17" s="42" t="s">
        <v>38</v>
      </c>
      <c r="M17" s="42"/>
      <c r="N17" s="42"/>
      <c r="O17" s="42"/>
      <c r="P17" s="43" t="s">
        <v>50</v>
      </c>
      <c r="Q17" s="42"/>
      <c r="R17" s="44"/>
    </row>
    <row r="18" spans="2:18" ht="46.5" customHeight="1" thickBot="1" x14ac:dyDescent="0.3">
      <c r="B18" s="61" t="s">
        <v>22</v>
      </c>
      <c r="C18" s="63" t="s">
        <v>34</v>
      </c>
      <c r="D18" s="59">
        <v>1</v>
      </c>
      <c r="E18" s="15"/>
      <c r="F18" s="53">
        <f t="shared" ref="F18:F26" si="4">D18*0.21</f>
        <v>0.21</v>
      </c>
      <c r="G18" s="15"/>
      <c r="H18" s="57">
        <f t="shared" ref="H18:H26" si="5">SUM(F18,D18)</f>
        <v>1.21</v>
      </c>
      <c r="I18" s="73"/>
      <c r="K18" s="36" t="s">
        <v>40</v>
      </c>
      <c r="L18" s="37"/>
      <c r="M18" s="37"/>
      <c r="N18" s="48">
        <v>15</v>
      </c>
      <c r="O18" s="37" t="s">
        <v>43</v>
      </c>
      <c r="P18" s="38"/>
      <c r="Q18" s="37">
        <f>N16-N18</f>
        <v>105</v>
      </c>
      <c r="R18" s="39" t="s">
        <v>43</v>
      </c>
    </row>
    <row r="19" spans="2:18" ht="46.5" customHeight="1" x14ac:dyDescent="0.25">
      <c r="B19" s="20" t="s">
        <v>33</v>
      </c>
      <c r="C19" s="64" t="s">
        <v>35</v>
      </c>
      <c r="D19" s="60">
        <v>1</v>
      </c>
      <c r="E19" s="27"/>
      <c r="F19" s="54">
        <f t="shared" si="4"/>
        <v>0.21</v>
      </c>
      <c r="G19" s="27"/>
      <c r="H19" s="58">
        <f t="shared" si="5"/>
        <v>1.21</v>
      </c>
      <c r="I19" s="73"/>
      <c r="K19" s="36" t="s">
        <v>41</v>
      </c>
      <c r="L19" s="37"/>
      <c r="M19" s="37"/>
      <c r="N19" s="48">
        <v>9</v>
      </c>
      <c r="O19" s="37" t="s">
        <v>43</v>
      </c>
      <c r="P19" s="38"/>
      <c r="Q19" s="37">
        <f>N16-N19</f>
        <v>111</v>
      </c>
      <c r="R19" s="39" t="s">
        <v>43</v>
      </c>
    </row>
    <row r="20" spans="2:18" ht="46.5" customHeight="1" x14ac:dyDescent="0.25">
      <c r="B20" s="20" t="s">
        <v>47</v>
      </c>
      <c r="C20" s="64" t="s">
        <v>36</v>
      </c>
      <c r="D20" s="26">
        <v>1</v>
      </c>
      <c r="E20" s="27"/>
      <c r="F20" s="54">
        <f t="shared" si="4"/>
        <v>0.21</v>
      </c>
      <c r="G20" s="27"/>
      <c r="H20" s="58">
        <f t="shared" si="5"/>
        <v>1.21</v>
      </c>
      <c r="I20" s="73"/>
      <c r="K20" s="32" t="s">
        <v>42</v>
      </c>
      <c r="L20" s="33"/>
      <c r="M20" s="33"/>
      <c r="N20" s="49">
        <v>20</v>
      </c>
      <c r="O20" s="33" t="s">
        <v>43</v>
      </c>
      <c r="P20" s="34"/>
      <c r="Q20" s="33">
        <f>N16-N20</f>
        <v>100</v>
      </c>
      <c r="R20" s="35" t="s">
        <v>43</v>
      </c>
    </row>
    <row r="21" spans="2:18" ht="46.5" customHeight="1" x14ac:dyDescent="0.25">
      <c r="B21" s="20" t="s">
        <v>48</v>
      </c>
      <c r="C21" s="64" t="s">
        <v>37</v>
      </c>
      <c r="D21" s="26">
        <v>1</v>
      </c>
      <c r="E21" s="27"/>
      <c r="F21" s="54">
        <f t="shared" si="4"/>
        <v>0.21</v>
      </c>
      <c r="G21" s="27"/>
      <c r="H21" s="58">
        <f t="shared" si="5"/>
        <v>1.21</v>
      </c>
      <c r="I21" s="73"/>
      <c r="K21" s="32" t="s">
        <v>18</v>
      </c>
      <c r="L21" s="33"/>
      <c r="M21" s="33"/>
      <c r="N21" s="49">
        <v>15</v>
      </c>
      <c r="O21" s="33" t="s">
        <v>43</v>
      </c>
      <c r="P21" s="34"/>
      <c r="Q21" s="33">
        <f>N16-N21</f>
        <v>105</v>
      </c>
      <c r="R21" s="35" t="s">
        <v>43</v>
      </c>
    </row>
    <row r="22" spans="2:18" ht="46.5" customHeight="1" thickBot="1" x14ac:dyDescent="0.3">
      <c r="B22" s="20" t="s">
        <v>49</v>
      </c>
      <c r="C22" s="62" t="s">
        <v>44</v>
      </c>
      <c r="D22" s="26">
        <v>1</v>
      </c>
      <c r="E22" s="27"/>
      <c r="F22" s="51">
        <f t="shared" si="4"/>
        <v>0.21</v>
      </c>
      <c r="G22" s="27"/>
      <c r="H22" s="55">
        <f t="shared" si="5"/>
        <v>1.21</v>
      </c>
      <c r="I22" s="73"/>
      <c r="K22" s="30" t="s">
        <v>45</v>
      </c>
      <c r="L22" s="28"/>
      <c r="M22" s="28"/>
      <c r="N22" s="50">
        <v>9</v>
      </c>
      <c r="O22" s="28" t="s">
        <v>43</v>
      </c>
      <c r="P22" s="31"/>
      <c r="Q22" s="28">
        <f>N16-N22</f>
        <v>111</v>
      </c>
      <c r="R22" s="29" t="s">
        <v>43</v>
      </c>
    </row>
    <row r="23" spans="2:18" ht="15.6" customHeight="1" x14ac:dyDescent="0.25">
      <c r="B23" s="17" t="s">
        <v>23</v>
      </c>
      <c r="C23" s="9" t="s">
        <v>24</v>
      </c>
      <c r="D23" s="10"/>
      <c r="E23" s="10"/>
      <c r="F23" s="10"/>
      <c r="G23" s="10"/>
      <c r="H23" s="11"/>
      <c r="I23" s="72"/>
      <c r="K23" s="106" t="s">
        <v>61</v>
      </c>
      <c r="L23" s="107"/>
      <c r="M23" s="107"/>
      <c r="N23" s="108"/>
      <c r="O23" s="82">
        <v>50</v>
      </c>
      <c r="P23" s="79"/>
      <c r="Q23" s="78"/>
    </row>
    <row r="24" spans="2:18" ht="37.5" customHeight="1" thickBot="1" x14ac:dyDescent="0.3">
      <c r="B24" s="12" t="s">
        <v>25</v>
      </c>
      <c r="C24" s="18" t="s">
        <v>26</v>
      </c>
      <c r="D24" s="13">
        <v>1</v>
      </c>
      <c r="E24" s="15"/>
      <c r="F24" s="15">
        <f t="shared" si="4"/>
        <v>0.21</v>
      </c>
      <c r="G24" s="15"/>
      <c r="H24" s="16">
        <f t="shared" si="5"/>
        <v>1.21</v>
      </c>
      <c r="I24" s="73"/>
      <c r="K24" s="109" t="s">
        <v>64</v>
      </c>
      <c r="L24" s="110"/>
      <c r="M24" s="110"/>
      <c r="N24" s="111"/>
      <c r="O24" s="84">
        <v>10</v>
      </c>
      <c r="P24" s="80" t="s">
        <v>62</v>
      </c>
    </row>
    <row r="25" spans="2:18" ht="15.6" customHeight="1" thickBot="1" x14ac:dyDescent="0.3">
      <c r="B25" s="17" t="s">
        <v>27</v>
      </c>
      <c r="C25" s="9" t="s">
        <v>28</v>
      </c>
      <c r="D25" s="10"/>
      <c r="E25" s="10"/>
      <c r="F25" s="10"/>
      <c r="G25" s="10"/>
      <c r="H25" s="11"/>
      <c r="I25" s="72"/>
      <c r="K25" s="112" t="s">
        <v>63</v>
      </c>
      <c r="L25" s="113"/>
      <c r="M25" s="113"/>
      <c r="N25" s="114"/>
      <c r="O25" s="83">
        <f>O24*O23</f>
        <v>500</v>
      </c>
      <c r="P25" s="81"/>
    </row>
    <row r="26" spans="2:18" ht="54.6" customHeight="1" thickBot="1" x14ac:dyDescent="0.3">
      <c r="B26" s="12" t="s">
        <v>29</v>
      </c>
      <c r="C26" s="18" t="s">
        <v>30</v>
      </c>
      <c r="D26" s="13">
        <v>1</v>
      </c>
      <c r="E26" s="15"/>
      <c r="F26" s="15">
        <f t="shared" si="4"/>
        <v>0.21</v>
      </c>
      <c r="G26" s="15"/>
      <c r="H26" s="16">
        <f t="shared" si="5"/>
        <v>1.21</v>
      </c>
      <c r="I26" s="73"/>
    </row>
    <row r="27" spans="2:18" ht="23.45" customHeight="1" x14ac:dyDescent="0.25">
      <c r="B27" s="17" t="s">
        <v>66</v>
      </c>
      <c r="C27" s="9" t="s">
        <v>31</v>
      </c>
      <c r="D27" s="10"/>
      <c r="E27" s="10"/>
      <c r="F27" s="10"/>
      <c r="G27" s="10"/>
      <c r="H27" s="11"/>
      <c r="I27" s="72"/>
    </row>
    <row r="28" spans="2:18" ht="113.25" customHeight="1" thickBot="1" x14ac:dyDescent="0.3">
      <c r="B28" s="12" t="s">
        <v>67</v>
      </c>
      <c r="C28" s="18" t="s">
        <v>65</v>
      </c>
      <c r="D28" s="19">
        <f>(D12+(D18*Q18+D19*Q19+D20*Q20+D21*Q21+D22*Q22)+(O25*D24)+D26)</f>
        <v>1037</v>
      </c>
      <c r="E28" s="14"/>
      <c r="F28" s="15">
        <f>D28*0.21</f>
        <v>217.76999999999998</v>
      </c>
      <c r="G28" s="14"/>
      <c r="H28" s="16">
        <f>D28+F28</f>
        <v>1254.77</v>
      </c>
      <c r="I28" s="73"/>
    </row>
    <row r="29" spans="2:18" ht="29.1" customHeight="1" x14ac:dyDescent="0.25"/>
    <row r="30" spans="2:18" ht="29.1" customHeight="1" x14ac:dyDescent="0.25">
      <c r="B30" s="85" t="s">
        <v>32</v>
      </c>
      <c r="C30" s="85"/>
      <c r="D30" s="85"/>
      <c r="E30" s="85"/>
      <c r="F30" s="85"/>
      <c r="G30" s="85"/>
      <c r="H30" s="85"/>
      <c r="I30" s="22"/>
    </row>
    <row r="31" spans="2:18" ht="27.6" customHeight="1" x14ac:dyDescent="0.25">
      <c r="B31" s="85"/>
      <c r="C31" s="85"/>
      <c r="D31" s="85"/>
      <c r="E31" s="85"/>
      <c r="F31" s="85"/>
      <c r="G31" s="85"/>
      <c r="H31" s="85"/>
      <c r="I31" s="22"/>
    </row>
    <row r="32" spans="2:18" ht="27.6" customHeight="1" x14ac:dyDescent="0.25"/>
  </sheetData>
  <mergeCells count="20">
    <mergeCell ref="K23:N23"/>
    <mergeCell ref="K24:N24"/>
    <mergeCell ref="K25:N25"/>
    <mergeCell ref="L12:M12"/>
    <mergeCell ref="N14:O14"/>
    <mergeCell ref="P14:Q14"/>
    <mergeCell ref="R14:S14"/>
    <mergeCell ref="L13:M13"/>
    <mergeCell ref="L14:M14"/>
    <mergeCell ref="N12:O12"/>
    <mergeCell ref="N13:O13"/>
    <mergeCell ref="P12:Q12"/>
    <mergeCell ref="R12:S12"/>
    <mergeCell ref="P13:Q13"/>
    <mergeCell ref="R13:S13"/>
    <mergeCell ref="B30:H31"/>
    <mergeCell ref="B4:H4"/>
    <mergeCell ref="B5:H5"/>
    <mergeCell ref="B6:H6"/>
    <mergeCell ref="B7:H7"/>
  </mergeCells>
  <pageMargins left="0.7" right="0.7" top="0.78740157499999996" bottom="0.78740157499999996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2021-12-06T00:34:54Z</dcterms:created>
  <dcterms:modified xsi:type="dcterms:W3CDTF">2022-09-07T07:31:48Z</dcterms:modified>
  <cp:category/>
  <cp:contentStatus/>
</cp:coreProperties>
</file>