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40" yWindow="65521" windowWidth="14100" windowHeight="12165" activeTab="0"/>
  </bookViews>
  <sheets>
    <sheet name="EPS" sheetId="1" r:id="rId1"/>
  </sheets>
  <definedNames>
    <definedName name="_xlnm.Print_Area" localSheetId="0">'EPS'!$A$1:$H$94</definedName>
  </definedNames>
  <calcPr fullCalcOnLoad="1"/>
</workbook>
</file>

<file path=xl/sharedStrings.xml><?xml version="1.0" encoding="utf-8"?>
<sst xmlns="http://schemas.openxmlformats.org/spreadsheetml/2006/main" count="302" uniqueCount="178">
  <si>
    <t>P.Č.</t>
  </si>
  <si>
    <t>Kód položky</t>
  </si>
  <si>
    <t>Popis</t>
  </si>
  <si>
    <t>MJ</t>
  </si>
  <si>
    <t>Množstvo celkom</t>
  </si>
  <si>
    <t>Cena celkom</t>
  </si>
  <si>
    <t>ks</t>
  </si>
  <si>
    <t>súb</t>
  </si>
  <si>
    <t>hod</t>
  </si>
  <si>
    <t>m</t>
  </si>
  <si>
    <t>22-M.eps</t>
  </si>
  <si>
    <t>Elektrická požiarna signalizácia</t>
  </si>
  <si>
    <t xml:space="preserve">Značenie hlásičov a modulov  </t>
  </si>
  <si>
    <t xml:space="preserve">Meranie po úsekoch  </t>
  </si>
  <si>
    <t xml:space="preserve">Oživenie, odskúšanie, overenie bodov </t>
  </si>
  <si>
    <t xml:space="preserve"> </t>
  </si>
  <si>
    <t>Montáž ústredne</t>
  </si>
  <si>
    <t>Montáž hlásiča</t>
  </si>
  <si>
    <t>Montáž tlačidlového hlásiča</t>
  </si>
  <si>
    <t>Montážne práce</t>
  </si>
  <si>
    <t>Značenie trasy vedenie</t>
  </si>
  <si>
    <t>Prieraz do steny do 15cm</t>
  </si>
  <si>
    <t>Elektoinštalačný materiál</t>
  </si>
  <si>
    <t>Montáž akumulátora do skrinky</t>
  </si>
  <si>
    <t>Kábelová forma   do 2x2</t>
  </si>
  <si>
    <t>Drobný montážny materiál (0,5% z dod.materiálu )</t>
  </si>
  <si>
    <t>Cena jednotková v €</t>
  </si>
  <si>
    <t>Cena celkom v €</t>
  </si>
  <si>
    <t>Sťahovací pásik SPK 200x4,6</t>
  </si>
  <si>
    <t>Stadler</t>
  </si>
  <si>
    <t>Zettler</t>
  </si>
  <si>
    <t>Hlásiče</t>
  </si>
  <si>
    <t>Tlačidlový hlásič typ KAC CP820</t>
  </si>
  <si>
    <t xml:space="preserve">Kábel </t>
  </si>
  <si>
    <t>Naprogamovanie ústredne</t>
  </si>
  <si>
    <t>Kábel JE-H(St)H-V 1x2x0,8  FE180/PS60d1</t>
  </si>
  <si>
    <t>Elcond  HHK a.s.</t>
  </si>
  <si>
    <t>Projektová dokumentácia skutočného vyhotovenia</t>
  </si>
  <si>
    <t>Prieraz otvoru do betónu do hr. 60cm</t>
  </si>
  <si>
    <t>Protipožiarna upchávka , prechod stropom t 20cm</t>
  </si>
  <si>
    <r>
      <t>m</t>
    </r>
    <r>
      <rPr>
        <vertAlign val="superscript"/>
        <sz val="8"/>
        <rFont val="Arial CE"/>
        <family val="2"/>
      </rPr>
      <t>2</t>
    </r>
  </si>
  <si>
    <t>Prieraz do betónu do 30cm</t>
  </si>
  <si>
    <t>542.010</t>
  </si>
  <si>
    <t>Doska prípojná TUD800</t>
  </si>
  <si>
    <t>Vstupno výstupná doska IOB800</t>
  </si>
  <si>
    <t>515.001.021</t>
  </si>
  <si>
    <t>517.050.041</t>
  </si>
  <si>
    <t>557.201.503</t>
  </si>
  <si>
    <t>Montážna konzola pre IOB/TUD</t>
  </si>
  <si>
    <t>547.004.002</t>
  </si>
  <si>
    <t>Montážní konzola na DIN lištu</t>
  </si>
  <si>
    <t>Držiak kábla UDF8</t>
  </si>
  <si>
    <t>Dietzel Univolt</t>
  </si>
  <si>
    <t>Kotva rozpínacia s maticou SRO M6x30</t>
  </si>
  <si>
    <t>Tangit FP550 2C</t>
  </si>
  <si>
    <t>Baks</t>
  </si>
  <si>
    <t xml:space="preserve">Protipožiarna pena </t>
  </si>
  <si>
    <t>Uchytávací materiál</t>
  </si>
  <si>
    <t>Montáž interných modulov</t>
  </si>
  <si>
    <t>Montáž zásuvky požiarneho hlásiča na strop</t>
  </si>
  <si>
    <t>Montáž rozpínacej kotvy</t>
  </si>
  <si>
    <t>Montáž držiaka kábla</t>
  </si>
  <si>
    <t>Naprogramovanie kumunikátora</t>
  </si>
  <si>
    <t>Podružné rozpočtové náklady</t>
  </si>
  <si>
    <t>Odpad</t>
  </si>
  <si>
    <t>Odvoz a likvidácia odpadu 0,5% z dodávky</t>
  </si>
  <si>
    <t>sub</t>
  </si>
  <si>
    <t>Energie</t>
  </si>
  <si>
    <t>Energie, 0,5% z montážnych prác</t>
  </si>
  <si>
    <t>Stavenisko</t>
  </si>
  <si>
    <t>Zriadenie staveniska, 0,5% zo súhrnných rozpočtových nákladov</t>
  </si>
  <si>
    <t>Preskúšanie a oživenie ústredne</t>
  </si>
  <si>
    <t>Naprogramovanie výstupu</t>
  </si>
  <si>
    <t>Programovanie skupín</t>
  </si>
  <si>
    <t>Oživenie systému do 256</t>
  </si>
  <si>
    <t>Odovzdanie systému EPS za prítomnosti  poverenej osoby HaZZ SR</t>
  </si>
  <si>
    <t>Vodič do 4x2uchytený príchytkami na stene</t>
  </si>
  <si>
    <t>Vyhotovenie revíznej správy</t>
  </si>
  <si>
    <t>Montážní sada pro fixaci akumulátorů 38Ah pro MZX/PROFILE.</t>
  </si>
  <si>
    <t>557.201.505</t>
  </si>
  <si>
    <t>516.800.931</t>
  </si>
  <si>
    <t>516.800.915</t>
  </si>
  <si>
    <t>Ústredňa MZX252</t>
  </si>
  <si>
    <t>VV moduly</t>
  </si>
  <si>
    <t>Násobný vstupně výstupní prvek -  MIO 800</t>
  </si>
  <si>
    <t>Vstupně výstupní prvek SIO800</t>
  </si>
  <si>
    <t xml:space="preserve">Pripojenie a preskúšanie ovládaného zariadenia </t>
  </si>
  <si>
    <t xml:space="preserve">Stavebné úpravy </t>
  </si>
  <si>
    <t>Externé tablo obsluhy so zdrojom MZX16-R</t>
  </si>
  <si>
    <t>557.200.520</t>
  </si>
  <si>
    <t xml:space="preserve">Montážna krabica pre adresovateľné prvky </t>
  </si>
  <si>
    <t>Víko karice</t>
  </si>
  <si>
    <t>Adaptér pro lineárne hlásiče BDM800</t>
  </si>
  <si>
    <t>Lineármý hlásič Fireray 100R odrazový</t>
  </si>
  <si>
    <t>516.015.012</t>
  </si>
  <si>
    <t>Montážní deska pro 1 odrazové sklo</t>
  </si>
  <si>
    <t>5000-008</t>
  </si>
  <si>
    <t>516.850.051</t>
  </si>
  <si>
    <t>Multisenzor interaktívny 850PH</t>
  </si>
  <si>
    <t>555.800.066</t>
  </si>
  <si>
    <t>555.800.065</t>
  </si>
  <si>
    <t>Senzor interaktívny optický 850P</t>
  </si>
  <si>
    <t>Zásuvka 4B -C</t>
  </si>
  <si>
    <t>Adresovateľná zásuvka so sirénou a majákom LPAV3000</t>
  </si>
  <si>
    <t>516.800.958</t>
  </si>
  <si>
    <t>517.035.010</t>
  </si>
  <si>
    <t>517.035.007</t>
  </si>
  <si>
    <t>516.800.932</t>
  </si>
  <si>
    <t>Samolepky s číslami adries biele</t>
  </si>
  <si>
    <t>Samolepky s číslami adries žlté</t>
  </si>
  <si>
    <t>Akumulátor PS1270 (12V/7Ah)</t>
  </si>
  <si>
    <t>Kábel JE-H(St)H-V 4x2x0,8  FE180/PS60d2</t>
  </si>
  <si>
    <t>Rúrka FXP20</t>
  </si>
  <si>
    <t xml:space="preserve">Stúpacie vedenie </t>
  </si>
  <si>
    <t>Trasa v podlahe - turnikety</t>
  </si>
  <si>
    <t>Bezhalogénová rúrka  HFX20</t>
  </si>
  <si>
    <t>Káblová trasa  v káblovej ryhe - ATS, rampy, káblová ryha dodávka štr.kabeláž</t>
  </si>
  <si>
    <t>Montáž externého panela</t>
  </si>
  <si>
    <t>Montáž rexlexného zrkadla</t>
  </si>
  <si>
    <t>Montáž lineárneho hlásiča</t>
  </si>
  <si>
    <t>Nastavenie lineárneho hlásiča do 100m</t>
  </si>
  <si>
    <t>Ddržiak lineárneho hlásiča - dielenska výroba</t>
  </si>
  <si>
    <t>Montáž  a zapojenie externých modulov</t>
  </si>
  <si>
    <t>Montáž a zapojenie adresovateľnej zásuvky s optickou a akustickou signalizáciou</t>
  </si>
  <si>
    <t>Komunikátor GSM, rádiový LAN na odosielanie správ - podľa požiadaviek pripojenia</t>
  </si>
  <si>
    <t>eps001</t>
  </si>
  <si>
    <t>eps002</t>
  </si>
  <si>
    <t>eps003</t>
  </si>
  <si>
    <t>eps004</t>
  </si>
  <si>
    <t>eps005</t>
  </si>
  <si>
    <t>eps006</t>
  </si>
  <si>
    <t>eps007</t>
  </si>
  <si>
    <t>eps008</t>
  </si>
  <si>
    <t>eps009</t>
  </si>
  <si>
    <t>eps010</t>
  </si>
  <si>
    <t>eps011</t>
  </si>
  <si>
    <t>eps012</t>
  </si>
  <si>
    <t>eps013</t>
  </si>
  <si>
    <t>eps014</t>
  </si>
  <si>
    <t>eps015</t>
  </si>
  <si>
    <t>eps016</t>
  </si>
  <si>
    <t>eps017</t>
  </si>
  <si>
    <t>eps018</t>
  </si>
  <si>
    <t>eps019</t>
  </si>
  <si>
    <t>eps020</t>
  </si>
  <si>
    <t>eps021</t>
  </si>
  <si>
    <t>eps022</t>
  </si>
  <si>
    <t>eps023</t>
  </si>
  <si>
    <t>eps024</t>
  </si>
  <si>
    <t>eps025</t>
  </si>
  <si>
    <t>eps026</t>
  </si>
  <si>
    <t>eps027</t>
  </si>
  <si>
    <t>eps028</t>
  </si>
  <si>
    <t>eps029</t>
  </si>
  <si>
    <t>eps030</t>
  </si>
  <si>
    <t>eps031</t>
  </si>
  <si>
    <t>eps032</t>
  </si>
  <si>
    <t>eps033</t>
  </si>
  <si>
    <t>eps034</t>
  </si>
  <si>
    <t>eps035</t>
  </si>
  <si>
    <t>eps036</t>
  </si>
  <si>
    <t>eps037</t>
  </si>
  <si>
    <t>eps038</t>
  </si>
  <si>
    <t>eps039</t>
  </si>
  <si>
    <t>eps040</t>
  </si>
  <si>
    <t>Chránička HDPE 50</t>
  </si>
  <si>
    <t>557.200.536</t>
  </si>
  <si>
    <t>557.202.006</t>
  </si>
  <si>
    <t>PS-12380</t>
  </si>
  <si>
    <t>Akumulátor PS12380 (12V/38Ah)</t>
  </si>
  <si>
    <t>PS-1270</t>
  </si>
  <si>
    <t>516.850.052</t>
  </si>
  <si>
    <t>514.800.608</t>
  </si>
  <si>
    <t>Krabice na omítku pro KAC SMBB</t>
  </si>
  <si>
    <t>555.800.063</t>
  </si>
  <si>
    <t>bal</t>
  </si>
  <si>
    <t>Držiak na samolepky pre vyznačenie adries 100ks</t>
  </si>
  <si>
    <t>VÝKAZ VÝMER   EPS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</si>
</sst>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"/>
    <numFmt numFmtId="173" formatCode="#,##0.000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0.0%"/>
    <numFmt numFmtId="178" formatCode="#,##0.00&quot; Sk&quot;_);\(#,##0.00&quot; Sk&quot;\)"/>
    <numFmt numFmtId="179" formatCode="#,##0.00\ [$€-1]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\ [$€-40C];[Red]\-#,##0.00\ [$€-40C]"/>
    <numFmt numFmtId="185" formatCode="[$€-2]\ #\ ##,000_);[Red]\([$€-2]\ #\ ##,000\)"/>
    <numFmt numFmtId="186" formatCode="#,###_)\m"/>
    <numFmt numFmtId="187" formatCode="#,###_)&quot;ks&quot;"/>
    <numFmt numFmtId="188" formatCode="0.0"/>
    <numFmt numFmtId="189" formatCode="0.000"/>
    <numFmt numFmtId="190" formatCode="#,##0\ &quot;Sk&quot;"/>
    <numFmt numFmtId="191" formatCode="#,##0&quot; kg&quot;"/>
    <numFmt numFmtId="192" formatCode="#,##0.0"/>
    <numFmt numFmtId="193" formatCode="#,##0.0000"/>
  </numFmts>
  <fonts count="54">
    <font>
      <sz val="10"/>
      <name val="Arial"/>
      <family val="0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color indexed="10"/>
      <name val="Arial CE"/>
      <family val="2"/>
    </font>
    <font>
      <sz val="8"/>
      <name val="Arial"/>
      <family val="2"/>
    </font>
    <font>
      <sz val="10"/>
      <name val="Helv"/>
      <family val="0"/>
    </font>
    <font>
      <sz val="10"/>
      <name val="Times New Roman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E"/>
      <family val="2"/>
    </font>
    <font>
      <b/>
      <sz val="9"/>
      <color indexed="8"/>
      <name val="Arial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vertAlign val="superscript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172" fontId="3" fillId="34" borderId="0" xfId="0" applyNumberFormat="1" applyFont="1" applyFill="1" applyBorder="1" applyAlignment="1" applyProtection="1">
      <alignment wrapText="1"/>
      <protection/>
    </xf>
    <xf numFmtId="173" fontId="3" fillId="34" borderId="0" xfId="0" applyNumberFormat="1" applyFont="1" applyFill="1" applyBorder="1" applyAlignment="1" applyProtection="1">
      <alignment wrapText="1"/>
      <protection/>
    </xf>
    <xf numFmtId="4" fontId="3" fillId="34" borderId="0" xfId="0" applyNumberFormat="1" applyFont="1" applyFill="1" applyBorder="1" applyAlignment="1" applyProtection="1">
      <alignment wrapText="1"/>
      <protection/>
    </xf>
    <xf numFmtId="3" fontId="4" fillId="34" borderId="10" xfId="0" applyNumberFormat="1" applyFont="1" applyFill="1" applyBorder="1" applyAlignment="1" applyProtection="1">
      <alignment horizontal="center" wrapText="1"/>
      <protection/>
    </xf>
    <xf numFmtId="172" fontId="4" fillId="34" borderId="11" xfId="0" applyNumberFormat="1" applyFont="1" applyFill="1" applyBorder="1" applyAlignment="1" applyProtection="1">
      <alignment wrapText="1"/>
      <protection/>
    </xf>
    <xf numFmtId="3" fontId="4" fillId="34" borderId="15" xfId="0" applyNumberFormat="1" applyFont="1" applyFill="1" applyBorder="1" applyAlignment="1" applyProtection="1">
      <alignment horizontal="center" wrapText="1"/>
      <protection/>
    </xf>
    <xf numFmtId="172" fontId="4" fillId="34" borderId="16" xfId="0" applyNumberFormat="1" applyFont="1" applyFill="1" applyBorder="1" applyAlignment="1" applyProtection="1">
      <alignment wrapText="1"/>
      <protection/>
    </xf>
    <xf numFmtId="173" fontId="4" fillId="34" borderId="16" xfId="0" applyNumberFormat="1" applyFont="1" applyFill="1" applyBorder="1" applyAlignment="1" applyProtection="1">
      <alignment wrapText="1"/>
      <protection/>
    </xf>
    <xf numFmtId="4" fontId="4" fillId="34" borderId="17" xfId="0" applyNumberFormat="1" applyFont="1" applyFill="1" applyBorder="1" applyAlignment="1" applyProtection="1">
      <alignment wrapText="1"/>
      <protection/>
    </xf>
    <xf numFmtId="4" fontId="0" fillId="0" borderId="0" xfId="0" applyNumberFormat="1" applyAlignment="1">
      <alignment/>
    </xf>
    <xf numFmtId="4" fontId="4" fillId="35" borderId="16" xfId="0" applyNumberFormat="1" applyFont="1" applyFill="1" applyBorder="1" applyAlignment="1" applyProtection="1">
      <alignment wrapText="1"/>
      <protection locked="0"/>
    </xf>
    <xf numFmtId="172" fontId="4" fillId="34" borderId="16" xfId="0" applyNumberFormat="1" applyFont="1" applyFill="1" applyBorder="1" applyAlignment="1" applyProtection="1">
      <alignment vertical="center" wrapText="1"/>
      <protection/>
    </xf>
    <xf numFmtId="172" fontId="3" fillId="34" borderId="16" xfId="0" applyNumberFormat="1" applyFont="1" applyFill="1" applyBorder="1" applyAlignment="1" applyProtection="1">
      <alignment wrapText="1"/>
      <protection/>
    </xf>
    <xf numFmtId="172" fontId="4" fillId="34" borderId="14" xfId="0" applyNumberFormat="1" applyFont="1" applyFill="1" applyBorder="1" applyAlignment="1" applyProtection="1">
      <alignment wrapText="1"/>
      <protection/>
    </xf>
    <xf numFmtId="3" fontId="3" fillId="34" borderId="18" xfId="0" applyNumberFormat="1" applyFont="1" applyFill="1" applyBorder="1" applyAlignment="1" applyProtection="1">
      <alignment horizontal="center" wrapText="1"/>
      <protection/>
    </xf>
    <xf numFmtId="4" fontId="3" fillId="34" borderId="19" xfId="0" applyNumberFormat="1" applyFont="1" applyFill="1" applyBorder="1" applyAlignment="1" applyProtection="1">
      <alignment wrapText="1"/>
      <protection/>
    </xf>
    <xf numFmtId="0" fontId="1" fillId="35" borderId="20" xfId="0" applyNumberFormat="1" applyFont="1" applyFill="1" applyBorder="1" applyAlignment="1" applyProtection="1">
      <alignment/>
      <protection/>
    </xf>
    <xf numFmtId="0" fontId="2" fillId="35" borderId="21" xfId="0" applyNumberFormat="1" applyFont="1" applyFill="1" applyBorder="1" applyAlignment="1" applyProtection="1">
      <alignment/>
      <protection/>
    </xf>
    <xf numFmtId="0" fontId="2" fillId="35" borderId="22" xfId="0" applyNumberFormat="1" applyFont="1" applyFill="1" applyBorder="1" applyAlignment="1" applyProtection="1">
      <alignment/>
      <protection/>
    </xf>
    <xf numFmtId="188" fontId="4" fillId="34" borderId="11" xfId="0" applyNumberFormat="1" applyFont="1" applyFill="1" applyBorder="1" applyAlignment="1" applyProtection="1">
      <alignment wrapText="1"/>
      <protection/>
    </xf>
    <xf numFmtId="188" fontId="4" fillId="34" borderId="16" xfId="0" applyNumberFormat="1" applyFont="1" applyFill="1" applyBorder="1" applyAlignment="1" applyProtection="1">
      <alignment wrapText="1"/>
      <protection/>
    </xf>
    <xf numFmtId="188" fontId="4" fillId="34" borderId="16" xfId="0" applyNumberFormat="1" applyFont="1" applyFill="1" applyBorder="1" applyAlignment="1" applyProtection="1">
      <alignment vertical="center" wrapText="1"/>
      <protection/>
    </xf>
    <xf numFmtId="172" fontId="4" fillId="34" borderId="16" xfId="0" applyNumberFormat="1" applyFont="1" applyFill="1" applyBorder="1" applyAlignment="1" applyProtection="1">
      <alignment horizontal="left" wrapText="1"/>
      <protection/>
    </xf>
    <xf numFmtId="172" fontId="3" fillId="34" borderId="16" xfId="0" applyNumberFormat="1" applyFont="1" applyFill="1" applyBorder="1" applyAlignment="1" applyProtection="1">
      <alignment wrapText="1"/>
      <protection/>
    </xf>
    <xf numFmtId="0" fontId="14" fillId="0" borderId="16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16" fillId="0" borderId="16" xfId="0" applyFont="1" applyFill="1" applyBorder="1" applyAlignment="1">
      <alignment horizontal="left" vertical="center"/>
    </xf>
    <xf numFmtId="192" fontId="4" fillId="34" borderId="16" xfId="0" applyNumberFormat="1" applyFont="1" applyFill="1" applyBorder="1" applyAlignment="1" applyProtection="1">
      <alignment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Font="1" applyBorder="1" applyAlignment="1">
      <alignment horizontal="left" wrapText="1"/>
    </xf>
    <xf numFmtId="0" fontId="6" fillId="34" borderId="11" xfId="0" applyFont="1" applyFill="1" applyBorder="1" applyAlignment="1">
      <alignment horizontal="justify"/>
    </xf>
    <xf numFmtId="49" fontId="4" fillId="34" borderId="16" xfId="0" applyNumberFormat="1" applyFont="1" applyFill="1" applyBorder="1" applyAlignment="1" applyProtection="1">
      <alignment horizontal="left" wrapText="1"/>
      <protection/>
    </xf>
    <xf numFmtId="188" fontId="4" fillId="0" borderId="16" xfId="0" applyNumberFormat="1" applyFont="1" applyFill="1" applyBorder="1" applyAlignment="1" applyProtection="1">
      <alignment horizontal="right" vertical="center" wrapText="1"/>
      <protection/>
    </xf>
    <xf numFmtId="192" fontId="4" fillId="34" borderId="16" xfId="0" applyNumberFormat="1" applyFont="1" applyFill="1" applyBorder="1" applyAlignment="1" applyProtection="1">
      <alignment horizontal="right" wrapText="1"/>
      <protection/>
    </xf>
    <xf numFmtId="193" fontId="0" fillId="23" borderId="16" xfId="0" applyNumberFormat="1" applyFill="1" applyBorder="1" applyAlignment="1">
      <alignment/>
    </xf>
    <xf numFmtId="192" fontId="4" fillId="34" borderId="14" xfId="0" applyNumberFormat="1" applyFont="1" applyFill="1" applyBorder="1" applyAlignment="1" applyProtection="1">
      <alignment horizontal="right" wrapText="1"/>
      <protection/>
    </xf>
    <xf numFmtId="193" fontId="0" fillId="23" borderId="14" xfId="0" applyNumberFormat="1" applyFill="1" applyBorder="1" applyAlignment="1">
      <alignment/>
    </xf>
    <xf numFmtId="49" fontId="53" fillId="0" borderId="16" xfId="0" applyNumberFormat="1" applyFont="1" applyBorder="1" applyAlignment="1">
      <alignment horizontal="left" vertical="top"/>
    </xf>
    <xf numFmtId="0" fontId="53" fillId="0" borderId="16" xfId="0" applyFont="1" applyBorder="1" applyAlignment="1">
      <alignment vertical="top" wrapText="1"/>
    </xf>
    <xf numFmtId="49" fontId="53" fillId="0" borderId="14" xfId="0" applyNumberFormat="1" applyFont="1" applyBorder="1" applyAlignment="1">
      <alignment horizontal="left" vertical="top"/>
    </xf>
    <xf numFmtId="0" fontId="53" fillId="0" borderId="14" xfId="0" applyFont="1" applyBorder="1" applyAlignment="1">
      <alignment vertical="top" wrapText="1"/>
    </xf>
    <xf numFmtId="188" fontId="6" fillId="0" borderId="16" xfId="60" applyNumberFormat="1" applyFont="1" applyFill="1" applyBorder="1" applyAlignment="1" applyProtection="1">
      <alignment horizontal="right" vertical="center"/>
      <protection/>
    </xf>
    <xf numFmtId="3" fontId="4" fillId="34" borderId="13" xfId="0" applyNumberFormat="1" applyFont="1" applyFill="1" applyBorder="1" applyAlignment="1" applyProtection="1">
      <alignment horizontal="center" wrapText="1"/>
      <protection/>
    </xf>
    <xf numFmtId="3" fontId="4" fillId="34" borderId="16" xfId="0" applyNumberFormat="1" applyFont="1" applyFill="1" applyBorder="1" applyAlignment="1" applyProtection="1">
      <alignment horizontal="left" wrapText="1"/>
      <protection/>
    </xf>
    <xf numFmtId="172" fontId="4" fillId="0" borderId="16" xfId="0" applyNumberFormat="1" applyFont="1" applyFill="1" applyBorder="1" applyAlignment="1" applyProtection="1">
      <alignment horizontal="left" wrapText="1"/>
      <protection/>
    </xf>
    <xf numFmtId="3" fontId="4" fillId="0" borderId="16" xfId="0" applyNumberFormat="1" applyFont="1" applyFill="1" applyBorder="1" applyAlignment="1" applyProtection="1">
      <alignment horizontal="left" wrapText="1"/>
      <protection/>
    </xf>
    <xf numFmtId="0" fontId="6" fillId="0" borderId="16" xfId="0" applyFont="1" applyFill="1" applyBorder="1" applyAlignment="1">
      <alignment horizontal="left" wrapText="1"/>
    </xf>
    <xf numFmtId="172" fontId="4" fillId="34" borderId="23" xfId="0" applyNumberFormat="1" applyFont="1" applyFill="1" applyBorder="1" applyAlignment="1" applyProtection="1">
      <alignment wrapText="1"/>
      <protection/>
    </xf>
    <xf numFmtId="4" fontId="4" fillId="34" borderId="12" xfId="0" applyNumberFormat="1" applyFont="1" applyFill="1" applyBorder="1" applyAlignment="1" applyProtection="1">
      <alignment wrapText="1"/>
      <protection/>
    </xf>
    <xf numFmtId="188" fontId="16" fillId="0" borderId="16" xfId="0" applyNumberFormat="1" applyFont="1" applyFill="1" applyBorder="1" applyAlignment="1">
      <alignment horizontal="right" vertical="center"/>
    </xf>
    <xf numFmtId="0" fontId="15" fillId="0" borderId="16" xfId="0" applyNumberFormat="1" applyFont="1" applyFill="1" applyBorder="1" applyAlignment="1">
      <alignment horizontal="right" vertical="center"/>
    </xf>
    <xf numFmtId="172" fontId="4" fillId="0" borderId="16" xfId="0" applyNumberFormat="1" applyFont="1" applyFill="1" applyBorder="1" applyAlignment="1" applyProtection="1">
      <alignment wrapText="1"/>
      <protection/>
    </xf>
    <xf numFmtId="188" fontId="12" fillId="0" borderId="16" xfId="0" applyNumberFormat="1" applyFont="1" applyFill="1" applyBorder="1" applyAlignment="1">
      <alignment horizontal="right" vertical="center"/>
    </xf>
    <xf numFmtId="49" fontId="4" fillId="33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192" fontId="4" fillId="35" borderId="16" xfId="0" applyNumberFormat="1" applyFont="1" applyFill="1" applyBorder="1" applyAlignment="1" applyProtection="1">
      <alignment wrapText="1"/>
      <protection locked="0"/>
    </xf>
    <xf numFmtId="172" fontId="4" fillId="34" borderId="25" xfId="0" applyNumberFormat="1" applyFont="1" applyFill="1" applyBorder="1" applyAlignment="1" applyProtection="1">
      <alignment wrapText="1"/>
      <protection/>
    </xf>
    <xf numFmtId="192" fontId="4" fillId="0" borderId="16" xfId="0" applyNumberFormat="1" applyFont="1" applyFill="1" applyBorder="1" applyAlignment="1" applyProtection="1">
      <alignment wrapText="1"/>
      <protection/>
    </xf>
    <xf numFmtId="192" fontId="4" fillId="34" borderId="16" xfId="0" applyNumberFormat="1" applyFont="1" applyFill="1" applyBorder="1" applyAlignment="1" applyProtection="1">
      <alignment vertical="center" wrapText="1"/>
      <protection/>
    </xf>
    <xf numFmtId="4" fontId="6" fillId="23" borderId="11" xfId="52" applyNumberFormat="1" applyFont="1" applyFill="1" applyBorder="1" applyAlignment="1" applyProtection="1">
      <alignment horizontal="right" vertical="center" wrapText="1"/>
      <protection locked="0"/>
    </xf>
    <xf numFmtId="4" fontId="6" fillId="23" borderId="16" xfId="52" applyNumberFormat="1" applyFont="1" applyFill="1" applyBorder="1" applyAlignment="1" applyProtection="1">
      <alignment horizontal="right" vertical="center" wrapText="1"/>
      <protection locked="0"/>
    </xf>
    <xf numFmtId="188" fontId="0" fillId="0" borderId="0" xfId="0" applyNumberFormat="1" applyAlignment="1">
      <alignment/>
    </xf>
    <xf numFmtId="0" fontId="3" fillId="0" borderId="16" xfId="0" applyFont="1" applyBorder="1" applyAlignment="1">
      <alignment vertical="center"/>
    </xf>
    <xf numFmtId="4" fontId="4" fillId="23" borderId="16" xfId="0" applyNumberFormat="1" applyFont="1" applyFill="1" applyBorder="1" applyAlignment="1" applyProtection="1">
      <alignment wrapText="1"/>
      <protection locked="0"/>
    </xf>
    <xf numFmtId="0" fontId="2" fillId="34" borderId="20" xfId="0" applyNumberFormat="1" applyFont="1" applyFill="1" applyBorder="1" applyAlignment="1" applyProtection="1">
      <alignment/>
      <protection/>
    </xf>
    <xf numFmtId="0" fontId="2" fillId="34" borderId="21" xfId="0" applyNumberFormat="1" applyFont="1" applyFill="1" applyBorder="1" applyAlignment="1" applyProtection="1">
      <alignment/>
      <protection/>
    </xf>
    <xf numFmtId="0" fontId="2" fillId="34" borderId="22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188" fontId="4" fillId="34" borderId="14" xfId="0" applyNumberFormat="1" applyFont="1" applyFill="1" applyBorder="1" applyAlignment="1" applyProtection="1">
      <alignment wrapText="1"/>
      <protection/>
    </xf>
    <xf numFmtId="4" fontId="4" fillId="35" borderId="14" xfId="0" applyNumberFormat="1" applyFont="1" applyFill="1" applyBorder="1" applyAlignment="1" applyProtection="1">
      <alignment wrapText="1"/>
      <protection locked="0"/>
    </xf>
    <xf numFmtId="4" fontId="4" fillId="34" borderId="24" xfId="0" applyNumberFormat="1" applyFont="1" applyFill="1" applyBorder="1" applyAlignment="1" applyProtection="1">
      <alignment wrapText="1"/>
      <protection/>
    </xf>
    <xf numFmtId="172" fontId="4" fillId="0" borderId="11" xfId="0" applyNumberFormat="1" applyFont="1" applyFill="1" applyBorder="1" applyAlignment="1" applyProtection="1">
      <alignment horizontal="left" wrapText="1"/>
      <protection/>
    </xf>
    <xf numFmtId="192" fontId="4" fillId="35" borderId="11" xfId="0" applyNumberFormat="1" applyFont="1" applyFill="1" applyBorder="1" applyAlignment="1" applyProtection="1">
      <alignment wrapText="1"/>
      <protection locked="0"/>
    </xf>
    <xf numFmtId="172" fontId="4" fillId="0" borderId="16" xfId="60" applyNumberFormat="1" applyFont="1" applyFill="1" applyBorder="1" applyAlignment="1" applyProtection="1">
      <alignment wrapText="1"/>
      <protection/>
    </xf>
    <xf numFmtId="193" fontId="5" fillId="23" borderId="16" xfId="0" applyNumberFormat="1" applyFont="1" applyFill="1" applyBorder="1" applyAlignment="1" applyProtection="1">
      <alignment wrapText="1"/>
      <protection/>
    </xf>
    <xf numFmtId="4" fontId="5" fillId="34" borderId="17" xfId="0" applyNumberFormat="1" applyFont="1" applyFill="1" applyBorder="1" applyAlignment="1" applyProtection="1">
      <alignment wrapText="1"/>
      <protection/>
    </xf>
    <xf numFmtId="4" fontId="6" fillId="23" borderId="16" xfId="52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5" fontId="4" fillId="34" borderId="16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top" wrapText="1"/>
    </xf>
    <xf numFmtId="0" fontId="6" fillId="36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11" fillId="0" borderId="16" xfId="50" applyNumberFormat="1" applyFont="1" applyBorder="1" applyAlignment="1" applyProtection="1">
      <alignment horizontal="left" vertical="center"/>
      <protection/>
    </xf>
    <xf numFmtId="0" fontId="6" fillId="0" borderId="16" xfId="50" applyNumberFormat="1" applyFont="1" applyBorder="1" applyAlignment="1" applyProtection="1">
      <alignment horizontal="left" vertical="center"/>
      <protection/>
    </xf>
    <xf numFmtId="172" fontId="3" fillId="34" borderId="16" xfId="0" applyNumberFormat="1" applyFont="1" applyFill="1" applyBorder="1" applyAlignment="1" applyProtection="1">
      <alignment horizontal="left" wrapText="1"/>
      <protection/>
    </xf>
    <xf numFmtId="0" fontId="6" fillId="0" borderId="2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/>
    </xf>
    <xf numFmtId="4" fontId="4" fillId="23" borderId="16" xfId="60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Fill="1" applyBorder="1" applyAlignment="1">
      <alignment horizontal="left" vertical="center" wrapText="1"/>
    </xf>
  </cellXfs>
  <cellStyles count="6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e 10" xfId="47"/>
    <cellStyle name="normálne 11" xfId="48"/>
    <cellStyle name="normálne 12" xfId="49"/>
    <cellStyle name="normálne 13" xfId="50"/>
    <cellStyle name="normálne 14" xfId="51"/>
    <cellStyle name="normálne 2" xfId="52"/>
    <cellStyle name="normálne 3" xfId="53"/>
    <cellStyle name="normálne 4" xfId="54"/>
    <cellStyle name="normálne 5" xfId="55"/>
    <cellStyle name="normálne 6" xfId="56"/>
    <cellStyle name="normálne 7" xfId="57"/>
    <cellStyle name="normálne 8" xfId="58"/>
    <cellStyle name="normálne 9" xfId="59"/>
    <cellStyle name="normálne_ponuka " xfId="60"/>
    <cellStyle name="normální_List1" xfId="61"/>
    <cellStyle name="Percent" xfId="62"/>
    <cellStyle name="Percentá 2" xfId="63"/>
    <cellStyle name="Followed Hyperlink" xfId="64"/>
    <cellStyle name="Poznámka" xfId="65"/>
    <cellStyle name="Prepojená bunka" xfId="66"/>
    <cellStyle name="Spolu" xfId="67"/>
    <cellStyle name="Text upozornenia" xfId="68"/>
    <cellStyle name="Titul" xfId="69"/>
    <cellStyle name="Vstup" xfId="70"/>
    <cellStyle name="Výpočet" xfId="71"/>
    <cellStyle name="Výstup" xfId="72"/>
    <cellStyle name="Vysvetľujúci text" xfId="73"/>
    <cellStyle name="Zlá" xfId="74"/>
    <cellStyle name="Zvýraznenie1" xfId="75"/>
    <cellStyle name="Zvýraznenie2" xfId="76"/>
    <cellStyle name="Zvýraznenie3" xfId="77"/>
    <cellStyle name="Zvýraznenie4" xfId="78"/>
    <cellStyle name="Zvýraznenie5" xfId="79"/>
    <cellStyle name="Zvýraznenie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zoomScale="90" zoomScaleNormal="90" zoomScalePageLayoutView="0" workbookViewId="0" topLeftCell="A1">
      <selection activeCell="J1" sqref="J1:J16384"/>
    </sheetView>
  </sheetViews>
  <sheetFormatPr defaultColWidth="9.140625" defaultRowHeight="12.75"/>
  <cols>
    <col min="1" max="1" width="4.00390625" style="0" customWidth="1"/>
    <col min="2" max="3" width="13.7109375" style="0" customWidth="1"/>
    <col min="4" max="4" width="60.00390625" style="0" customWidth="1"/>
    <col min="5" max="5" width="6.421875" style="0" customWidth="1"/>
    <col min="6" max="6" width="9.00390625" style="0" customWidth="1"/>
    <col min="7" max="7" width="12.28125" style="0" customWidth="1"/>
    <col min="8" max="8" width="11.7109375" style="0" customWidth="1"/>
    <col min="9" max="9" width="10.28125" style="0" bestFit="1" customWidth="1"/>
    <col min="11" max="11" width="11.421875" style="0" bestFit="1" customWidth="1"/>
  </cols>
  <sheetData>
    <row r="1" spans="1:8" ht="18">
      <c r="A1" s="22" t="s">
        <v>177</v>
      </c>
      <c r="B1" s="23"/>
      <c r="C1" s="23"/>
      <c r="D1" s="23"/>
      <c r="E1" s="23"/>
      <c r="F1" s="23"/>
      <c r="G1" s="23"/>
      <c r="H1" s="24"/>
    </row>
    <row r="2" spans="1:8" ht="22.5">
      <c r="A2" s="1" t="s">
        <v>0</v>
      </c>
      <c r="B2" s="2" t="s">
        <v>1</v>
      </c>
      <c r="C2" s="2"/>
      <c r="D2" s="2" t="s">
        <v>2</v>
      </c>
      <c r="E2" s="2" t="s">
        <v>3</v>
      </c>
      <c r="F2" s="2" t="s">
        <v>4</v>
      </c>
      <c r="G2" s="2" t="s">
        <v>26</v>
      </c>
      <c r="H2" s="3" t="s">
        <v>27</v>
      </c>
    </row>
    <row r="3" spans="1:8" ht="12.75">
      <c r="A3" s="4">
        <v>1</v>
      </c>
      <c r="B3" s="5">
        <v>2</v>
      </c>
      <c r="C3" s="5"/>
      <c r="D3" s="5">
        <v>3</v>
      </c>
      <c r="E3" s="5">
        <v>4</v>
      </c>
      <c r="F3" s="5">
        <v>5</v>
      </c>
      <c r="G3" s="5">
        <v>6</v>
      </c>
      <c r="H3" s="59">
        <v>7</v>
      </c>
    </row>
    <row r="4" spans="1:8" ht="12.75">
      <c r="A4" s="71"/>
      <c r="B4" s="72"/>
      <c r="C4" s="72"/>
      <c r="D4" s="72"/>
      <c r="E4" s="72"/>
      <c r="F4" s="72"/>
      <c r="G4" s="72"/>
      <c r="H4" s="73"/>
    </row>
    <row r="5" spans="1:8" ht="12.75">
      <c r="A5" s="20"/>
      <c r="B5" s="6" t="s">
        <v>10</v>
      </c>
      <c r="C5" s="6"/>
      <c r="D5" s="6" t="s">
        <v>11</v>
      </c>
      <c r="E5" s="6"/>
      <c r="F5" s="7"/>
      <c r="G5" s="8"/>
      <c r="H5" s="21" t="s">
        <v>15</v>
      </c>
    </row>
    <row r="6" spans="1:8" ht="12.75" customHeight="1">
      <c r="A6" s="9">
        <v>1</v>
      </c>
      <c r="B6" s="36" t="s">
        <v>30</v>
      </c>
      <c r="C6" s="109" t="s">
        <v>166</v>
      </c>
      <c r="D6" s="10" t="s">
        <v>82</v>
      </c>
      <c r="E6" s="10" t="s">
        <v>6</v>
      </c>
      <c r="F6" s="25">
        <v>1</v>
      </c>
      <c r="G6" s="66"/>
      <c r="H6" s="54">
        <f aca="true" t="shared" si="0" ref="H6:H67">ROUND(F6*G6,3)</f>
        <v>0</v>
      </c>
    </row>
    <row r="7" spans="1:8" ht="12.75" customHeight="1">
      <c r="A7" s="11">
        <f>A6+1</f>
        <v>2</v>
      </c>
      <c r="B7" s="12" t="s">
        <v>30</v>
      </c>
      <c r="C7" s="28" t="s">
        <v>42</v>
      </c>
      <c r="D7" s="28" t="s">
        <v>43</v>
      </c>
      <c r="E7" s="12" t="s">
        <v>6</v>
      </c>
      <c r="F7" s="26">
        <v>1</v>
      </c>
      <c r="G7" s="67"/>
      <c r="H7" s="14">
        <f>F7*G7</f>
        <v>0</v>
      </c>
    </row>
    <row r="8" spans="1:8" ht="12.75" customHeight="1">
      <c r="A8" s="11">
        <f aca="true" t="shared" si="1" ref="A8:A51">A7+1</f>
        <v>3</v>
      </c>
      <c r="B8" s="12" t="s">
        <v>30</v>
      </c>
      <c r="C8" s="87" t="s">
        <v>167</v>
      </c>
      <c r="D8" s="28" t="s">
        <v>44</v>
      </c>
      <c r="E8" s="12" t="s">
        <v>6</v>
      </c>
      <c r="F8" s="26">
        <v>1</v>
      </c>
      <c r="G8" s="67"/>
      <c r="H8" s="14">
        <f t="shared" si="0"/>
        <v>0</v>
      </c>
    </row>
    <row r="9" spans="1:8" ht="12.75" customHeight="1">
      <c r="A9" s="11">
        <f t="shared" si="1"/>
        <v>4</v>
      </c>
      <c r="B9" s="12" t="s">
        <v>30</v>
      </c>
      <c r="C9" s="28" t="s">
        <v>47</v>
      </c>
      <c r="D9" s="88" t="s">
        <v>48</v>
      </c>
      <c r="E9" s="12" t="s">
        <v>6</v>
      </c>
      <c r="F9" s="26">
        <v>1</v>
      </c>
      <c r="G9" s="67"/>
      <c r="H9" s="14">
        <f t="shared" si="0"/>
        <v>0</v>
      </c>
    </row>
    <row r="10" spans="1:8" ht="12.75" customHeight="1">
      <c r="A10" s="11">
        <f t="shared" si="1"/>
        <v>5</v>
      </c>
      <c r="B10" s="12" t="s">
        <v>30</v>
      </c>
      <c r="C10" s="28" t="s">
        <v>49</v>
      </c>
      <c r="D10" s="88" t="s">
        <v>50</v>
      </c>
      <c r="E10" s="12" t="s">
        <v>6</v>
      </c>
      <c r="F10" s="26">
        <v>1</v>
      </c>
      <c r="G10" s="67"/>
      <c r="H10" s="14">
        <f t="shared" si="0"/>
        <v>0</v>
      </c>
    </row>
    <row r="11" spans="1:8" ht="12.75" customHeight="1">
      <c r="A11" s="11">
        <f t="shared" si="1"/>
        <v>6</v>
      </c>
      <c r="B11" s="12" t="s">
        <v>15</v>
      </c>
      <c r="C11" s="87" t="s">
        <v>168</v>
      </c>
      <c r="D11" s="89" t="s">
        <v>169</v>
      </c>
      <c r="E11" s="12" t="s">
        <v>6</v>
      </c>
      <c r="F11" s="26">
        <v>2</v>
      </c>
      <c r="G11" s="67"/>
      <c r="H11" s="14">
        <f t="shared" si="0"/>
        <v>0</v>
      </c>
    </row>
    <row r="12" spans="1:8" ht="12.75" customHeight="1">
      <c r="A12" s="11">
        <f t="shared" si="1"/>
        <v>7</v>
      </c>
      <c r="B12" s="12" t="s">
        <v>30</v>
      </c>
      <c r="C12" s="90" t="s">
        <v>79</v>
      </c>
      <c r="D12" s="91" t="s">
        <v>78</v>
      </c>
      <c r="E12" s="12" t="s">
        <v>6</v>
      </c>
      <c r="F12" s="26">
        <v>1</v>
      </c>
      <c r="G12" s="67"/>
      <c r="H12" s="14">
        <f t="shared" si="0"/>
        <v>0</v>
      </c>
    </row>
    <row r="13" spans="1:8" ht="12.75" customHeight="1">
      <c r="A13" s="11">
        <f t="shared" si="1"/>
        <v>8</v>
      </c>
      <c r="B13" s="12" t="s">
        <v>30</v>
      </c>
      <c r="C13" s="90" t="s">
        <v>89</v>
      </c>
      <c r="D13" s="91" t="s">
        <v>88</v>
      </c>
      <c r="E13" s="12" t="s">
        <v>6</v>
      </c>
      <c r="F13" s="26">
        <v>2</v>
      </c>
      <c r="G13" s="67"/>
      <c r="H13" s="14">
        <f t="shared" si="0"/>
        <v>0</v>
      </c>
    </row>
    <row r="14" spans="1:8" ht="12.75" customHeight="1">
      <c r="A14" s="11">
        <f t="shared" si="1"/>
        <v>9</v>
      </c>
      <c r="B14" s="12" t="s">
        <v>15</v>
      </c>
      <c r="C14" s="87" t="s">
        <v>170</v>
      </c>
      <c r="D14" s="92" t="s">
        <v>110</v>
      </c>
      <c r="E14" s="12" t="s">
        <v>6</v>
      </c>
      <c r="F14" s="26">
        <v>4</v>
      </c>
      <c r="G14" s="67"/>
      <c r="H14" s="14">
        <f t="shared" si="0"/>
        <v>0</v>
      </c>
    </row>
    <row r="15" spans="1:8" ht="21.75" customHeight="1">
      <c r="A15" s="11">
        <f t="shared" si="1"/>
        <v>10</v>
      </c>
      <c r="B15" s="12"/>
      <c r="C15" s="90"/>
      <c r="D15" s="92" t="s">
        <v>124</v>
      </c>
      <c r="E15" s="12" t="s">
        <v>6</v>
      </c>
      <c r="F15" s="26">
        <v>1</v>
      </c>
      <c r="G15" s="85"/>
      <c r="H15" s="14">
        <f t="shared" si="0"/>
        <v>0</v>
      </c>
    </row>
    <row r="16" spans="1:8" ht="12.75" customHeight="1">
      <c r="A16" s="11">
        <f t="shared" si="1"/>
        <v>11</v>
      </c>
      <c r="B16" s="12" t="s">
        <v>15</v>
      </c>
      <c r="C16" s="28"/>
      <c r="D16" s="93" t="s">
        <v>31</v>
      </c>
      <c r="E16" s="12" t="s">
        <v>15</v>
      </c>
      <c r="F16" s="26" t="s">
        <v>15</v>
      </c>
      <c r="G16" s="67"/>
      <c r="H16" s="14" t="s">
        <v>15</v>
      </c>
    </row>
    <row r="17" spans="1:8" ht="12.75" customHeight="1">
      <c r="A17" s="11">
        <f t="shared" si="1"/>
        <v>12</v>
      </c>
      <c r="B17" s="12" t="s">
        <v>30</v>
      </c>
      <c r="C17" s="28" t="s">
        <v>46</v>
      </c>
      <c r="D17" s="94" t="s">
        <v>102</v>
      </c>
      <c r="E17" s="12" t="s">
        <v>6</v>
      </c>
      <c r="F17" s="26">
        <f>F19+F20-F18</f>
        <v>86</v>
      </c>
      <c r="G17" s="67"/>
      <c r="H17" s="14">
        <f t="shared" si="0"/>
        <v>0</v>
      </c>
    </row>
    <row r="18" spans="1:11" ht="12.75" customHeight="1">
      <c r="A18" s="11">
        <f t="shared" si="1"/>
        <v>13</v>
      </c>
      <c r="B18" s="12" t="s">
        <v>30</v>
      </c>
      <c r="C18" s="74" t="s">
        <v>104</v>
      </c>
      <c r="D18" s="94" t="s">
        <v>103</v>
      </c>
      <c r="E18" s="12" t="s">
        <v>6</v>
      </c>
      <c r="F18" s="26">
        <v>34</v>
      </c>
      <c r="G18" s="67"/>
      <c r="H18" s="14">
        <f t="shared" si="0"/>
        <v>0</v>
      </c>
      <c r="K18" s="68"/>
    </row>
    <row r="19" spans="1:17" ht="12.75" customHeight="1">
      <c r="A19" s="11">
        <f t="shared" si="1"/>
        <v>14</v>
      </c>
      <c r="B19" s="12" t="s">
        <v>30</v>
      </c>
      <c r="C19" s="96" t="s">
        <v>171</v>
      </c>
      <c r="D19" s="28" t="s">
        <v>101</v>
      </c>
      <c r="E19" s="12" t="s">
        <v>6</v>
      </c>
      <c r="F19" s="26">
        <v>118</v>
      </c>
      <c r="G19" s="67"/>
      <c r="H19" s="14">
        <f t="shared" si="0"/>
        <v>0</v>
      </c>
      <c r="Q19" s="68"/>
    </row>
    <row r="20" spans="1:8" ht="12.75" customHeight="1">
      <c r="A20" s="11">
        <f t="shared" si="1"/>
        <v>15</v>
      </c>
      <c r="B20" s="12" t="s">
        <v>30</v>
      </c>
      <c r="C20" s="97" t="s">
        <v>97</v>
      </c>
      <c r="D20" s="28" t="s">
        <v>98</v>
      </c>
      <c r="E20" s="12" t="s">
        <v>6</v>
      </c>
      <c r="F20" s="26">
        <v>2</v>
      </c>
      <c r="G20" s="67"/>
      <c r="H20" s="14">
        <f t="shared" si="0"/>
        <v>0</v>
      </c>
    </row>
    <row r="21" spans="1:8" ht="12.75" customHeight="1">
      <c r="A21" s="11">
        <f t="shared" si="1"/>
        <v>16</v>
      </c>
      <c r="B21" s="12" t="s">
        <v>30</v>
      </c>
      <c r="C21" s="98" t="s">
        <v>172</v>
      </c>
      <c r="D21" s="28" t="s">
        <v>32</v>
      </c>
      <c r="E21" s="12" t="s">
        <v>6</v>
      </c>
      <c r="F21" s="26">
        <v>15</v>
      </c>
      <c r="G21" s="67"/>
      <c r="H21" s="14">
        <f t="shared" si="0"/>
        <v>0</v>
      </c>
    </row>
    <row r="22" spans="1:17" ht="12.75" customHeight="1">
      <c r="A22" s="11">
        <f t="shared" si="1"/>
        <v>17</v>
      </c>
      <c r="B22" s="12" t="s">
        <v>30</v>
      </c>
      <c r="C22" s="28" t="s">
        <v>45</v>
      </c>
      <c r="D22" s="99" t="s">
        <v>173</v>
      </c>
      <c r="E22" s="12" t="s">
        <v>6</v>
      </c>
      <c r="F22" s="26">
        <v>15</v>
      </c>
      <c r="G22" s="67"/>
      <c r="H22" s="14">
        <f t="shared" si="0"/>
        <v>0</v>
      </c>
      <c r="Q22" s="68"/>
    </row>
    <row r="23" spans="1:8" ht="12.75" customHeight="1">
      <c r="A23" s="11">
        <f t="shared" si="1"/>
        <v>18</v>
      </c>
      <c r="B23" s="12" t="s">
        <v>30</v>
      </c>
      <c r="C23" s="97" t="s">
        <v>94</v>
      </c>
      <c r="D23" s="100" t="s">
        <v>93</v>
      </c>
      <c r="E23" s="63" t="s">
        <v>6</v>
      </c>
      <c r="F23" s="26">
        <v>1</v>
      </c>
      <c r="G23" s="67"/>
      <c r="H23" s="14">
        <f t="shared" si="0"/>
        <v>0</v>
      </c>
    </row>
    <row r="24" spans="1:8" ht="12.75" customHeight="1">
      <c r="A24" s="11">
        <f t="shared" si="1"/>
        <v>19</v>
      </c>
      <c r="B24" s="12" t="s">
        <v>30</v>
      </c>
      <c r="C24" s="97" t="s">
        <v>96</v>
      </c>
      <c r="D24" s="101" t="s">
        <v>95</v>
      </c>
      <c r="E24" s="63" t="s">
        <v>6</v>
      </c>
      <c r="F24" s="26">
        <v>1</v>
      </c>
      <c r="G24" s="67"/>
      <c r="H24" s="14">
        <f t="shared" si="0"/>
        <v>0</v>
      </c>
    </row>
    <row r="25" spans="1:8" ht="12.75" customHeight="1">
      <c r="A25" s="11">
        <f t="shared" si="1"/>
        <v>20</v>
      </c>
      <c r="B25" s="12"/>
      <c r="C25" s="103"/>
      <c r="D25" s="95" t="s">
        <v>83</v>
      </c>
      <c r="E25" s="12"/>
      <c r="F25" s="26"/>
      <c r="G25" s="16"/>
      <c r="H25" s="14" t="s">
        <v>15</v>
      </c>
    </row>
    <row r="26" spans="1:22" ht="12.75" customHeight="1">
      <c r="A26" s="11">
        <f t="shared" si="1"/>
        <v>21</v>
      </c>
      <c r="B26" s="12" t="s">
        <v>30</v>
      </c>
      <c r="C26" s="104" t="s">
        <v>100</v>
      </c>
      <c r="D26" s="102" t="s">
        <v>84</v>
      </c>
      <c r="E26" s="12" t="s">
        <v>6</v>
      </c>
      <c r="F26" s="26">
        <v>5</v>
      </c>
      <c r="G26" s="16"/>
      <c r="H26" s="14">
        <f>ROUND(F26*G26,3)</f>
        <v>0</v>
      </c>
      <c r="V26" s="68"/>
    </row>
    <row r="27" spans="1:8" ht="12.75" customHeight="1">
      <c r="A27" s="11">
        <f t="shared" si="1"/>
        <v>22</v>
      </c>
      <c r="B27" s="12" t="s">
        <v>30</v>
      </c>
      <c r="C27" s="105" t="s">
        <v>174</v>
      </c>
      <c r="D27" s="106" t="s">
        <v>85</v>
      </c>
      <c r="E27" s="12" t="s">
        <v>6</v>
      </c>
      <c r="F27" s="26">
        <v>5</v>
      </c>
      <c r="G27" s="16"/>
      <c r="H27" s="14">
        <f>ROUND(F27*G27,3)</f>
        <v>0</v>
      </c>
    </row>
    <row r="28" spans="1:8" ht="12.75" customHeight="1">
      <c r="A28" s="11">
        <f t="shared" si="1"/>
        <v>23</v>
      </c>
      <c r="B28" s="12" t="s">
        <v>30</v>
      </c>
      <c r="C28" s="104" t="s">
        <v>99</v>
      </c>
      <c r="D28" s="100" t="s">
        <v>92</v>
      </c>
      <c r="E28" s="63" t="s">
        <v>6</v>
      </c>
      <c r="F28" s="26">
        <v>1</v>
      </c>
      <c r="G28" s="67"/>
      <c r="H28" s="14">
        <f>ROUND(F28*G28,3)</f>
        <v>0</v>
      </c>
    </row>
    <row r="29" spans="1:8" ht="12.75" customHeight="1">
      <c r="A29" s="11">
        <f t="shared" si="1"/>
        <v>24</v>
      </c>
      <c r="B29" s="12" t="s">
        <v>30</v>
      </c>
      <c r="C29" s="104" t="s">
        <v>105</v>
      </c>
      <c r="D29" s="100" t="s">
        <v>90</v>
      </c>
      <c r="E29" s="63" t="s">
        <v>6</v>
      </c>
      <c r="F29" s="26">
        <f>F26+F27+F28</f>
        <v>11</v>
      </c>
      <c r="G29" s="67"/>
      <c r="H29" s="14">
        <f>ROUND(F29*G29,3)</f>
        <v>0</v>
      </c>
    </row>
    <row r="30" spans="1:8" ht="12.75" customHeight="1">
      <c r="A30" s="11">
        <f t="shared" si="1"/>
        <v>25</v>
      </c>
      <c r="B30" s="12" t="s">
        <v>30</v>
      </c>
      <c r="C30" s="104" t="s">
        <v>106</v>
      </c>
      <c r="D30" s="100" t="s">
        <v>91</v>
      </c>
      <c r="E30" s="63" t="s">
        <v>6</v>
      </c>
      <c r="F30" s="26">
        <f>F29</f>
        <v>11</v>
      </c>
      <c r="G30" s="67"/>
      <c r="H30" s="14">
        <f>ROUND(F30*G30,3)</f>
        <v>0</v>
      </c>
    </row>
    <row r="31" spans="1:9" ht="12.75" customHeight="1">
      <c r="A31" s="11">
        <f t="shared" si="1"/>
        <v>26</v>
      </c>
      <c r="B31" s="12"/>
      <c r="C31" s="28"/>
      <c r="D31" s="95" t="s">
        <v>22</v>
      </c>
      <c r="E31" s="12"/>
      <c r="F31" s="26"/>
      <c r="G31" s="62"/>
      <c r="H31" s="14" t="s">
        <v>15</v>
      </c>
      <c r="I31" s="15"/>
    </row>
    <row r="32" spans="1:9" ht="12.75" customHeight="1">
      <c r="A32" s="11">
        <f t="shared" si="1"/>
        <v>27</v>
      </c>
      <c r="B32" s="12" t="s">
        <v>30</v>
      </c>
      <c r="C32" s="107" t="s">
        <v>81</v>
      </c>
      <c r="D32" s="12" t="s">
        <v>176</v>
      </c>
      <c r="E32" s="12" t="s">
        <v>175</v>
      </c>
      <c r="F32" s="26">
        <v>2</v>
      </c>
      <c r="G32" s="16"/>
      <c r="H32" s="14">
        <f t="shared" si="0"/>
        <v>0</v>
      </c>
      <c r="I32" s="15"/>
    </row>
    <row r="33" spans="1:9" ht="12.75" customHeight="1">
      <c r="A33" s="11">
        <f t="shared" si="1"/>
        <v>28</v>
      </c>
      <c r="B33" s="53" t="s">
        <v>30</v>
      </c>
      <c r="C33" s="75" t="s">
        <v>80</v>
      </c>
      <c r="D33" s="53" t="s">
        <v>108</v>
      </c>
      <c r="E33" s="12" t="s">
        <v>6</v>
      </c>
      <c r="F33" s="26">
        <v>2</v>
      </c>
      <c r="G33" s="16"/>
      <c r="H33" s="14">
        <f t="shared" si="0"/>
        <v>0</v>
      </c>
      <c r="I33" s="15"/>
    </row>
    <row r="34" spans="1:9" ht="12.75" customHeight="1">
      <c r="A34" s="48">
        <f t="shared" si="1"/>
        <v>29</v>
      </c>
      <c r="B34" s="19" t="s">
        <v>30</v>
      </c>
      <c r="C34" s="76" t="s">
        <v>107</v>
      </c>
      <c r="D34" s="19" t="s">
        <v>109</v>
      </c>
      <c r="E34" s="19" t="s">
        <v>6</v>
      </c>
      <c r="F34" s="77">
        <v>2</v>
      </c>
      <c r="G34" s="78"/>
      <c r="H34" s="79">
        <f>ROUND(F34*G34,3)</f>
        <v>0</v>
      </c>
      <c r="I34" s="15"/>
    </row>
    <row r="35" spans="1:9" ht="22.5">
      <c r="A35" s="1" t="s">
        <v>0</v>
      </c>
      <c r="B35" s="2" t="s">
        <v>1</v>
      </c>
      <c r="C35" s="2"/>
      <c r="D35" s="2" t="s">
        <v>2</v>
      </c>
      <c r="E35" s="2" t="s">
        <v>3</v>
      </c>
      <c r="F35" s="2" t="s">
        <v>4</v>
      </c>
      <c r="G35" s="2"/>
      <c r="H35" s="3" t="s">
        <v>5</v>
      </c>
      <c r="I35" s="15"/>
    </row>
    <row r="36" spans="1:9" ht="12.75" customHeight="1">
      <c r="A36" s="4">
        <v>1</v>
      </c>
      <c r="B36" s="5">
        <v>2</v>
      </c>
      <c r="C36" s="5"/>
      <c r="D36" s="5">
        <v>3</v>
      </c>
      <c r="E36" s="5">
        <v>4</v>
      </c>
      <c r="F36" s="5">
        <v>5</v>
      </c>
      <c r="G36" s="5"/>
      <c r="H36" s="59">
        <v>7</v>
      </c>
      <c r="I36" s="15"/>
    </row>
    <row r="37" spans="1:9" ht="12.75" customHeight="1">
      <c r="A37" s="11">
        <f>A34+1</f>
        <v>30</v>
      </c>
      <c r="B37" s="12"/>
      <c r="C37" s="12"/>
      <c r="D37" s="29" t="s">
        <v>33</v>
      </c>
      <c r="E37" s="12"/>
      <c r="F37" s="26"/>
      <c r="G37" s="16"/>
      <c r="H37" s="14" t="s">
        <v>15</v>
      </c>
      <c r="I37" s="15"/>
    </row>
    <row r="38" spans="1:9" ht="12.75" customHeight="1">
      <c r="A38" s="11">
        <f t="shared" si="1"/>
        <v>31</v>
      </c>
      <c r="B38" s="12" t="s">
        <v>36</v>
      </c>
      <c r="C38" s="12"/>
      <c r="D38" s="12" t="s">
        <v>35</v>
      </c>
      <c r="E38" s="12" t="s">
        <v>9</v>
      </c>
      <c r="F38" s="26">
        <v>1700</v>
      </c>
      <c r="G38" s="16"/>
      <c r="H38" s="14">
        <f t="shared" si="0"/>
        <v>0</v>
      </c>
      <c r="I38" s="15"/>
    </row>
    <row r="39" spans="1:9" ht="12.75" customHeight="1">
      <c r="A39" s="11">
        <f t="shared" si="1"/>
        <v>32</v>
      </c>
      <c r="B39" s="12" t="s">
        <v>36</v>
      </c>
      <c r="C39" s="12"/>
      <c r="D39" s="12" t="s">
        <v>111</v>
      </c>
      <c r="E39" s="12" t="s">
        <v>9</v>
      </c>
      <c r="F39" s="26">
        <v>140</v>
      </c>
      <c r="G39" s="16"/>
      <c r="H39" s="14">
        <f t="shared" si="0"/>
        <v>0</v>
      </c>
      <c r="I39" s="15"/>
    </row>
    <row r="40" spans="1:8" ht="12.75" customHeight="1">
      <c r="A40" s="11">
        <f t="shared" si="1"/>
        <v>33</v>
      </c>
      <c r="B40" s="12" t="s">
        <v>29</v>
      </c>
      <c r="C40" s="28"/>
      <c r="D40" s="32" t="s">
        <v>28</v>
      </c>
      <c r="E40" s="12" t="s">
        <v>6</v>
      </c>
      <c r="F40" s="55">
        <v>300</v>
      </c>
      <c r="G40" s="16"/>
      <c r="H40" s="14">
        <f t="shared" si="0"/>
        <v>0</v>
      </c>
    </row>
    <row r="41" spans="1:8" ht="12.75" customHeight="1">
      <c r="A41" s="11">
        <f t="shared" si="1"/>
        <v>34</v>
      </c>
      <c r="B41" s="12"/>
      <c r="C41" s="28"/>
      <c r="D41" s="30" t="s">
        <v>57</v>
      </c>
      <c r="E41" s="12"/>
      <c r="F41" s="58"/>
      <c r="G41" s="16"/>
      <c r="H41" s="14" t="s">
        <v>15</v>
      </c>
    </row>
    <row r="42" spans="1:8" ht="12.75" customHeight="1">
      <c r="A42" s="11">
        <f t="shared" si="1"/>
        <v>35</v>
      </c>
      <c r="B42" s="12" t="s">
        <v>55</v>
      </c>
      <c r="C42" s="28">
        <v>405508</v>
      </c>
      <c r="D42" s="32" t="s">
        <v>51</v>
      </c>
      <c r="E42" s="12" t="s">
        <v>6</v>
      </c>
      <c r="F42" s="55">
        <f>(F38+F39)*3</f>
        <v>5520</v>
      </c>
      <c r="G42" s="16"/>
      <c r="H42" s="14">
        <f t="shared" si="0"/>
        <v>0</v>
      </c>
    </row>
    <row r="43" spans="1:8" ht="12.75" customHeight="1">
      <c r="A43" s="11">
        <f t="shared" si="1"/>
        <v>36</v>
      </c>
      <c r="B43" s="12" t="s">
        <v>55</v>
      </c>
      <c r="C43" s="28">
        <v>803900</v>
      </c>
      <c r="D43" s="31" t="s">
        <v>53</v>
      </c>
      <c r="E43" s="12" t="s">
        <v>6</v>
      </c>
      <c r="F43" s="55">
        <f>F42</f>
        <v>5520</v>
      </c>
      <c r="G43" s="16"/>
      <c r="H43" s="14">
        <f t="shared" si="0"/>
        <v>0</v>
      </c>
    </row>
    <row r="44" spans="1:8" ht="12.75" customHeight="1">
      <c r="A44" s="11">
        <f t="shared" si="1"/>
        <v>37</v>
      </c>
      <c r="B44" s="12"/>
      <c r="C44" s="28"/>
      <c r="D44" s="31" t="s">
        <v>121</v>
      </c>
      <c r="E44" s="12" t="s">
        <v>6</v>
      </c>
      <c r="F44" s="55">
        <v>2</v>
      </c>
      <c r="G44" s="16"/>
      <c r="H44" s="14">
        <f t="shared" si="0"/>
        <v>0</v>
      </c>
    </row>
    <row r="45" spans="1:8" ht="12.75" customHeight="1">
      <c r="A45" s="11">
        <f t="shared" si="1"/>
        <v>38</v>
      </c>
      <c r="B45" s="12"/>
      <c r="C45" s="28"/>
      <c r="D45" s="69" t="s">
        <v>113</v>
      </c>
      <c r="E45" s="12"/>
      <c r="F45" s="55"/>
      <c r="G45" s="16"/>
      <c r="H45" s="14">
        <f t="shared" si="0"/>
        <v>0</v>
      </c>
    </row>
    <row r="46" spans="1:8" ht="12.75" customHeight="1">
      <c r="A46" s="11">
        <f t="shared" si="1"/>
        <v>39</v>
      </c>
      <c r="B46" s="12" t="s">
        <v>52</v>
      </c>
      <c r="C46" s="37" t="s">
        <v>15</v>
      </c>
      <c r="D46" s="12" t="s">
        <v>115</v>
      </c>
      <c r="E46" s="12" t="s">
        <v>9</v>
      </c>
      <c r="F46" s="56">
        <v>200</v>
      </c>
      <c r="G46" s="70"/>
      <c r="H46" s="14">
        <f t="shared" si="0"/>
        <v>0</v>
      </c>
    </row>
    <row r="47" spans="1:8" ht="12.75" customHeight="1">
      <c r="A47" s="11">
        <f t="shared" si="1"/>
        <v>40</v>
      </c>
      <c r="B47" s="12"/>
      <c r="C47" s="37"/>
      <c r="D47" s="29" t="s">
        <v>114</v>
      </c>
      <c r="E47" s="12"/>
      <c r="F47" s="56"/>
      <c r="G47" s="70"/>
      <c r="H47" s="14">
        <f t="shared" si="0"/>
        <v>0</v>
      </c>
    </row>
    <row r="48" spans="1:8" ht="12.75" customHeight="1">
      <c r="A48" s="11">
        <f t="shared" si="1"/>
        <v>41</v>
      </c>
      <c r="B48" s="12" t="s">
        <v>52</v>
      </c>
      <c r="C48" s="49"/>
      <c r="D48" s="12" t="s">
        <v>112</v>
      </c>
      <c r="E48" s="12" t="s">
        <v>9</v>
      </c>
      <c r="F48" s="33">
        <v>50</v>
      </c>
      <c r="G48" s="16"/>
      <c r="H48" s="14">
        <f t="shared" si="0"/>
        <v>0</v>
      </c>
    </row>
    <row r="49" spans="1:8" ht="22.5">
      <c r="A49" s="11">
        <f t="shared" si="1"/>
        <v>42</v>
      </c>
      <c r="B49" s="12"/>
      <c r="C49" s="49"/>
      <c r="D49" s="29" t="s">
        <v>116</v>
      </c>
      <c r="E49" s="12"/>
      <c r="F49" s="33"/>
      <c r="G49" s="16"/>
      <c r="H49" s="14" t="s">
        <v>15</v>
      </c>
    </row>
    <row r="50" spans="1:8" ht="12.75" customHeight="1">
      <c r="A50" s="11">
        <f t="shared" si="1"/>
        <v>43</v>
      </c>
      <c r="B50" s="12"/>
      <c r="C50" s="49"/>
      <c r="D50" s="12" t="s">
        <v>165</v>
      </c>
      <c r="E50" s="12" t="s">
        <v>9</v>
      </c>
      <c r="F50" s="33">
        <v>35</v>
      </c>
      <c r="G50" s="16"/>
      <c r="H50" s="14">
        <f t="shared" si="0"/>
        <v>0</v>
      </c>
    </row>
    <row r="51" spans="1:8" ht="12.75" customHeight="1">
      <c r="A51" s="11">
        <f t="shared" si="1"/>
        <v>44</v>
      </c>
      <c r="B51" s="12" t="s">
        <v>55</v>
      </c>
      <c r="C51" s="49" t="s">
        <v>54</v>
      </c>
      <c r="D51" s="12" t="s">
        <v>56</v>
      </c>
      <c r="E51" s="12" t="s">
        <v>6</v>
      </c>
      <c r="F51" s="33">
        <v>5</v>
      </c>
      <c r="G51" s="62"/>
      <c r="H51" s="14">
        <f t="shared" si="0"/>
        <v>0</v>
      </c>
    </row>
    <row r="52" spans="1:8" ht="12.75" customHeight="1">
      <c r="A52" s="11">
        <f>A48+1</f>
        <v>42</v>
      </c>
      <c r="B52" s="12" t="s">
        <v>15</v>
      </c>
      <c r="C52" s="12"/>
      <c r="D52" s="18" t="s">
        <v>19</v>
      </c>
      <c r="E52" s="12"/>
      <c r="F52" s="13"/>
      <c r="G52" s="16"/>
      <c r="H52" s="14" t="s">
        <v>15</v>
      </c>
    </row>
    <row r="53" spans="1:8" ht="12.75" customHeight="1">
      <c r="A53" s="11">
        <f>A52+1</f>
        <v>43</v>
      </c>
      <c r="B53" s="12" t="s">
        <v>125</v>
      </c>
      <c r="C53" s="35" t="s">
        <v>15</v>
      </c>
      <c r="D53" s="12" t="s">
        <v>16</v>
      </c>
      <c r="E53" s="12" t="s">
        <v>6</v>
      </c>
      <c r="F53" s="26">
        <f>F6</f>
        <v>1</v>
      </c>
      <c r="G53" s="62"/>
      <c r="H53" s="14">
        <f t="shared" si="0"/>
        <v>0</v>
      </c>
    </row>
    <row r="54" spans="1:8" ht="12.75" customHeight="1">
      <c r="A54" s="11">
        <f aca="true" t="shared" si="2" ref="A54:A88">A53+1</f>
        <v>44</v>
      </c>
      <c r="B54" s="12" t="s">
        <v>126</v>
      </c>
      <c r="C54" s="35"/>
      <c r="D54" s="12" t="s">
        <v>117</v>
      </c>
      <c r="E54" s="12" t="s">
        <v>6</v>
      </c>
      <c r="F54" s="26">
        <v>2</v>
      </c>
      <c r="G54" s="62"/>
      <c r="H54" s="14">
        <f t="shared" si="0"/>
        <v>0</v>
      </c>
    </row>
    <row r="55" spans="1:8" ht="12.75">
      <c r="A55" s="11">
        <f t="shared" si="2"/>
        <v>45</v>
      </c>
      <c r="B55" s="12" t="s">
        <v>127</v>
      </c>
      <c r="C55" s="28"/>
      <c r="D55" s="12" t="s">
        <v>23</v>
      </c>
      <c r="E55" s="12" t="s">
        <v>6</v>
      </c>
      <c r="F55" s="26">
        <f>(F53+F54)*2</f>
        <v>6</v>
      </c>
      <c r="G55" s="62"/>
      <c r="H55" s="14">
        <f t="shared" si="0"/>
        <v>0</v>
      </c>
    </row>
    <row r="56" spans="1:8" ht="12.75" customHeight="1">
      <c r="A56" s="11">
        <f t="shared" si="2"/>
        <v>46</v>
      </c>
      <c r="B56" s="12" t="s">
        <v>128</v>
      </c>
      <c r="C56" s="35" t="s">
        <v>15</v>
      </c>
      <c r="D56" s="12" t="s">
        <v>58</v>
      </c>
      <c r="E56" s="12" t="s">
        <v>6</v>
      </c>
      <c r="F56" s="26">
        <f>F7+F8</f>
        <v>2</v>
      </c>
      <c r="G56" s="62"/>
      <c r="H56" s="14">
        <f t="shared" si="0"/>
        <v>0</v>
      </c>
    </row>
    <row r="57" spans="1:8" ht="12.75" customHeight="1">
      <c r="A57" s="11">
        <f t="shared" si="2"/>
        <v>47</v>
      </c>
      <c r="B57" s="12" t="s">
        <v>129</v>
      </c>
      <c r="C57" s="35"/>
      <c r="D57" s="12" t="s">
        <v>122</v>
      </c>
      <c r="E57" s="12" t="s">
        <v>6</v>
      </c>
      <c r="F57" s="26">
        <f>F26+F27+F28</f>
        <v>11</v>
      </c>
      <c r="G57" s="62"/>
      <c r="H57" s="14">
        <f t="shared" si="0"/>
        <v>0</v>
      </c>
    </row>
    <row r="58" spans="1:8" ht="12.75" customHeight="1">
      <c r="A58" s="11">
        <f t="shared" si="2"/>
        <v>48</v>
      </c>
      <c r="B58" s="12" t="s">
        <v>130</v>
      </c>
      <c r="C58" s="51"/>
      <c r="D58" s="12" t="s">
        <v>59</v>
      </c>
      <c r="E58" s="12" t="s">
        <v>6</v>
      </c>
      <c r="F58" s="26">
        <f>F17</f>
        <v>86</v>
      </c>
      <c r="G58" s="62"/>
      <c r="H58" s="14">
        <f t="shared" si="0"/>
        <v>0</v>
      </c>
    </row>
    <row r="59" spans="1:8" ht="21.75" customHeight="1">
      <c r="A59" s="11">
        <f t="shared" si="2"/>
        <v>49</v>
      </c>
      <c r="B59" s="12" t="s">
        <v>131</v>
      </c>
      <c r="C59" s="51"/>
      <c r="D59" s="12" t="s">
        <v>123</v>
      </c>
      <c r="E59" s="12" t="s">
        <v>6</v>
      </c>
      <c r="F59" s="26">
        <f>F18</f>
        <v>34</v>
      </c>
      <c r="G59" s="62"/>
      <c r="H59" s="14">
        <f t="shared" si="0"/>
        <v>0</v>
      </c>
    </row>
    <row r="60" spans="1:8" ht="12.75" customHeight="1">
      <c r="A60" s="11">
        <f t="shared" si="2"/>
        <v>50</v>
      </c>
      <c r="B60" s="12" t="s">
        <v>132</v>
      </c>
      <c r="C60" s="50"/>
      <c r="D60" s="12" t="s">
        <v>17</v>
      </c>
      <c r="E60" s="12" t="s">
        <v>6</v>
      </c>
      <c r="F60" s="26">
        <f>F19+F20</f>
        <v>120</v>
      </c>
      <c r="G60" s="62"/>
      <c r="H60" s="14">
        <f t="shared" si="0"/>
        <v>0</v>
      </c>
    </row>
    <row r="61" spans="1:8" ht="12.75" customHeight="1">
      <c r="A61" s="11">
        <f t="shared" si="2"/>
        <v>51</v>
      </c>
      <c r="B61" s="12" t="s">
        <v>133</v>
      </c>
      <c r="C61" s="50"/>
      <c r="D61" s="12" t="s">
        <v>18</v>
      </c>
      <c r="E61" s="12" t="s">
        <v>6</v>
      </c>
      <c r="F61" s="26">
        <f>F21</f>
        <v>15</v>
      </c>
      <c r="G61" s="62"/>
      <c r="H61" s="14">
        <f t="shared" si="0"/>
        <v>0</v>
      </c>
    </row>
    <row r="62" spans="1:8" ht="12.75" customHeight="1">
      <c r="A62" s="11">
        <f t="shared" si="2"/>
        <v>52</v>
      </c>
      <c r="B62" s="12" t="s">
        <v>134</v>
      </c>
      <c r="C62" s="50"/>
      <c r="D62" s="12" t="s">
        <v>118</v>
      </c>
      <c r="E62" s="12" t="s">
        <v>6</v>
      </c>
      <c r="F62" s="26">
        <v>1</v>
      </c>
      <c r="G62" s="62"/>
      <c r="H62" s="14">
        <f t="shared" si="0"/>
        <v>0</v>
      </c>
    </row>
    <row r="63" spans="1:8" ht="12.75" customHeight="1">
      <c r="A63" s="11">
        <f t="shared" si="2"/>
        <v>53</v>
      </c>
      <c r="B63" s="12" t="s">
        <v>135</v>
      </c>
      <c r="C63" s="50"/>
      <c r="D63" s="12" t="s">
        <v>119</v>
      </c>
      <c r="E63" s="12" t="s">
        <v>6</v>
      </c>
      <c r="F63" s="26">
        <v>1</v>
      </c>
      <c r="G63" s="62"/>
      <c r="H63" s="14">
        <f t="shared" si="0"/>
        <v>0</v>
      </c>
    </row>
    <row r="64" spans="1:8" ht="12.75" customHeight="1">
      <c r="A64" s="11">
        <f t="shared" si="2"/>
        <v>54</v>
      </c>
      <c r="B64" s="12" t="s">
        <v>136</v>
      </c>
      <c r="C64" s="50"/>
      <c r="D64" s="12" t="s">
        <v>120</v>
      </c>
      <c r="E64" s="12" t="s">
        <v>6</v>
      </c>
      <c r="F64" s="26">
        <v>1</v>
      </c>
      <c r="G64" s="62"/>
      <c r="H64" s="14">
        <f t="shared" si="0"/>
        <v>0</v>
      </c>
    </row>
    <row r="65" spans="1:8" ht="12.75" customHeight="1">
      <c r="A65" s="11">
        <f t="shared" si="2"/>
        <v>55</v>
      </c>
      <c r="B65" s="12" t="s">
        <v>137</v>
      </c>
      <c r="C65" s="50"/>
      <c r="D65" s="12" t="s">
        <v>86</v>
      </c>
      <c r="E65" s="12" t="s">
        <v>6</v>
      </c>
      <c r="F65" s="26">
        <v>19</v>
      </c>
      <c r="G65" s="16"/>
      <c r="H65" s="14">
        <f t="shared" si="0"/>
        <v>0</v>
      </c>
    </row>
    <row r="66" spans="1:8" ht="12.75" customHeight="1">
      <c r="A66" s="11">
        <f t="shared" si="2"/>
        <v>56</v>
      </c>
      <c r="B66" s="12" t="s">
        <v>138</v>
      </c>
      <c r="C66" s="50"/>
      <c r="D66" s="12" t="s">
        <v>12</v>
      </c>
      <c r="E66" s="12" t="s">
        <v>6</v>
      </c>
      <c r="F66" s="26">
        <f>F17+F18+F21+F26+F27+F28</f>
        <v>146</v>
      </c>
      <c r="G66" s="62"/>
      <c r="H66" s="14">
        <f t="shared" si="0"/>
        <v>0</v>
      </c>
    </row>
    <row r="67" spans="1:8" ht="12.75" customHeight="1">
      <c r="A67" s="11">
        <f t="shared" si="2"/>
        <v>57</v>
      </c>
      <c r="B67" s="12" t="s">
        <v>139</v>
      </c>
      <c r="C67" s="50"/>
      <c r="D67" s="12" t="s">
        <v>13</v>
      </c>
      <c r="E67" s="12" t="s">
        <v>6</v>
      </c>
      <c r="F67" s="26">
        <f>F66+19</f>
        <v>165</v>
      </c>
      <c r="G67" s="62"/>
      <c r="H67" s="14">
        <f t="shared" si="0"/>
        <v>0</v>
      </c>
    </row>
    <row r="68" spans="1:8" ht="12.75" customHeight="1">
      <c r="A68" s="11">
        <f t="shared" si="2"/>
        <v>58</v>
      </c>
      <c r="B68" s="12" t="s">
        <v>140</v>
      </c>
      <c r="C68" s="50"/>
      <c r="D68" s="12" t="s">
        <v>38</v>
      </c>
      <c r="E68" s="12" t="s">
        <v>6</v>
      </c>
      <c r="F68" s="26">
        <v>4</v>
      </c>
      <c r="G68" s="62"/>
      <c r="H68" s="14">
        <f aca="true" t="shared" si="3" ref="H68:H89">ROUND(F68*G68,3)</f>
        <v>0</v>
      </c>
    </row>
    <row r="69" spans="1:8" ht="22.5">
      <c r="A69" s="1" t="s">
        <v>0</v>
      </c>
      <c r="B69" s="2" t="s">
        <v>1</v>
      </c>
      <c r="C69" s="2"/>
      <c r="D69" s="2" t="s">
        <v>2</v>
      </c>
      <c r="E69" s="2" t="s">
        <v>3</v>
      </c>
      <c r="F69" s="2" t="s">
        <v>4</v>
      </c>
      <c r="G69" s="2"/>
      <c r="H69" s="3" t="s">
        <v>5</v>
      </c>
    </row>
    <row r="70" spans="1:8" ht="12.75" customHeight="1">
      <c r="A70" s="4">
        <v>1</v>
      </c>
      <c r="B70" s="5">
        <v>2</v>
      </c>
      <c r="C70" s="5"/>
      <c r="D70" s="5">
        <v>3</v>
      </c>
      <c r="E70" s="5">
        <v>4</v>
      </c>
      <c r="F70" s="5">
        <v>5</v>
      </c>
      <c r="G70" s="5"/>
      <c r="H70" s="59">
        <v>7</v>
      </c>
    </row>
    <row r="71" spans="1:8" ht="12.75" customHeight="1">
      <c r="A71" s="9">
        <f>A68+1</f>
        <v>59</v>
      </c>
      <c r="B71" s="10" t="s">
        <v>141</v>
      </c>
      <c r="C71" s="80"/>
      <c r="D71" s="10" t="s">
        <v>21</v>
      </c>
      <c r="E71" s="10" t="s">
        <v>6</v>
      </c>
      <c r="F71" s="25">
        <v>70</v>
      </c>
      <c r="G71" s="81"/>
      <c r="H71" s="54">
        <f t="shared" si="3"/>
        <v>0</v>
      </c>
    </row>
    <row r="72" spans="1:8" ht="12.75" customHeight="1">
      <c r="A72" s="11">
        <f t="shared" si="2"/>
        <v>60</v>
      </c>
      <c r="B72" s="12" t="s">
        <v>142</v>
      </c>
      <c r="C72" s="50"/>
      <c r="D72" s="12" t="s">
        <v>41</v>
      </c>
      <c r="E72" s="12" t="s">
        <v>6</v>
      </c>
      <c r="F72" s="26">
        <v>4</v>
      </c>
      <c r="G72" s="62"/>
      <c r="H72" s="14">
        <f t="shared" si="3"/>
        <v>0</v>
      </c>
    </row>
    <row r="73" spans="1:8" ht="12.75" customHeight="1">
      <c r="A73" s="11">
        <f t="shared" si="2"/>
        <v>61</v>
      </c>
      <c r="B73" s="12" t="s">
        <v>143</v>
      </c>
      <c r="C73" s="52"/>
      <c r="D73" s="12" t="s">
        <v>14</v>
      </c>
      <c r="E73" s="12" t="s">
        <v>6</v>
      </c>
      <c r="F73" s="26">
        <f>F66</f>
        <v>146</v>
      </c>
      <c r="G73" s="62"/>
      <c r="H73" s="14">
        <f t="shared" si="3"/>
        <v>0</v>
      </c>
    </row>
    <row r="74" spans="1:8" ht="12.75" customHeight="1">
      <c r="A74" s="11">
        <f t="shared" si="2"/>
        <v>62</v>
      </c>
      <c r="B74" s="12" t="s">
        <v>144</v>
      </c>
      <c r="C74" s="52"/>
      <c r="D74" s="57" t="s">
        <v>76</v>
      </c>
      <c r="E74" s="12" t="s">
        <v>9</v>
      </c>
      <c r="F74" s="26">
        <f>SUM(F38:F38)</f>
        <v>1700</v>
      </c>
      <c r="G74" s="62"/>
      <c r="H74" s="14">
        <f t="shared" si="3"/>
        <v>0</v>
      </c>
    </row>
    <row r="75" spans="1:8" ht="12.75" customHeight="1">
      <c r="A75" s="11">
        <f t="shared" si="2"/>
        <v>63</v>
      </c>
      <c r="B75" s="12" t="s">
        <v>145</v>
      </c>
      <c r="C75" s="50"/>
      <c r="D75" s="12" t="s">
        <v>20</v>
      </c>
      <c r="E75" s="12" t="s">
        <v>9</v>
      </c>
      <c r="F75" s="26">
        <v>1400</v>
      </c>
      <c r="G75" s="62"/>
      <c r="H75" s="14">
        <f t="shared" si="3"/>
        <v>0</v>
      </c>
    </row>
    <row r="76" spans="1:8" ht="12.75" customHeight="1">
      <c r="A76" s="11">
        <f t="shared" si="2"/>
        <v>64</v>
      </c>
      <c r="B76" s="12" t="s">
        <v>146</v>
      </c>
      <c r="C76" s="50"/>
      <c r="D76" s="12" t="s">
        <v>24</v>
      </c>
      <c r="E76" s="12" t="s">
        <v>6</v>
      </c>
      <c r="F76" s="26">
        <f>F67*2</f>
        <v>330</v>
      </c>
      <c r="G76" s="16"/>
      <c r="H76" s="14">
        <f t="shared" si="3"/>
        <v>0</v>
      </c>
    </row>
    <row r="77" spans="1:8" ht="12.75" customHeight="1">
      <c r="A77" s="11">
        <f t="shared" si="2"/>
        <v>65</v>
      </c>
      <c r="B77" s="12" t="s">
        <v>147</v>
      </c>
      <c r="C77" s="50"/>
      <c r="D77" s="12" t="s">
        <v>39</v>
      </c>
      <c r="E77" s="12" t="s">
        <v>40</v>
      </c>
      <c r="F77" s="26">
        <v>1.5</v>
      </c>
      <c r="G77" s="16"/>
      <c r="H77" s="14">
        <f t="shared" si="3"/>
        <v>0</v>
      </c>
    </row>
    <row r="78" spans="1:8" ht="12.75" customHeight="1">
      <c r="A78" s="11">
        <f t="shared" si="2"/>
        <v>66</v>
      </c>
      <c r="B78" s="12" t="s">
        <v>148</v>
      </c>
      <c r="C78" s="52"/>
      <c r="D78" s="12" t="s">
        <v>60</v>
      </c>
      <c r="E78" s="12" t="s">
        <v>6</v>
      </c>
      <c r="F78" s="26">
        <f>F43</f>
        <v>5520</v>
      </c>
      <c r="G78" s="16"/>
      <c r="H78" s="14">
        <f t="shared" si="3"/>
        <v>0</v>
      </c>
    </row>
    <row r="79" spans="1:8" ht="12.75" customHeight="1">
      <c r="A79" s="11">
        <f t="shared" si="2"/>
        <v>67</v>
      </c>
      <c r="B79" s="12" t="s">
        <v>149</v>
      </c>
      <c r="C79" s="52"/>
      <c r="D79" s="12" t="s">
        <v>87</v>
      </c>
      <c r="E79" s="12" t="s">
        <v>8</v>
      </c>
      <c r="F79" s="26">
        <v>32</v>
      </c>
      <c r="G79" s="16"/>
      <c r="H79" s="14">
        <f t="shared" si="3"/>
        <v>0</v>
      </c>
    </row>
    <row r="80" spans="1:8" ht="12.75" customHeight="1">
      <c r="A80" s="11">
        <f t="shared" si="2"/>
        <v>68</v>
      </c>
      <c r="B80" s="12" t="s">
        <v>150</v>
      </c>
      <c r="C80" s="28" t="s">
        <v>15</v>
      </c>
      <c r="D80" s="34" t="s">
        <v>61</v>
      </c>
      <c r="E80" s="34" t="s">
        <v>6</v>
      </c>
      <c r="F80" s="38">
        <f>F42</f>
        <v>5520</v>
      </c>
      <c r="G80" s="108"/>
      <c r="H80" s="14">
        <f t="shared" si="3"/>
        <v>0</v>
      </c>
    </row>
    <row r="81" spans="1:8" ht="12.75" customHeight="1">
      <c r="A81" s="11">
        <f t="shared" si="2"/>
        <v>69</v>
      </c>
      <c r="B81" s="12" t="s">
        <v>151</v>
      </c>
      <c r="C81" s="12"/>
      <c r="D81" s="12" t="s">
        <v>34</v>
      </c>
      <c r="E81" s="12" t="s">
        <v>7</v>
      </c>
      <c r="F81" s="26">
        <v>1</v>
      </c>
      <c r="G81" s="16"/>
      <c r="H81" s="14">
        <f t="shared" si="3"/>
        <v>0</v>
      </c>
    </row>
    <row r="82" spans="1:8" ht="12.75" customHeight="1">
      <c r="A82" s="11">
        <f t="shared" si="2"/>
        <v>70</v>
      </c>
      <c r="B82" s="12" t="s">
        <v>152</v>
      </c>
      <c r="C82" s="12"/>
      <c r="D82" s="12" t="s">
        <v>62</v>
      </c>
      <c r="E82" s="12" t="s">
        <v>8</v>
      </c>
      <c r="F82" s="26">
        <v>4</v>
      </c>
      <c r="G82" s="62"/>
      <c r="H82" s="14">
        <f t="shared" si="3"/>
        <v>0</v>
      </c>
    </row>
    <row r="83" spans="1:8" ht="12.75" customHeight="1">
      <c r="A83" s="11">
        <f t="shared" si="2"/>
        <v>71</v>
      </c>
      <c r="B83" s="12" t="s">
        <v>153</v>
      </c>
      <c r="C83" s="12"/>
      <c r="D83" s="12" t="s">
        <v>71</v>
      </c>
      <c r="E83" s="12" t="s">
        <v>6</v>
      </c>
      <c r="F83" s="33">
        <v>1</v>
      </c>
      <c r="G83" s="62"/>
      <c r="H83" s="14">
        <f t="shared" si="3"/>
        <v>0</v>
      </c>
    </row>
    <row r="84" spans="1:8" ht="12.75" customHeight="1">
      <c r="A84" s="11">
        <f t="shared" si="2"/>
        <v>72</v>
      </c>
      <c r="B84" s="12" t="s">
        <v>154</v>
      </c>
      <c r="C84" s="12"/>
      <c r="D84" s="12" t="s">
        <v>72</v>
      </c>
      <c r="E84" s="12" t="s">
        <v>6</v>
      </c>
      <c r="F84" s="64">
        <v>6</v>
      </c>
      <c r="G84" s="62"/>
      <c r="H84" s="14">
        <f t="shared" si="3"/>
        <v>0</v>
      </c>
    </row>
    <row r="85" spans="1:8" ht="12.75" customHeight="1">
      <c r="A85" s="11">
        <f t="shared" si="2"/>
        <v>73</v>
      </c>
      <c r="B85" s="12" t="s">
        <v>155</v>
      </c>
      <c r="C85" s="12"/>
      <c r="D85" s="12" t="s">
        <v>73</v>
      </c>
      <c r="E85" s="12" t="s">
        <v>6</v>
      </c>
      <c r="F85" s="64">
        <v>6</v>
      </c>
      <c r="G85" s="62"/>
      <c r="H85" s="14">
        <f t="shared" si="3"/>
        <v>0</v>
      </c>
    </row>
    <row r="86" spans="1:8" ht="12.75" customHeight="1">
      <c r="A86" s="11">
        <f t="shared" si="2"/>
        <v>74</v>
      </c>
      <c r="B86" s="12" t="s">
        <v>156</v>
      </c>
      <c r="C86" s="12"/>
      <c r="D86" s="12" t="s">
        <v>74</v>
      </c>
      <c r="E86" s="12" t="s">
        <v>6</v>
      </c>
      <c r="F86" s="33">
        <f>F19+F21</f>
        <v>133</v>
      </c>
      <c r="G86" s="62"/>
      <c r="H86" s="14">
        <f t="shared" si="3"/>
        <v>0</v>
      </c>
    </row>
    <row r="87" spans="1:8" ht="12.75" customHeight="1">
      <c r="A87" s="11">
        <f t="shared" si="2"/>
        <v>75</v>
      </c>
      <c r="B87" s="12" t="s">
        <v>157</v>
      </c>
      <c r="C87" s="12"/>
      <c r="D87" s="17" t="s">
        <v>75</v>
      </c>
      <c r="E87" s="17" t="s">
        <v>8</v>
      </c>
      <c r="F87" s="65">
        <v>3</v>
      </c>
      <c r="G87" s="62"/>
      <c r="H87" s="14">
        <f t="shared" si="3"/>
        <v>0</v>
      </c>
    </row>
    <row r="88" spans="1:8" ht="12.75" customHeight="1">
      <c r="A88" s="11">
        <f t="shared" si="2"/>
        <v>76</v>
      </c>
      <c r="B88" s="12" t="s">
        <v>158</v>
      </c>
      <c r="C88" s="12"/>
      <c r="D88" s="17" t="s">
        <v>37</v>
      </c>
      <c r="E88" s="17" t="s">
        <v>6</v>
      </c>
      <c r="F88" s="27">
        <v>0</v>
      </c>
      <c r="G88" s="62"/>
      <c r="H88" s="14">
        <f t="shared" si="3"/>
        <v>0</v>
      </c>
    </row>
    <row r="89" spans="1:8" ht="12.75" customHeight="1">
      <c r="A89" s="11">
        <f aca="true" t="shared" si="4" ref="A89:A94">A88+1</f>
        <v>77</v>
      </c>
      <c r="B89" s="12" t="s">
        <v>159</v>
      </c>
      <c r="C89" s="12"/>
      <c r="D89" s="17" t="s">
        <v>77</v>
      </c>
      <c r="E89" s="17" t="s">
        <v>8</v>
      </c>
      <c r="F89" s="27">
        <v>12</v>
      </c>
      <c r="G89" s="62"/>
      <c r="H89" s="14">
        <f t="shared" si="3"/>
        <v>0</v>
      </c>
    </row>
    <row r="90" spans="1:9" ht="12.75" customHeight="1">
      <c r="A90" s="11">
        <f t="shared" si="4"/>
        <v>78</v>
      </c>
      <c r="B90" s="12" t="s">
        <v>160</v>
      </c>
      <c r="C90" s="12"/>
      <c r="D90" s="12" t="s">
        <v>25</v>
      </c>
      <c r="E90" s="12" t="s">
        <v>7</v>
      </c>
      <c r="F90" s="47">
        <v>1</v>
      </c>
      <c r="G90" s="62"/>
      <c r="H90" s="14">
        <v>0</v>
      </c>
      <c r="I90" s="86" t="s">
        <v>15</v>
      </c>
    </row>
    <row r="91" spans="1:8" ht="12.75">
      <c r="A91" s="11">
        <f t="shared" si="4"/>
        <v>79</v>
      </c>
      <c r="B91" s="12" t="s">
        <v>161</v>
      </c>
      <c r="C91" s="82"/>
      <c r="D91" s="29" t="s">
        <v>63</v>
      </c>
      <c r="E91" s="12"/>
      <c r="F91" s="39"/>
      <c r="G91" s="83"/>
      <c r="H91" s="84"/>
    </row>
    <row r="92" spans="1:8" ht="12.75">
      <c r="A92" s="11">
        <f t="shared" si="4"/>
        <v>80</v>
      </c>
      <c r="B92" s="12" t="s">
        <v>162</v>
      </c>
      <c r="C92" s="43" t="s">
        <v>64</v>
      </c>
      <c r="D92" s="44" t="s">
        <v>65</v>
      </c>
      <c r="E92" s="12" t="s">
        <v>66</v>
      </c>
      <c r="F92" s="39">
        <v>1</v>
      </c>
      <c r="G92" s="40"/>
      <c r="H92" s="60">
        <v>0</v>
      </c>
    </row>
    <row r="93" spans="1:9" ht="12.75">
      <c r="A93" s="11">
        <f t="shared" si="4"/>
        <v>81</v>
      </c>
      <c r="B93" s="12" t="s">
        <v>163</v>
      </c>
      <c r="C93" s="43" t="s">
        <v>67</v>
      </c>
      <c r="D93" s="44" t="s">
        <v>68</v>
      </c>
      <c r="E93" s="12" t="s">
        <v>66</v>
      </c>
      <c r="F93" s="39">
        <v>1</v>
      </c>
      <c r="G93" s="40"/>
      <c r="H93" s="60">
        <v>0</v>
      </c>
      <c r="I93" s="86" t="s">
        <v>15</v>
      </c>
    </row>
    <row r="94" spans="1:8" ht="12.75">
      <c r="A94" s="48">
        <f t="shared" si="4"/>
        <v>82</v>
      </c>
      <c r="B94" s="19" t="s">
        <v>164</v>
      </c>
      <c r="C94" s="45" t="s">
        <v>69</v>
      </c>
      <c r="D94" s="46" t="s">
        <v>70</v>
      </c>
      <c r="E94" s="19" t="s">
        <v>66</v>
      </c>
      <c r="F94" s="41">
        <v>1</v>
      </c>
      <c r="G94" s="42"/>
      <c r="H94" s="61">
        <v>0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Kažimír</dc:creator>
  <cp:keywords/>
  <dc:description/>
  <cp:lastModifiedBy>Laka</cp:lastModifiedBy>
  <cp:lastPrinted>2018-04-10T16:56:19Z</cp:lastPrinted>
  <dcterms:created xsi:type="dcterms:W3CDTF">2007-06-05T07:25:11Z</dcterms:created>
  <dcterms:modified xsi:type="dcterms:W3CDTF">2018-04-10T16:58:13Z</dcterms:modified>
  <cp:category/>
  <cp:version/>
  <cp:contentType/>
  <cp:contentStatus/>
</cp:coreProperties>
</file>