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2023\2023 STAVEBNÍ PRÁCE\1. Účelová komunikace Vazová\"/>
    </mc:Choice>
  </mc:AlternateContent>
  <bookViews>
    <workbookView xWindow="0" yWindow="0" windowWidth="28800" windowHeight="12435" activeTab="2"/>
  </bookViews>
  <sheets>
    <sheet name="Rekapitulace stavby" sheetId="1" r:id="rId1"/>
    <sheet name="OST - Ostatní náklady" sheetId="2" r:id="rId2"/>
    <sheet name="SO101 - Účelová komunikace" sheetId="3" r:id="rId3"/>
    <sheet name="SO301 - Dešťová kanalizace" sheetId="4" r:id="rId4"/>
  </sheets>
  <definedNames>
    <definedName name="_xlnm._FilterDatabase" localSheetId="1" hidden="1">'OST - Ostatní náklady'!$C$118:$K$149</definedName>
    <definedName name="_xlnm._FilterDatabase" localSheetId="2" hidden="1">'SO101 - Účelová komunikace'!$C$125:$K$253</definedName>
    <definedName name="_xlnm._FilterDatabase" localSheetId="3" hidden="1">'SO301 - Dešťová kanalizace'!$C$122:$K$228</definedName>
    <definedName name="_xlnm.Print_Titles" localSheetId="1">'OST - Ostatní náklady'!$118:$118</definedName>
    <definedName name="_xlnm.Print_Titles" localSheetId="0">'Rekapitulace stavby'!$92:$92</definedName>
    <definedName name="_xlnm.Print_Titles" localSheetId="2">'SO101 - Účelová komunikace'!$125:$125</definedName>
    <definedName name="_xlnm.Print_Titles" localSheetId="3">'SO301 - Dešťová kanalizace'!$122:$122</definedName>
    <definedName name="_xlnm.Print_Area" localSheetId="1">'OST - Ostatní náklady'!$C$82:$J$100,'OST - Ostatní náklady'!$C$106:$J$149</definedName>
    <definedName name="_xlnm.Print_Area" localSheetId="0">'Rekapitulace stavby'!$D$4:$AO$76,'Rekapitulace stavby'!$C$82:$AQ$98</definedName>
    <definedName name="_xlnm.Print_Area" localSheetId="2">'SO101 - Účelová komunikace'!$C$82:$J$107,'SO101 - Účelová komunikace'!$C$113:$J$253</definedName>
    <definedName name="_xlnm.Print_Area" localSheetId="3">'SO301 - Dešťová kanalizace'!$C$82:$J$104,'SO301 - Dešťová kanalizace'!$C$110:$J$228</definedName>
  </definedNames>
  <calcPr calcId="152511"/>
</workbook>
</file>

<file path=xl/calcChain.xml><?xml version="1.0" encoding="utf-8"?>
<calcChain xmlns="http://schemas.openxmlformats.org/spreadsheetml/2006/main">
  <c r="J139" i="2" l="1"/>
  <c r="J134" i="2" s="1"/>
  <c r="J155" i="3" l="1"/>
  <c r="J37" i="4" l="1"/>
  <c r="J36" i="4"/>
  <c r="AY97" i="1" s="1"/>
  <c r="J35" i="4"/>
  <c r="AX97" i="1" s="1"/>
  <c r="BI228" i="4"/>
  <c r="BH228" i="4"/>
  <c r="BG228" i="4"/>
  <c r="BF228" i="4"/>
  <c r="T228" i="4"/>
  <c r="T227" i="4" s="1"/>
  <c r="R228" i="4"/>
  <c r="R227" i="4" s="1"/>
  <c r="P228" i="4"/>
  <c r="P227" i="4" s="1"/>
  <c r="BI226" i="4"/>
  <c r="BH226" i="4"/>
  <c r="BG226" i="4"/>
  <c r="BF226" i="4"/>
  <c r="T226" i="4"/>
  <c r="R226" i="4"/>
  <c r="P226" i="4"/>
  <c r="BI224" i="4"/>
  <c r="BH224" i="4"/>
  <c r="BG224" i="4"/>
  <c r="BF224" i="4"/>
  <c r="T224" i="4"/>
  <c r="R224" i="4"/>
  <c r="P224" i="4"/>
  <c r="BI222" i="4"/>
  <c r="BH222" i="4"/>
  <c r="BG222" i="4"/>
  <c r="BF222" i="4"/>
  <c r="T222" i="4"/>
  <c r="R222" i="4"/>
  <c r="P222" i="4"/>
  <c r="BI221" i="4"/>
  <c r="BH221" i="4"/>
  <c r="BG221" i="4"/>
  <c r="BF221" i="4"/>
  <c r="T221" i="4"/>
  <c r="R221" i="4"/>
  <c r="P221" i="4"/>
  <c r="BI220" i="4"/>
  <c r="BH220" i="4"/>
  <c r="BG220" i="4"/>
  <c r="BF220" i="4"/>
  <c r="T220" i="4"/>
  <c r="R220" i="4"/>
  <c r="P220" i="4"/>
  <c r="BI219" i="4"/>
  <c r="BH219" i="4"/>
  <c r="BG219" i="4"/>
  <c r="BF219" i="4"/>
  <c r="T219" i="4"/>
  <c r="R219" i="4"/>
  <c r="P219" i="4"/>
  <c r="BI218" i="4"/>
  <c r="BH218" i="4"/>
  <c r="BG218" i="4"/>
  <c r="BF218" i="4"/>
  <c r="T218" i="4"/>
  <c r="R218" i="4"/>
  <c r="P218" i="4"/>
  <c r="BI217" i="4"/>
  <c r="BH217" i="4"/>
  <c r="BG217" i="4"/>
  <c r="BF217" i="4"/>
  <c r="T217" i="4"/>
  <c r="R217" i="4"/>
  <c r="P217" i="4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1" i="4"/>
  <c r="BH211" i="4"/>
  <c r="BG211" i="4"/>
  <c r="BF211" i="4"/>
  <c r="T211" i="4"/>
  <c r="R211" i="4"/>
  <c r="P211" i="4"/>
  <c r="BI210" i="4"/>
  <c r="BH210" i="4"/>
  <c r="BG210" i="4"/>
  <c r="BF210" i="4"/>
  <c r="T210" i="4"/>
  <c r="R210" i="4"/>
  <c r="P210" i="4"/>
  <c r="BI209" i="4"/>
  <c r="BH209" i="4"/>
  <c r="BG209" i="4"/>
  <c r="BF209" i="4"/>
  <c r="T209" i="4"/>
  <c r="R209" i="4"/>
  <c r="P209" i="4"/>
  <c r="BI208" i="4"/>
  <c r="BH208" i="4"/>
  <c r="BG208" i="4"/>
  <c r="BF208" i="4"/>
  <c r="T208" i="4"/>
  <c r="R208" i="4"/>
  <c r="P208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199" i="4"/>
  <c r="BH199" i="4"/>
  <c r="BG199" i="4"/>
  <c r="BF199" i="4"/>
  <c r="T199" i="4"/>
  <c r="R199" i="4"/>
  <c r="P199" i="4"/>
  <c r="BI198" i="4"/>
  <c r="BH198" i="4"/>
  <c r="BG198" i="4"/>
  <c r="BF198" i="4"/>
  <c r="T198" i="4"/>
  <c r="R198" i="4"/>
  <c r="P198" i="4"/>
  <c r="BI196" i="4"/>
  <c r="BH196" i="4"/>
  <c r="BG196" i="4"/>
  <c r="BF196" i="4"/>
  <c r="T196" i="4"/>
  <c r="R196" i="4"/>
  <c r="P196" i="4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89" i="4"/>
  <c r="BH189" i="4"/>
  <c r="BG189" i="4"/>
  <c r="BF189" i="4"/>
  <c r="T189" i="4"/>
  <c r="R189" i="4"/>
  <c r="P189" i="4"/>
  <c r="BI184" i="4"/>
  <c r="BH184" i="4"/>
  <c r="BG184" i="4"/>
  <c r="BF184" i="4"/>
  <c r="T184" i="4"/>
  <c r="R184" i="4"/>
  <c r="P184" i="4"/>
  <c r="BI181" i="4"/>
  <c r="BH181" i="4"/>
  <c r="BG181" i="4"/>
  <c r="BF181" i="4"/>
  <c r="T181" i="4"/>
  <c r="T180" i="4"/>
  <c r="R181" i="4"/>
  <c r="R180" i="4"/>
  <c r="P181" i="4"/>
  <c r="P180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4" i="4"/>
  <c r="BH174" i="4"/>
  <c r="BG174" i="4"/>
  <c r="BF174" i="4"/>
  <c r="T174" i="4"/>
  <c r="R174" i="4"/>
  <c r="P174" i="4"/>
  <c r="BI171" i="4"/>
  <c r="BH171" i="4"/>
  <c r="BG171" i="4"/>
  <c r="BF171" i="4"/>
  <c r="T171" i="4"/>
  <c r="R171" i="4"/>
  <c r="P171" i="4"/>
  <c r="BI162" i="4"/>
  <c r="BH162" i="4"/>
  <c r="BG162" i="4"/>
  <c r="BF162" i="4"/>
  <c r="T162" i="4"/>
  <c r="R162" i="4"/>
  <c r="P162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41" i="4"/>
  <c r="BH141" i="4"/>
  <c r="BG141" i="4"/>
  <c r="BF141" i="4"/>
  <c r="T141" i="4"/>
  <c r="R141" i="4"/>
  <c r="P141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J120" i="4"/>
  <c r="J119" i="4"/>
  <c r="F119" i="4"/>
  <c r="F117" i="4"/>
  <c r="E115" i="4"/>
  <c r="J92" i="4"/>
  <c r="J91" i="4"/>
  <c r="F91" i="4"/>
  <c r="F89" i="4"/>
  <c r="E87" i="4"/>
  <c r="J18" i="4"/>
  <c r="E18" i="4"/>
  <c r="F120" i="4" s="1"/>
  <c r="J17" i="4"/>
  <c r="J12" i="4"/>
  <c r="J117" i="4" s="1"/>
  <c r="E7" i="4"/>
  <c r="E113" i="4" s="1"/>
  <c r="J37" i="3"/>
  <c r="J36" i="3"/>
  <c r="AY96" i="1" s="1"/>
  <c r="J35" i="3"/>
  <c r="AX96" i="1" s="1"/>
  <c r="BH253" i="3"/>
  <c r="BG253" i="3"/>
  <c r="BF253" i="3"/>
  <c r="BE253" i="3"/>
  <c r="T253" i="3"/>
  <c r="T252" i="3" s="1"/>
  <c r="T251" i="3" s="1"/>
  <c r="R253" i="3"/>
  <c r="R252" i="3" s="1"/>
  <c r="R251" i="3" s="1"/>
  <c r="P253" i="3"/>
  <c r="P252" i="3" s="1"/>
  <c r="P251" i="3" s="1"/>
  <c r="BH250" i="3"/>
  <c r="BG250" i="3"/>
  <c r="BF250" i="3"/>
  <c r="BE250" i="3"/>
  <c r="T250" i="3"/>
  <c r="T249" i="3" s="1"/>
  <c r="R250" i="3"/>
  <c r="R249" i="3" s="1"/>
  <c r="P250" i="3"/>
  <c r="P249" i="3" s="1"/>
  <c r="BH248" i="3"/>
  <c r="BG248" i="3"/>
  <c r="BF248" i="3"/>
  <c r="BE248" i="3"/>
  <c r="T248" i="3"/>
  <c r="R248" i="3"/>
  <c r="P248" i="3"/>
  <c r="BH247" i="3"/>
  <c r="BG247" i="3"/>
  <c r="BF247" i="3"/>
  <c r="BE247" i="3"/>
  <c r="T247" i="3"/>
  <c r="R247" i="3"/>
  <c r="P247" i="3"/>
  <c r="BH246" i="3"/>
  <c r="BG246" i="3"/>
  <c r="BF246" i="3"/>
  <c r="BE246" i="3"/>
  <c r="T246" i="3"/>
  <c r="R246" i="3"/>
  <c r="P246" i="3"/>
  <c r="BH242" i="3"/>
  <c r="BG242" i="3"/>
  <c r="BF242" i="3"/>
  <c r="BE242" i="3"/>
  <c r="T242" i="3"/>
  <c r="R242" i="3"/>
  <c r="P242" i="3"/>
  <c r="BH240" i="3"/>
  <c r="BG240" i="3"/>
  <c r="BF240" i="3"/>
  <c r="BE240" i="3"/>
  <c r="T240" i="3"/>
  <c r="R240" i="3"/>
  <c r="P240" i="3"/>
  <c r="BH238" i="3"/>
  <c r="BG238" i="3"/>
  <c r="BF238" i="3"/>
  <c r="BE238" i="3"/>
  <c r="T238" i="3"/>
  <c r="R238" i="3"/>
  <c r="P238" i="3"/>
  <c r="BH236" i="3"/>
  <c r="BG236" i="3"/>
  <c r="BF236" i="3"/>
  <c r="BE236" i="3"/>
  <c r="T236" i="3"/>
  <c r="R236" i="3"/>
  <c r="P236" i="3"/>
  <c r="BH234" i="3"/>
  <c r="BG234" i="3"/>
  <c r="BF234" i="3"/>
  <c r="BE234" i="3"/>
  <c r="T234" i="3"/>
  <c r="R234" i="3"/>
  <c r="P234" i="3"/>
  <c r="BH232" i="3"/>
  <c r="BG232" i="3"/>
  <c r="BF232" i="3"/>
  <c r="BE232" i="3"/>
  <c r="T232" i="3"/>
  <c r="R232" i="3"/>
  <c r="P232" i="3"/>
  <c r="BH231" i="3"/>
  <c r="BG231" i="3"/>
  <c r="BF231" i="3"/>
  <c r="BE231" i="3"/>
  <c r="T231" i="3"/>
  <c r="R231" i="3"/>
  <c r="P231" i="3"/>
  <c r="BH230" i="3"/>
  <c r="BG230" i="3"/>
  <c r="BF230" i="3"/>
  <c r="BE230" i="3"/>
  <c r="T230" i="3"/>
  <c r="R230" i="3"/>
  <c r="P230" i="3"/>
  <c r="BH229" i="3"/>
  <c r="BG229" i="3"/>
  <c r="BF229" i="3"/>
  <c r="BE229" i="3"/>
  <c r="T229" i="3"/>
  <c r="R229" i="3"/>
  <c r="P229" i="3"/>
  <c r="BH227" i="3"/>
  <c r="BG227" i="3"/>
  <c r="BF227" i="3"/>
  <c r="BE227" i="3"/>
  <c r="T227" i="3"/>
  <c r="R227" i="3"/>
  <c r="P227" i="3"/>
  <c r="BH225" i="3"/>
  <c r="BG225" i="3"/>
  <c r="BF225" i="3"/>
  <c r="BE225" i="3"/>
  <c r="T225" i="3"/>
  <c r="T224" i="3" s="1"/>
  <c r="R225" i="3"/>
  <c r="R224" i="3" s="1"/>
  <c r="P225" i="3"/>
  <c r="P224" i="3" s="1"/>
  <c r="BH223" i="3"/>
  <c r="BG223" i="3"/>
  <c r="BF223" i="3"/>
  <c r="BE223" i="3"/>
  <c r="T223" i="3"/>
  <c r="R223" i="3"/>
  <c r="P223" i="3"/>
  <c r="BH222" i="3"/>
  <c r="BG222" i="3"/>
  <c r="BF222" i="3"/>
  <c r="BE222" i="3"/>
  <c r="T222" i="3"/>
  <c r="R222" i="3"/>
  <c r="P222" i="3"/>
  <c r="BH221" i="3"/>
  <c r="BG221" i="3"/>
  <c r="BF221" i="3"/>
  <c r="BE221" i="3"/>
  <c r="T221" i="3"/>
  <c r="R221" i="3"/>
  <c r="P221" i="3"/>
  <c r="BH220" i="3"/>
  <c r="BG220" i="3"/>
  <c r="BF220" i="3"/>
  <c r="BE220" i="3"/>
  <c r="T220" i="3"/>
  <c r="R220" i="3"/>
  <c r="P220" i="3"/>
  <c r="BH219" i="3"/>
  <c r="BG219" i="3"/>
  <c r="BF219" i="3"/>
  <c r="BE219" i="3"/>
  <c r="T219" i="3"/>
  <c r="R219" i="3"/>
  <c r="P219" i="3"/>
  <c r="BH215" i="3"/>
  <c r="BG215" i="3"/>
  <c r="BF215" i="3"/>
  <c r="BE215" i="3"/>
  <c r="T215" i="3"/>
  <c r="R215" i="3"/>
  <c r="P215" i="3"/>
  <c r="BH213" i="3"/>
  <c r="BG213" i="3"/>
  <c r="BF213" i="3"/>
  <c r="BE213" i="3"/>
  <c r="T213" i="3"/>
  <c r="R213" i="3"/>
  <c r="P213" i="3"/>
  <c r="BH211" i="3"/>
  <c r="BG211" i="3"/>
  <c r="BF211" i="3"/>
  <c r="BE211" i="3"/>
  <c r="T211" i="3"/>
  <c r="R211" i="3"/>
  <c r="P211" i="3"/>
  <c r="BH208" i="3"/>
  <c r="BG208" i="3"/>
  <c r="BF208" i="3"/>
  <c r="BE208" i="3"/>
  <c r="T208" i="3"/>
  <c r="T207" i="3" s="1"/>
  <c r="R208" i="3"/>
  <c r="R207" i="3" s="1"/>
  <c r="P208" i="3"/>
  <c r="P207" i="3" s="1"/>
  <c r="BH201" i="3"/>
  <c r="BG201" i="3"/>
  <c r="BF201" i="3"/>
  <c r="BE201" i="3"/>
  <c r="T201" i="3"/>
  <c r="R201" i="3"/>
  <c r="P201" i="3"/>
  <c r="BH199" i="3"/>
  <c r="BG199" i="3"/>
  <c r="BF199" i="3"/>
  <c r="BE199" i="3"/>
  <c r="T199" i="3"/>
  <c r="R199" i="3"/>
  <c r="P199" i="3"/>
  <c r="BH198" i="3"/>
  <c r="BG198" i="3"/>
  <c r="BF198" i="3"/>
  <c r="BE198" i="3"/>
  <c r="T198" i="3"/>
  <c r="R198" i="3"/>
  <c r="P198" i="3"/>
  <c r="BH197" i="3"/>
  <c r="BG197" i="3"/>
  <c r="BF197" i="3"/>
  <c r="BE197" i="3"/>
  <c r="T197" i="3"/>
  <c r="R197" i="3"/>
  <c r="P197" i="3"/>
  <c r="BH195" i="3"/>
  <c r="BG195" i="3"/>
  <c r="BF195" i="3"/>
  <c r="BE195" i="3"/>
  <c r="T195" i="3"/>
  <c r="R195" i="3"/>
  <c r="P195" i="3"/>
  <c r="BH193" i="3"/>
  <c r="BG193" i="3"/>
  <c r="BF193" i="3"/>
  <c r="BE193" i="3"/>
  <c r="T193" i="3"/>
  <c r="R193" i="3"/>
  <c r="P193" i="3"/>
  <c r="BH191" i="3"/>
  <c r="BG191" i="3"/>
  <c r="BF191" i="3"/>
  <c r="BE191" i="3"/>
  <c r="T191" i="3"/>
  <c r="R191" i="3"/>
  <c r="P191" i="3"/>
  <c r="BH189" i="3"/>
  <c r="BG189" i="3"/>
  <c r="BF189" i="3"/>
  <c r="BE189" i="3"/>
  <c r="T189" i="3"/>
  <c r="R189" i="3"/>
  <c r="P189" i="3"/>
  <c r="BH173" i="3"/>
  <c r="BG173" i="3"/>
  <c r="BF173" i="3"/>
  <c r="BE173" i="3"/>
  <c r="T173" i="3"/>
  <c r="R173" i="3"/>
  <c r="P173" i="3"/>
  <c r="BH157" i="3"/>
  <c r="BG157" i="3"/>
  <c r="BF157" i="3"/>
  <c r="BE157" i="3"/>
  <c r="T157" i="3"/>
  <c r="R157" i="3"/>
  <c r="P157" i="3"/>
  <c r="BH153" i="3"/>
  <c r="BG153" i="3"/>
  <c r="BF153" i="3"/>
  <c r="BE153" i="3"/>
  <c r="T153" i="3"/>
  <c r="R153" i="3"/>
  <c r="P153" i="3"/>
  <c r="BH146" i="3"/>
  <c r="BG146" i="3"/>
  <c r="BF146" i="3"/>
  <c r="BE146" i="3"/>
  <c r="T146" i="3"/>
  <c r="R146" i="3"/>
  <c r="P146" i="3"/>
  <c r="BH144" i="3"/>
  <c r="BG144" i="3"/>
  <c r="BF144" i="3"/>
  <c r="BE144" i="3"/>
  <c r="T144" i="3"/>
  <c r="R144" i="3"/>
  <c r="P144" i="3"/>
  <c r="BH143" i="3"/>
  <c r="BG143" i="3"/>
  <c r="BF143" i="3"/>
  <c r="BE143" i="3"/>
  <c r="T143" i="3"/>
  <c r="R143" i="3"/>
  <c r="P143" i="3"/>
  <c r="BH139" i="3"/>
  <c r="BG139" i="3"/>
  <c r="BF139" i="3"/>
  <c r="BE139" i="3"/>
  <c r="T139" i="3"/>
  <c r="R139" i="3"/>
  <c r="P139" i="3"/>
  <c r="BH134" i="3"/>
  <c r="BG134" i="3"/>
  <c r="BF134" i="3"/>
  <c r="BE134" i="3"/>
  <c r="T134" i="3"/>
  <c r="R134" i="3"/>
  <c r="P134" i="3"/>
  <c r="BH132" i="3"/>
  <c r="BG132" i="3"/>
  <c r="BF132" i="3"/>
  <c r="BE132" i="3"/>
  <c r="T132" i="3"/>
  <c r="R132" i="3"/>
  <c r="P132" i="3"/>
  <c r="BH130" i="3"/>
  <c r="BG130" i="3"/>
  <c r="BF130" i="3"/>
  <c r="BE130" i="3"/>
  <c r="T130" i="3"/>
  <c r="R130" i="3"/>
  <c r="P130" i="3"/>
  <c r="BH129" i="3"/>
  <c r="BG129" i="3"/>
  <c r="BF129" i="3"/>
  <c r="BE129" i="3"/>
  <c r="T129" i="3"/>
  <c r="R129" i="3"/>
  <c r="P129" i="3"/>
  <c r="J123" i="3"/>
  <c r="J122" i="3"/>
  <c r="F122" i="3"/>
  <c r="F120" i="3"/>
  <c r="E118" i="3"/>
  <c r="J92" i="3"/>
  <c r="J91" i="3"/>
  <c r="F91" i="3"/>
  <c r="F89" i="3"/>
  <c r="E87" i="3"/>
  <c r="J18" i="3"/>
  <c r="E18" i="3"/>
  <c r="F123" i="3" s="1"/>
  <c r="J17" i="3"/>
  <c r="J12" i="3"/>
  <c r="J89" i="3" s="1"/>
  <c r="E7" i="3"/>
  <c r="E116" i="3" s="1"/>
  <c r="J37" i="2"/>
  <c r="J36" i="2"/>
  <c r="AY95" i="1"/>
  <c r="J35" i="2"/>
  <c r="AX95" i="1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J116" i="2"/>
  <c r="J115" i="2"/>
  <c r="F115" i="2"/>
  <c r="F113" i="2"/>
  <c r="E111" i="2"/>
  <c r="J92" i="2"/>
  <c r="J91" i="2"/>
  <c r="F91" i="2"/>
  <c r="F89" i="2"/>
  <c r="E87" i="2"/>
  <c r="J18" i="2"/>
  <c r="E18" i="2"/>
  <c r="F92" i="2" s="1"/>
  <c r="J17" i="2"/>
  <c r="J12" i="2"/>
  <c r="J113" i="2" s="1"/>
  <c r="E7" i="2"/>
  <c r="E85" i="2" s="1"/>
  <c r="L90" i="1"/>
  <c r="AM90" i="1"/>
  <c r="AM89" i="1"/>
  <c r="L89" i="1"/>
  <c r="AM87" i="1"/>
  <c r="L87" i="1"/>
  <c r="L85" i="1"/>
  <c r="L84" i="1"/>
  <c r="J142" i="2"/>
  <c r="J148" i="2"/>
  <c r="J135" i="2"/>
  <c r="BJ240" i="3"/>
  <c r="BJ242" i="3"/>
  <c r="J211" i="3"/>
  <c r="BJ173" i="3"/>
  <c r="BJ219" i="3"/>
  <c r="J232" i="3"/>
  <c r="J132" i="3"/>
  <c r="BJ153" i="3"/>
  <c r="BJ236" i="3"/>
  <c r="BJ198" i="3"/>
  <c r="J226" i="4"/>
  <c r="BK216" i="4"/>
  <c r="BK209" i="4"/>
  <c r="J195" i="4"/>
  <c r="BK181" i="4"/>
  <c r="BK153" i="4"/>
  <c r="J128" i="4"/>
  <c r="J213" i="4"/>
  <c r="J203" i="4"/>
  <c r="J184" i="4"/>
  <c r="J126" i="4"/>
  <c r="J208" i="4"/>
  <c r="BK177" i="4"/>
  <c r="BK124" i="2"/>
  <c r="BK122" i="2"/>
  <c r="J250" i="3"/>
  <c r="J193" i="3"/>
  <c r="BJ231" i="3"/>
  <c r="BJ143" i="3"/>
  <c r="J225" i="3"/>
  <c r="J134" i="3"/>
  <c r="BJ213" i="3"/>
  <c r="BJ195" i="3"/>
  <c r="J223" i="3"/>
  <c r="BJ191" i="3"/>
  <c r="BK220" i="4"/>
  <c r="J215" i="4"/>
  <c r="BK208" i="4"/>
  <c r="J193" i="4"/>
  <c r="J176" i="4"/>
  <c r="J152" i="4"/>
  <c r="J129" i="4"/>
  <c r="BK215" i="4"/>
  <c r="J209" i="4"/>
  <c r="J199" i="4"/>
  <c r="BK159" i="4"/>
  <c r="BK137" i="4"/>
  <c r="J219" i="4"/>
  <c r="J192" i="4"/>
  <c r="J130" i="2"/>
  <c r="BK130" i="2"/>
  <c r="J126" i="2"/>
  <c r="BJ253" i="3"/>
  <c r="J230" i="3"/>
  <c r="J208" i="3"/>
  <c r="J240" i="3"/>
  <c r="J220" i="3"/>
  <c r="J238" i="3"/>
  <c r="J146" i="3"/>
  <c r="BJ221" i="3"/>
  <c r="J213" i="3"/>
  <c r="BJ208" i="3"/>
  <c r="J143" i="3"/>
  <c r="J139" i="3"/>
  <c r="BJ132" i="3"/>
  <c r="J199" i="3"/>
  <c r="BJ197" i="3"/>
  <c r="BK219" i="4"/>
  <c r="J212" i="4"/>
  <c r="J205" i="4"/>
  <c r="J194" i="4"/>
  <c r="BK162" i="4"/>
  <c r="BK131" i="4"/>
  <c r="BK214" i="4"/>
  <c r="J206" i="4"/>
  <c r="BK196" i="4"/>
  <c r="J153" i="4"/>
  <c r="BK129" i="4"/>
  <c r="J222" i="4"/>
  <c r="BK189" i="4"/>
  <c r="BK137" i="2"/>
  <c r="BK142" i="2"/>
  <c r="J137" i="2"/>
  <c r="BK148" i="2"/>
  <c r="J236" i="3"/>
  <c r="BJ129" i="3"/>
  <c r="BJ144" i="3"/>
  <c r="J229" i="3"/>
  <c r="J144" i="3"/>
  <c r="BJ230" i="3"/>
  <c r="BJ193" i="3"/>
  <c r="J157" i="3"/>
  <c r="BJ201" i="3"/>
  <c r="J153" i="3"/>
  <c r="BK218" i="4"/>
  <c r="J210" i="4"/>
  <c r="BK199" i="4"/>
  <c r="J174" i="4"/>
  <c r="BK151" i="4"/>
  <c r="J220" i="4"/>
  <c r="J211" i="4"/>
  <c r="BK201" i="4"/>
  <c r="BK176" i="4"/>
  <c r="BK152" i="4"/>
  <c r="BK128" i="4"/>
  <c r="J218" i="4"/>
  <c r="BK178" i="4"/>
  <c r="J122" i="2"/>
  <c r="BK146" i="2"/>
  <c r="BK126" i="2"/>
  <c r="BJ227" i="3"/>
  <c r="J246" i="3"/>
  <c r="J227" i="3"/>
  <c r="J191" i="3"/>
  <c r="J231" i="3"/>
  <c r="BJ199" i="3"/>
  <c r="J242" i="3"/>
  <c r="BJ223" i="3"/>
  <c r="J129" i="3"/>
  <c r="BJ248" i="3"/>
  <c r="J222" i="3"/>
  <c r="J195" i="3"/>
  <c r="BJ130" i="3"/>
  <c r="J221" i="4"/>
  <c r="BK211" i="4"/>
  <c r="BK202" i="4"/>
  <c r="J178" i="4"/>
  <c r="J159" i="4"/>
  <c r="J131" i="4"/>
  <c r="J216" i="4"/>
  <c r="J202" i="4"/>
  <c r="BK195" i="4"/>
  <c r="BK171" i="4"/>
  <c r="BK224" i="4"/>
  <c r="J196" i="4"/>
  <c r="J137" i="4"/>
  <c r="BK144" i="2"/>
  <c r="BK135" i="2"/>
  <c r="BK128" i="2"/>
  <c r="J146" i="2"/>
  <c r="J247" i="3"/>
  <c r="BJ225" i="3"/>
  <c r="BJ250" i="3"/>
  <c r="BJ232" i="3"/>
  <c r="J201" i="3"/>
  <c r="BJ246" i="3"/>
  <c r="BJ229" i="3"/>
  <c r="BJ146" i="3"/>
  <c r="BJ189" i="3"/>
  <c r="J215" i="3"/>
  <c r="J189" i="3"/>
  <c r="BK221" i="4"/>
  <c r="J214" i="4"/>
  <c r="BK206" i="4"/>
  <c r="BK192" i="4"/>
  <c r="J177" i="4"/>
  <c r="BK160" i="4"/>
  <c r="J133" i="4"/>
  <c r="J217" i="4"/>
  <c r="BK205" i="4"/>
  <c r="BK194" i="4"/>
  <c r="J162" i="4"/>
  <c r="BK141" i="4"/>
  <c r="J228" i="4"/>
  <c r="BK193" i="4"/>
  <c r="BK132" i="2"/>
  <c r="J128" i="2"/>
  <c r="AS94" i="1"/>
  <c r="BJ215" i="3"/>
  <c r="BJ222" i="3"/>
  <c r="J198" i="3"/>
  <c r="J234" i="3"/>
  <c r="J173" i="3"/>
  <c r="BJ247" i="3"/>
  <c r="BJ234" i="3"/>
  <c r="BJ139" i="3"/>
  <c r="BJ220" i="3"/>
  <c r="BJ157" i="3"/>
  <c r="BK222" i="4"/>
  <c r="BK213" i="4"/>
  <c r="BK203" i="4"/>
  <c r="BK184" i="4"/>
  <c r="J141" i="4"/>
  <c r="BK126" i="4"/>
  <c r="BK210" i="4"/>
  <c r="J181" i="4"/>
  <c r="J160" i="4"/>
  <c r="BK136" i="4"/>
  <c r="BK226" i="4"/>
  <c r="J201" i="4"/>
  <c r="J171" i="4"/>
  <c r="J132" i="2"/>
  <c r="J144" i="2"/>
  <c r="J124" i="2"/>
  <c r="BJ238" i="3"/>
  <c r="J221" i="3"/>
  <c r="J253" i="3"/>
  <c r="BJ211" i="3"/>
  <c r="J248" i="3"/>
  <c r="J219" i="3"/>
  <c r="J130" i="3"/>
  <c r="BJ134" i="3"/>
  <c r="J197" i="3"/>
  <c r="BK228" i="4"/>
  <c r="BK217" i="4"/>
  <c r="BK198" i="4"/>
  <c r="J189" i="4"/>
  <c r="J136" i="4"/>
  <c r="J224" i="4"/>
  <c r="BK212" i="4"/>
  <c r="J198" i="4"/>
  <c r="BK174" i="4"/>
  <c r="J151" i="4"/>
  <c r="BK133" i="4"/>
  <c r="J128" i="3" l="1"/>
  <c r="BK121" i="2"/>
  <c r="J121" i="2" s="1"/>
  <c r="R210" i="3"/>
  <c r="BJ241" i="3"/>
  <c r="P121" i="2"/>
  <c r="P210" i="3"/>
  <c r="T241" i="3"/>
  <c r="BK134" i="2"/>
  <c r="J99" i="2" s="1"/>
  <c r="P128" i="3"/>
  <c r="T226" i="3"/>
  <c r="R183" i="4"/>
  <c r="T134" i="2"/>
  <c r="R128" i="3"/>
  <c r="P241" i="3"/>
  <c r="P125" i="4"/>
  <c r="T191" i="4"/>
  <c r="R121" i="2"/>
  <c r="R120" i="2" s="1"/>
  <c r="R119" i="2" s="1"/>
  <c r="BJ210" i="3"/>
  <c r="J210" i="3" s="1"/>
  <c r="J100" i="3" s="1"/>
  <c r="R226" i="3"/>
  <c r="R191" i="4"/>
  <c r="BK223" i="4"/>
  <c r="J223" i="4"/>
  <c r="J102" i="4"/>
  <c r="T121" i="2"/>
  <c r="T210" i="3"/>
  <c r="R241" i="3"/>
  <c r="BK125" i="4"/>
  <c r="J125" i="4" s="1"/>
  <c r="J98" i="4" s="1"/>
  <c r="P191" i="4"/>
  <c r="P223" i="4"/>
  <c r="R134" i="2"/>
  <c r="BJ128" i="3"/>
  <c r="P226" i="3"/>
  <c r="T125" i="4"/>
  <c r="BK191" i="4"/>
  <c r="J191" i="4"/>
  <c r="J101" i="4" s="1"/>
  <c r="T223" i="4"/>
  <c r="P134" i="2"/>
  <c r="P120" i="2"/>
  <c r="P119" i="2" s="1"/>
  <c r="AU95" i="1" s="1"/>
  <c r="T128" i="3"/>
  <c r="BJ226" i="3"/>
  <c r="J226" i="3" s="1"/>
  <c r="J102" i="3" s="1"/>
  <c r="R125" i="4"/>
  <c r="R124" i="4"/>
  <c r="R123" i="4" s="1"/>
  <c r="BK183" i="4"/>
  <c r="J183" i="4" s="1"/>
  <c r="J100" i="4" s="1"/>
  <c r="P183" i="4"/>
  <c r="T183" i="4"/>
  <c r="R223" i="4"/>
  <c r="BJ224" i="3"/>
  <c r="J224" i="3" s="1"/>
  <c r="J101" i="3" s="1"/>
  <c r="BJ207" i="3"/>
  <c r="J207" i="3" s="1"/>
  <c r="J99" i="3" s="1"/>
  <c r="BJ249" i="3"/>
  <c r="J249" i="3" s="1"/>
  <c r="J104" i="3" s="1"/>
  <c r="BJ252" i="3"/>
  <c r="J252" i="3" s="1"/>
  <c r="J106" i="3" s="1"/>
  <c r="BK180" i="4"/>
  <c r="J180" i="4"/>
  <c r="J99" i="4"/>
  <c r="BK227" i="4"/>
  <c r="J227" i="4"/>
  <c r="J103" i="4"/>
  <c r="BE131" i="4"/>
  <c r="BE153" i="4"/>
  <c r="BE162" i="4"/>
  <c r="BE174" i="4"/>
  <c r="BE195" i="4"/>
  <c r="BE202" i="4"/>
  <c r="BE206" i="4"/>
  <c r="BE213" i="4"/>
  <c r="BE214" i="4"/>
  <c r="BE215" i="4"/>
  <c r="BE216" i="4"/>
  <c r="BE218" i="4"/>
  <c r="BE220" i="4"/>
  <c r="BE222" i="4"/>
  <c r="BE224" i="4"/>
  <c r="BE228" i="4"/>
  <c r="E85" i="4"/>
  <c r="J89" i="4"/>
  <c r="F92" i="4"/>
  <c r="BE136" i="4"/>
  <c r="BE137" i="4"/>
  <c r="BE152" i="4"/>
  <c r="BE159" i="4"/>
  <c r="BE160" i="4"/>
  <c r="BE171" i="4"/>
  <c r="BE176" i="4"/>
  <c r="BE178" i="4"/>
  <c r="BE181" i="4"/>
  <c r="BE189" i="4"/>
  <c r="BE198" i="4"/>
  <c r="BE199" i="4"/>
  <c r="BE205" i="4"/>
  <c r="BE208" i="4"/>
  <c r="BE210" i="4"/>
  <c r="BE212" i="4"/>
  <c r="BE219" i="4"/>
  <c r="BE221" i="4"/>
  <c r="BE126" i="4"/>
  <c r="BE128" i="4"/>
  <c r="BE129" i="4"/>
  <c r="BE133" i="4"/>
  <c r="BE141" i="4"/>
  <c r="BE151" i="4"/>
  <c r="BE177" i="4"/>
  <c r="BE184" i="4"/>
  <c r="BE192" i="4"/>
  <c r="BE193" i="4"/>
  <c r="BE194" i="4"/>
  <c r="BE196" i="4"/>
  <c r="BE201" i="4"/>
  <c r="BE203" i="4"/>
  <c r="BE209" i="4"/>
  <c r="BE211" i="4"/>
  <c r="BE217" i="4"/>
  <c r="BE226" i="4"/>
  <c r="J120" i="3"/>
  <c r="BD132" i="3"/>
  <c r="BD134" i="3"/>
  <c r="BD139" i="3"/>
  <c r="BD146" i="3"/>
  <c r="BD195" i="3"/>
  <c r="BD129" i="3"/>
  <c r="BD221" i="3"/>
  <c r="BD227" i="3"/>
  <c r="BD240" i="3"/>
  <c r="F92" i="3"/>
  <c r="BD143" i="3"/>
  <c r="BD193" i="3"/>
  <c r="BD208" i="3"/>
  <c r="BD144" i="3"/>
  <c r="BD153" i="3"/>
  <c r="BD173" i="3"/>
  <c r="BD191" i="3"/>
  <c r="BD211" i="3"/>
  <c r="BD225" i="3"/>
  <c r="BD231" i="3"/>
  <c r="BD236" i="3"/>
  <c r="BD253" i="3"/>
  <c r="E85" i="3"/>
  <c r="BD130" i="3"/>
  <c r="BD198" i="3"/>
  <c r="BD201" i="3"/>
  <c r="BD223" i="3"/>
  <c r="BD232" i="3"/>
  <c r="BD242" i="3"/>
  <c r="BD248" i="3"/>
  <c r="BD250" i="3"/>
  <c r="BD189" i="3"/>
  <c r="BD197" i="3"/>
  <c r="BD199" i="3"/>
  <c r="BD215" i="3"/>
  <c r="BD230" i="3"/>
  <c r="BD238" i="3"/>
  <c r="BD247" i="3"/>
  <c r="BD157" i="3"/>
  <c r="BD213" i="3"/>
  <c r="BD219" i="3"/>
  <c r="BD220" i="3"/>
  <c r="BD222" i="3"/>
  <c r="BD229" i="3"/>
  <c r="BD234" i="3"/>
  <c r="BD246" i="3"/>
  <c r="J89" i="2"/>
  <c r="E109" i="2"/>
  <c r="BE132" i="2"/>
  <c r="BE142" i="2"/>
  <c r="BE124" i="2"/>
  <c r="BE130" i="2"/>
  <c r="BE135" i="2"/>
  <c r="BE148" i="2"/>
  <c r="F116" i="2"/>
  <c r="BE126" i="2"/>
  <c r="BE137" i="2"/>
  <c r="BE144" i="2"/>
  <c r="BE122" i="2"/>
  <c r="BE128" i="2"/>
  <c r="BE146" i="2"/>
  <c r="F34" i="2"/>
  <c r="BA95" i="1" s="1"/>
  <c r="F35" i="4"/>
  <c r="BB97" i="1" s="1"/>
  <c r="F35" i="2"/>
  <c r="BB95" i="1" s="1"/>
  <c r="J34" i="3"/>
  <c r="AW96" i="1" s="1"/>
  <c r="J34" i="4"/>
  <c r="AW97" i="1"/>
  <c r="J34" i="2"/>
  <c r="AW95" i="1" s="1"/>
  <c r="F34" i="4"/>
  <c r="BA97" i="1" s="1"/>
  <c r="F37" i="2"/>
  <c r="BD95" i="1" s="1"/>
  <c r="F36" i="3"/>
  <c r="BC96" i="1" s="1"/>
  <c r="F37" i="3"/>
  <c r="BD96" i="1" s="1"/>
  <c r="F36" i="4"/>
  <c r="BC97" i="1"/>
  <c r="F36" i="2"/>
  <c r="BC95" i="1" s="1"/>
  <c r="F35" i="3"/>
  <c r="BB96" i="1" s="1"/>
  <c r="F34" i="3"/>
  <c r="BA96" i="1" s="1"/>
  <c r="F37" i="4"/>
  <c r="BD97" i="1" s="1"/>
  <c r="J98" i="2" l="1"/>
  <c r="J120" i="2"/>
  <c r="J119" i="2" s="1"/>
  <c r="J241" i="3"/>
  <c r="J103" i="3" s="1"/>
  <c r="J98" i="3"/>
  <c r="T127" i="3"/>
  <c r="T126" i="3" s="1"/>
  <c r="BJ127" i="3"/>
  <c r="R127" i="3"/>
  <c r="R126" i="3" s="1"/>
  <c r="T124" i="4"/>
  <c r="T123" i="4" s="1"/>
  <c r="P124" i="4"/>
  <c r="P123" i="4" s="1"/>
  <c r="AU97" i="1" s="1"/>
  <c r="P127" i="3"/>
  <c r="P126" i="3" s="1"/>
  <c r="AU96" i="1" s="1"/>
  <c r="T120" i="2"/>
  <c r="T119" i="2"/>
  <c r="BK120" i="2"/>
  <c r="BJ251" i="3"/>
  <c r="J251" i="3" s="1"/>
  <c r="J105" i="3" s="1"/>
  <c r="BK124" i="4"/>
  <c r="BK123" i="4" s="1"/>
  <c r="J123" i="4" s="1"/>
  <c r="J30" i="4" s="1"/>
  <c r="AG97" i="1" s="1"/>
  <c r="AN97" i="1" s="1"/>
  <c r="F33" i="2"/>
  <c r="AZ95" i="1" s="1"/>
  <c r="BC94" i="1"/>
  <c r="W32" i="1" s="1"/>
  <c r="BA94" i="1"/>
  <c r="W30" i="1" s="1"/>
  <c r="J33" i="3"/>
  <c r="AV96" i="1" s="1"/>
  <c r="AT96" i="1" s="1"/>
  <c r="J33" i="2"/>
  <c r="AV95" i="1" s="1"/>
  <c r="AT95" i="1" s="1"/>
  <c r="BB94" i="1"/>
  <c r="W31" i="1" s="1"/>
  <c r="BD94" i="1"/>
  <c r="W33" i="1" s="1"/>
  <c r="F33" i="3"/>
  <c r="AZ96" i="1" s="1"/>
  <c r="J33" i="4"/>
  <c r="AV97" i="1" s="1"/>
  <c r="AT97" i="1" s="1"/>
  <c r="F33" i="4"/>
  <c r="AZ97" i="1" s="1"/>
  <c r="J97" i="2" l="1"/>
  <c r="J127" i="3"/>
  <c r="J97" i="3" s="1"/>
  <c r="BK119" i="2"/>
  <c r="J96" i="2" s="1"/>
  <c r="J124" i="4"/>
  <c r="J97" i="4" s="1"/>
  <c r="J96" i="4"/>
  <c r="BJ126" i="3"/>
  <c r="J39" i="4"/>
  <c r="AU94" i="1"/>
  <c r="AX94" i="1"/>
  <c r="AY94" i="1"/>
  <c r="AW94" i="1"/>
  <c r="AK30" i="1" s="1"/>
  <c r="AZ94" i="1"/>
  <c r="W29" i="1" s="1"/>
  <c r="J126" i="3" l="1"/>
  <c r="J96" i="3" s="1"/>
  <c r="J30" i="2"/>
  <c r="AG95" i="1" s="1"/>
  <c r="AN95" i="1" s="1"/>
  <c r="AV94" i="1"/>
  <c r="AK29" i="1" s="1"/>
  <c r="J30" i="3" l="1"/>
  <c r="AG96" i="1" s="1"/>
  <c r="AN96" i="1" s="1"/>
  <c r="J39" i="2"/>
  <c r="AT94" i="1"/>
  <c r="AG94" i="1" l="1"/>
  <c r="AK26" i="1" s="1"/>
  <c r="AK35" i="1" s="1"/>
  <c r="J39" i="3"/>
  <c r="AN94" i="1" l="1"/>
</calcChain>
</file>

<file path=xl/sharedStrings.xml><?xml version="1.0" encoding="utf-8"?>
<sst xmlns="http://schemas.openxmlformats.org/spreadsheetml/2006/main" count="3211" uniqueCount="618">
  <si>
    <t>Export Komplet</t>
  </si>
  <si>
    <t/>
  </si>
  <si>
    <t>2.0</t>
  </si>
  <si>
    <t>False</t>
  </si>
  <si>
    <t>{fc058bb0-82c1-4f3d-88ea-d4c6678f2798}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</si>
  <si>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</si>
  <si>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</si>
  <si>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</si>
  <si>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</si>
  <si>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</si>
  <si>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</si>
  <si>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</si>
  <si>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</si>
  <si>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</si>
  <si>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2021_036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</si>
  <si>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</si>
  <si>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</si>
  <si>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Účelová komunikace z ul. Vazová, Uherský Brod</t>
  </si>
  <si>
    <t>KSO:</t>
  </si>
  <si>
    <t>CC-CZ:</t>
  </si>
  <si>
    <t>Místo:</t>
  </si>
  <si>
    <t>Město Uherský Brod</t>
  </si>
  <si>
    <t>Datum:</t>
  </si>
  <si>
    <t>14. 4. 2022</t>
  </si>
  <si>
    <t>Zadavatel:</t>
  </si>
  <si>
    <t>IČ:</t>
  </si>
  <si>
    <t>00291463</t>
  </si>
  <si>
    <t>Město Uherský Brod, Masarykovo náměstí 100</t>
  </si>
  <si>
    <t>DIČ:</t>
  </si>
  <si>
    <t>CZ00291463</t>
  </si>
  <si>
    <t>Uchazeč:</t>
  </si>
  <si>
    <t>Vyplň údaj</t>
  </si>
  <si>
    <t>Projektant:</t>
  </si>
  <si>
    <t>25558391</t>
  </si>
  <si>
    <t>EDMA, s.r.o., Luleč 407, 683 03 Luleč</t>
  </si>
  <si>
    <t>CZ25558391</t>
  </si>
  <si>
    <t>True</t>
  </si>
  <si>
    <t>Zpracovatel:</t>
  </si>
  <si>
    <t>Ing. Martin Vaškeba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</si>
  <si>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</si>
  <si>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</si>
  <si>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</si>
  <si>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</si>
  <si>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</si>
  <si>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</si>
  <si>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</si>
  <si>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</si>
  <si>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</si>
  <si>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</si>
  <si>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</si>
  <si>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</si>
  <si>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</si>
  <si>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</si>
  <si>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</si>
  <si>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</si>
  <si>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</si>
  <si>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</si>
  <si>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</si>
  <si>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</si>
  <si>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</si>
  <si>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</si>
  <si>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</si>
  <si>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</si>
  <si>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</si>
  <si>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</si>
  <si>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</si>
  <si>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</si>
  <si>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</si>
  <si>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</si>
  <si>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</si>
  <si>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</si>
  <si>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</si>
  <si>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</si>
  <si>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</si>
  <si>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</si>
  <si>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</si>
  <si>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</si>
  <si>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</si>
  <si>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</si>
  <si>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</si>
  <si>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</si>
  <si>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</si>
  <si>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</si>
  <si>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</si>
  <si>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</si>
  <si>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OST</t>
  </si>
  <si>
    <t>Ostatní náklady</t>
  </si>
  <si>
    <t>STA</t>
  </si>
  <si>
    <t>1</t>
  </si>
  <si>
    <t>{47fb016a-0994-4215-bdb0-40ee5fbf7e41}</t>
  </si>
  <si>
    <t>2</t>
  </si>
  <si>
    <t>SO101</t>
  </si>
  <si>
    <t>Účelová komunikace</t>
  </si>
  <si>
    <t>{b9b41426-6176-4341-b66e-a7cfbdda2255}</t>
  </si>
  <si>
    <t>SO301</t>
  </si>
  <si>
    <t>Dešťová kanalizace</t>
  </si>
  <si>
    <t>{20bffd41-b662-453e-a8df-8a8bc88f8a40}</t>
  </si>
  <si>
    <t>KRYCÍ LIST SOUPISU PRACÍ</t>
  </si>
  <si>
    <t>Objekt:</t>
  </si>
  <si>
    <t>OST - Ostatní náklady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</si>
  <si>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</si>
  <si>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</si>
  <si>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</si>
  <si>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</si>
  <si>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</si>
  <si>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</si>
  <si>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OST - Ostatní</t>
  </si>
  <si>
    <t xml:space="preserve">    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</si>
  <si>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</si>
  <si>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</si>
  <si>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</si>
  <si>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</si>
  <si>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</si>
  <si>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</si>
  <si>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</si>
  <si>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</si>
  <si>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</si>
  <si>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</si>
  <si>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</si>
  <si>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</si>
  <si>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</si>
  <si>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</si>
  <si>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</si>
  <si>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</si>
  <si>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Ostatní</t>
  </si>
  <si>
    <t>4</t>
  </si>
  <si>
    <t>7</t>
  </si>
  <si>
    <t>K</t>
  </si>
  <si>
    <t>0057</t>
  </si>
  <si>
    <t>Dočasná dopravní opatření</t>
  </si>
  <si>
    <t>soubor</t>
  </si>
  <si>
    <t>512</t>
  </si>
  <si>
    <t>1400421790</t>
  </si>
  <si>
    <t>P</t>
  </si>
  <si>
    <t>Poznámka k položce:_x000D_
Náklady na vyhotovení návrhu dočasného dopravního značení, včetně pěšího provozu, jeho projednání s dotčenými orgány, dodání dopravních značek, zařízení a světelné signalizace, jejich rozmístění a přemísťování a jejich údržba v průběhu výstavby včetně následného odstranění po ukončení stavebních prací.</t>
  </si>
  <si>
    <t>8</t>
  </si>
  <si>
    <t>0058</t>
  </si>
  <si>
    <t>Zkoušky a revize</t>
  </si>
  <si>
    <t>-755640146</t>
  </si>
  <si>
    <t>Poznámka k položce:_x000D_
Náklady na provedení veškerých predepsaných zkoušek a revizí použitých materiálů a provedených konstrukcí, stavebních prací, vzniklého odpadu, doložení zkoušek objednateli._x000D_
V rozsahu dle platných ČSN a TP a dalších potřebných zkoušek prováděných prostřednictvím akreditovaných zkušeben._x000D_
vč.zkoušek hutnění zemní pláně a vrstev konstrukcí zp.ploch.</t>
  </si>
  <si>
    <t>9</t>
  </si>
  <si>
    <t>0059</t>
  </si>
  <si>
    <t>Dokumentace skutečného provedení, uvedení do provozu</t>
  </si>
  <si>
    <t>706171323</t>
  </si>
  <si>
    <t xml:space="preserve">Poznámka k položce:_x000D_
Náklady na vyhotovení dokumentace skutečného provedení stavby vč.geodet.zaměření a její předání objednateli v požadované formě a požadovaném počtu._x000D_
Příprava všech dalších podkladů pro projednání a uvedení stavby a jejích dílčích částí do provozu a užívání._x000D_
</t>
  </si>
  <si>
    <t>10</t>
  </si>
  <si>
    <t>0060</t>
  </si>
  <si>
    <t>Ostatní náklady z obchodních podmínek smlouvy</t>
  </si>
  <si>
    <t>894127370</t>
  </si>
  <si>
    <t xml:space="preserve">Poznámka k položce:_x000D_
Náklady spojené s dodržením podmínek uvedených dokumentech vyhlášené soutěže a dalších především obchodních podmínek smlouvy včetně vyměřených poplatků_x000D_
(např.zajištění povolení zvláštního užívání komunikací pro realizaci stavby, zajištění kladných závazných stanovisek dotčených orgánů stát.správy k vydání kolaudačního souhlasu, náklady na administraci při zajištění bankovní záruky, pořízení fotodokumentace v průběhu realizace stavby atd.)_x000D_
</t>
  </si>
  <si>
    <t>11</t>
  </si>
  <si>
    <t>0061</t>
  </si>
  <si>
    <t>Provozní vlivy silniční, ztížený provoz a provádění prací na staveništi</t>
  </si>
  <si>
    <t>-1193072672</t>
  </si>
  <si>
    <t xml:space="preserve">Poznámka k položce:_x000D_
Komplet zahrnuje :_x000D_
Náklady na ztížené provádění stavebních prací, ztížená vnitrostaveništní doprava, opravy, údržba a průběžné čištění kropení komunikací užívaných v průběhu stavby, omezení prací v důsledku dopravního provozu na staveniště (zásobování, průjezd mimo stavebních vozidel)._x000D_
</t>
  </si>
  <si>
    <t>12</t>
  </si>
  <si>
    <t>0062</t>
  </si>
  <si>
    <t>Staveniště bezpečnostní a hygienická opatření na staveništi</t>
  </si>
  <si>
    <t>-903140382</t>
  </si>
  <si>
    <t>Poznámka k položce:_x000D_
Komplet zahrnuje :_x000D_
- náklady na zřízení oplocení staveniště v dostatečném rozsahu, náklady na zřízení koridorů pro bezpečný pohyb pěších v blízkosti staveniště vč. nezbytného osvětlení, zajištění řezání betonových prvků před prašností  vodní clonou_x000D_
- náklady na zařízení k zachycování ropných úkapů od motorových vozidel a strojů stojících či parkujících v prostoru staveniště případně na odstavných plochách v lázeńské zóně</t>
  </si>
  <si>
    <t>VRN</t>
  </si>
  <si>
    <t>Vedlejší rozpočtové náklady</t>
  </si>
  <si>
    <t>5</t>
  </si>
  <si>
    <t>0051</t>
  </si>
  <si>
    <t>Geodetické práce</t>
  </si>
  <si>
    <t>1890971489</t>
  </si>
  <si>
    <t xml:space="preserve">Poznámka k položce:_x000D_
Geodetické vytyčení staveniště, vytyčení výškových a polohových bodů stavby, zaměření inženýrskjých sítí vč. zaměření skutečného provedení stavby se zákresem do katastrální mapy_x000D_
</t>
  </si>
  <si>
    <t>0052</t>
  </si>
  <si>
    <t>Vytyčení stávajících inženýrských sítí</t>
  </si>
  <si>
    <t>1355619512</t>
  </si>
  <si>
    <t xml:space="preserve">Poznámka k položce:_x000D_
Vytyčení stávajících inženýrských sítí v místě stavby z hlediska jejich ochrany při provádění stavby_x000D_
</t>
  </si>
  <si>
    <t>3</t>
  </si>
  <si>
    <t>0053</t>
  </si>
  <si>
    <t>Vybudování zařízení staveniště</t>
  </si>
  <si>
    <t>-460899151</t>
  </si>
  <si>
    <t>Poznámka k položce:_x000D_
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 včetně oplocení, dočasných komunikací a zpev.ploch, skladovacích ploch, dočasných deponií, _x000D_
ochrany sousedních pozemků a objektů vč.stromů ap., objektů a zařízení pro zajištění organizace a bezpečnosti provozu sídliště vozidel i pěších v průběhu stavby, bezpečnost a ochranu zdraví na staveništi, ap.</t>
  </si>
  <si>
    <t>0054</t>
  </si>
  <si>
    <t>Provoz zařízení staveniště</t>
  </si>
  <si>
    <t>1107848924</t>
  </si>
  <si>
    <t>Poznámka k položce:_x000D_
Náklady na vybavení a provoz objektů zařízení staveniště , náklady na energie spotřebované dodavatelem v rámci provozu zařízení staveniště, náklady na potřebný provoz a úklid v prostorách zařízení staveniště včetně hygienického zázemí, náklady na nutnou údržbu a opravy na objektech zařízení staveniště a na přípojkách energií, náklady na pronájmy ploch a zařízení.</t>
  </si>
  <si>
    <t>0055</t>
  </si>
  <si>
    <t>Odstranění zařízení staveniště</t>
  </si>
  <si>
    <t>-1783279421</t>
  </si>
  <si>
    <t>Poznámka k položce:_x000D_
Odstranění objektů zařízení staveniště včetně dočasných komunikací a zp.ploch, oplocení, hygienického zázemí, přípojek energií a jejich odvoz. Položka zahrnuje i náklady na úpravu povrchů po odstranění zařízení staveniště a úklid ploch, na kterých bylo zařízení staveniště provozováno.</t>
  </si>
  <si>
    <t>6</t>
  </si>
  <si>
    <t>0056</t>
  </si>
  <si>
    <t>Kompletační, koordinační, ostatní inženýrská činnost</t>
  </si>
  <si>
    <t>-1082551331</t>
  </si>
  <si>
    <t>Poznámka k položce:_x000D_
Náklady spojené se zajištěním činností souvisejících se zakázkou - účast všech zainteresovaných stran na přípravě, jednání, u zkoušek, atd, Koordinace stavby, prací a dodávek mezi dodavateli a se zůčastněnými, podchycení všech změn v průběhu stavby a předávání info o nich, řešení vazeb na okolí, další inženýrská činnost nezahrnutá v předchozích položkách.</t>
  </si>
  <si>
    <t>SO101 - Účelová komunikace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</si>
  <si>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</si>
  <si>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</si>
  <si>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</si>
  <si>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</si>
  <si>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</si>
  <si>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</si>
  <si>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</si>
  <si>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</si>
  <si>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</si>
  <si>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>Zemní práce</t>
  </si>
  <si>
    <t>51</t>
  </si>
  <si>
    <t>111251203</t>
  </si>
  <si>
    <t>m2</t>
  </si>
  <si>
    <t>-1122588867</t>
  </si>
  <si>
    <t>113105112</t>
  </si>
  <si>
    <t>Rozebrání dlažeb z lomového kamene kladených na sucho vyspárované MC</t>
  </si>
  <si>
    <t>-1880248960</t>
  </si>
  <si>
    <t>VV</t>
  </si>
  <si>
    <t>145 "Vybourání kamenné dlažby v tělese komunikace"</t>
  </si>
  <si>
    <t>113106292</t>
  </si>
  <si>
    <t>Rozebrání vozovek ze silničních dílců spáry zalité cementovou maltou strojně pl přes 50 do 200 m2</t>
  </si>
  <si>
    <t>390368572</t>
  </si>
  <si>
    <t>140</t>
  </si>
  <si>
    <t>113107222</t>
  </si>
  <si>
    <t>Odstranění podkladu z kameniva drceného tl přes 100 do 200 mm strojně pl přes 200 m2</t>
  </si>
  <si>
    <t>-627113805</t>
  </si>
  <si>
    <t>140 "Betonové panely"</t>
  </si>
  <si>
    <t>179,80 "Odstranění živičné vrstvy - obratiště"</t>
  </si>
  <si>
    <t>Součet</t>
  </si>
  <si>
    <t>113107342</t>
  </si>
  <si>
    <t>Odstranění podkladu živičného tl přes 50 do 100 mm strojně pl do 50 m2</t>
  </si>
  <si>
    <t>-1493957499</t>
  </si>
  <si>
    <t>25,50 "Napojení na stávající komunikaci"</t>
  </si>
  <si>
    <t>113202111</t>
  </si>
  <si>
    <t>Vytrhání obrub krajníků obrubníků stojatých</t>
  </si>
  <si>
    <t>m</t>
  </si>
  <si>
    <t>-755277388</t>
  </si>
  <si>
    <t>121151123</t>
  </si>
  <si>
    <t>Sejmutí ornice plochy přes 500 m2 tl vrstvy do 200 mm strojně</t>
  </si>
  <si>
    <t>-875574192</t>
  </si>
  <si>
    <t>530 "Dle Bilance zemních prací"</t>
  </si>
  <si>
    <t>122251104</t>
  </si>
  <si>
    <t>Odkopávky a prokopávky nezapažené v hornině třídy těžitelnosti I skupiny 3 objem do 500 m3 strojně</t>
  </si>
  <si>
    <t>m3</t>
  </si>
  <si>
    <t>-783287764</t>
  </si>
  <si>
    <t>460"Dle bilance zemncíh prací"</t>
  </si>
  <si>
    <t>0,14*179,80 "Odkop pro konstrukční vrstvy asfaltové plochy"</t>
  </si>
  <si>
    <t>0,14*140 "Odkop pro konstrukční vrstvy pod betonovými panely"</t>
  </si>
  <si>
    <t>0,14*145"Odkop pro konstrukční vrstvy pod kamenou dlažbou"</t>
  </si>
  <si>
    <t>530*0,15 "Odkop svrchní části štěrku"</t>
  </si>
  <si>
    <t>13</t>
  </si>
  <si>
    <t>132251103</t>
  </si>
  <si>
    <t>Hloubení rýh nezapažených š do 800 mm v hornině třídy těžitelnosti I skupiny 3 objem do 100 m3 strojně</t>
  </si>
  <si>
    <t>-599512699</t>
  </si>
  <si>
    <t>14</t>
  </si>
  <si>
    <t>162651112</t>
  </si>
  <si>
    <t>1799467482</t>
  </si>
  <si>
    <t>530*0,15</t>
  </si>
  <si>
    <t>0,14*145 "Odkop pro konstrukční vrstvy pod kamenou dlažbou"</t>
  </si>
  <si>
    <t>Mezisoučet</t>
  </si>
  <si>
    <t>530*0,15 "Ornice"</t>
  </si>
  <si>
    <t>-173,330*0,20 "Ornice zůstatek v místě pro rozprostření"</t>
  </si>
  <si>
    <t>399,800*0,20 "Drcené kamenivo</t>
  </si>
  <si>
    <t>6,250 "Kolejové lože</t>
  </si>
  <si>
    <t>167151111</t>
  </si>
  <si>
    <t>Nakládání výkopku z hornin třídy těžitelnosti I skupiny 1 až 3 přes 100 m3</t>
  </si>
  <si>
    <t>95026285</t>
  </si>
  <si>
    <t>33</t>
  </si>
  <si>
    <t>171151103</t>
  </si>
  <si>
    <t>Uložení sypaniny z hornin soudržných do násypů zhutněných strojně</t>
  </si>
  <si>
    <t>-691519830</t>
  </si>
  <si>
    <t>30 "Dosypání terénu"</t>
  </si>
  <si>
    <t>16</t>
  </si>
  <si>
    <t>171201221</t>
  </si>
  <si>
    <t>Poplatek za uložení na skládce (skládkovné) zeminy a kamení kód odpadu 17 05 04</t>
  </si>
  <si>
    <t>t</t>
  </si>
  <si>
    <t>-719338648</t>
  </si>
  <si>
    <t>17</t>
  </si>
  <si>
    <t>175151101</t>
  </si>
  <si>
    <t>Obsypání potrubí strojně sypaninou bez prohození, uloženou do 3 m</t>
  </si>
  <si>
    <t>-755375625</t>
  </si>
  <si>
    <t>18</t>
  </si>
  <si>
    <t>M</t>
  </si>
  <si>
    <t>58333651</t>
  </si>
  <si>
    <t>kamenivo těžené hrubé frakce 8/16</t>
  </si>
  <si>
    <t>166744824</t>
  </si>
  <si>
    <t>19</t>
  </si>
  <si>
    <t>181351103</t>
  </si>
  <si>
    <t>Rozprostření ornice tl vrstvy do 200 mm pl přes 100 do 500 m2 v rovině nebo ve svahu do 1:5 strojně</t>
  </si>
  <si>
    <t>-1333789936</t>
  </si>
  <si>
    <t>20</t>
  </si>
  <si>
    <t>181451131</t>
  </si>
  <si>
    <t>Založení parkového trávníku výsevem pl přes 1000 m2 v rovině a ve svahu do 1:5</t>
  </si>
  <si>
    <t>158904005</t>
  </si>
  <si>
    <t>00572410</t>
  </si>
  <si>
    <t>osivo směs travní parková</t>
  </si>
  <si>
    <t>kg</t>
  </si>
  <si>
    <t>-645803752</t>
  </si>
  <si>
    <t>173,330*0,02</t>
  </si>
  <si>
    <t>22</t>
  </si>
  <si>
    <t>181912112</t>
  </si>
  <si>
    <t>Úprava pláně v hornině třídy těžitelnosti I skupiny 3 se zhutněním ručně</t>
  </si>
  <si>
    <t>1955904344</t>
  </si>
  <si>
    <t>938,80 "Komunikace - Výměra ACAD"</t>
  </si>
  <si>
    <t>328,80 "Obratišět - Výměra ACAD"</t>
  </si>
  <si>
    <t>24,80 "Frézování - napojení na stávající komunikaci - Výměra ACAD"</t>
  </si>
  <si>
    <t>Zakládání</t>
  </si>
  <si>
    <t>25</t>
  </si>
  <si>
    <t>212752101</t>
  </si>
  <si>
    <t>Trativod z drenážních trubek korugovaných PE-HD SN 4 perforace 360° včetně lože otevřený výkop DN 100 pro liniové stavby</t>
  </si>
  <si>
    <t>-1702512678</t>
  </si>
  <si>
    <t>157</t>
  </si>
  <si>
    <t>Komunikace pozemní</t>
  </si>
  <si>
    <t>45</t>
  </si>
  <si>
    <t>561041121</t>
  </si>
  <si>
    <t>Zřízení podkladu ze zeminy upravené vápnem, cementem, směsnými pojivy tl přes 250 do 300 mm pl přes 1000 do 5000 m2</t>
  </si>
  <si>
    <t>679358747</t>
  </si>
  <si>
    <t>1267,60 "Výměra ACAD"</t>
  </si>
  <si>
    <t>46</t>
  </si>
  <si>
    <t>58530170</t>
  </si>
  <si>
    <t>vápno nehašené CL 90-Q pro úpravu zemin standardní</t>
  </si>
  <si>
    <t>-1914934362</t>
  </si>
  <si>
    <t>1267,6*0,3*0,03 "Odhad 3%"</t>
  </si>
  <si>
    <t>26</t>
  </si>
  <si>
    <t>564861111</t>
  </si>
  <si>
    <t>Podklad ze štěrkodrtě ŠD plochy přes 100 m2 tl 200 mm</t>
  </si>
  <si>
    <t>-258979554</t>
  </si>
  <si>
    <t>0,50*278 "Podklad pod obrubník"</t>
  </si>
  <si>
    <t>30</t>
  </si>
  <si>
    <t>565155121</t>
  </si>
  <si>
    <t>Asfaltový beton vrstva podkladní ACP 16 (obalované kamenivo OKS) tl 70 mm š přes 3 m</t>
  </si>
  <si>
    <t>119217506</t>
  </si>
  <si>
    <t>27</t>
  </si>
  <si>
    <t>567122112</t>
  </si>
  <si>
    <t>Podklad ze směsi stmelené cementem SC C 8/10 (KSC I) tl 130 mm</t>
  </si>
  <si>
    <t>1937451027</t>
  </si>
  <si>
    <t>29</t>
  </si>
  <si>
    <t>573111112</t>
  </si>
  <si>
    <t>Postřik živičný infiltrační s posypem z asfaltu množství 1 kg/m2</t>
  </si>
  <si>
    <t>1339546809</t>
  </si>
  <si>
    <t>31</t>
  </si>
  <si>
    <t>573211109</t>
  </si>
  <si>
    <t>Postřik živičný spojovací z asfaltu v množství 0,50 kg/m2</t>
  </si>
  <si>
    <t>-1631390198</t>
  </si>
  <si>
    <t>32</t>
  </si>
  <si>
    <t>577134141</t>
  </si>
  <si>
    <t>Asfaltový beton vrstva obrusná ACO 11 (ABS) tř. I tl 40 mm š přes 3 m z modifikovaného asfaltu</t>
  </si>
  <si>
    <t>-1395484019</t>
  </si>
  <si>
    <t>Trubní vedení</t>
  </si>
  <si>
    <t>34</t>
  </si>
  <si>
    <t>PC001</t>
  </si>
  <si>
    <t>kpl</t>
  </si>
  <si>
    <t>182135518</t>
  </si>
  <si>
    <t>Ostatní konstrukce a práce, bourání</t>
  </si>
  <si>
    <t>35</t>
  </si>
  <si>
    <t>916131213</t>
  </si>
  <si>
    <t>Osazení silničního obrubníku betonového stojatého s boční opěrou do lože z betonu prostého</t>
  </si>
  <si>
    <t>1688753507</t>
  </si>
  <si>
    <t>270+80+6</t>
  </si>
  <si>
    <t>36</t>
  </si>
  <si>
    <t>59217029</t>
  </si>
  <si>
    <t>obrubník betonový silniční nájezdový 1000x150x150mm</t>
  </si>
  <si>
    <t>-1443637439</t>
  </si>
  <si>
    <t>37</t>
  </si>
  <si>
    <t>59217031</t>
  </si>
  <si>
    <t>obrubník betonový silniční 1000x150x250mm</t>
  </si>
  <si>
    <t>-1675806117</t>
  </si>
  <si>
    <t>38</t>
  </si>
  <si>
    <t>59217030</t>
  </si>
  <si>
    <t>obrubník betonový silniční přechodový 1000x150x150-250mm</t>
  </si>
  <si>
    <t>22552116</t>
  </si>
  <si>
    <t>919111223</t>
  </si>
  <si>
    <t>Řezání spár pro vytvoření komůrky š 15 mm hl 30 mm pro těsnící zálivku v CB krytu</t>
  </si>
  <si>
    <t>10180748</t>
  </si>
  <si>
    <t>27,50+2*1 "Napojení na stávající komunikaci"</t>
  </si>
  <si>
    <t>919121122</t>
  </si>
  <si>
    <t>Těsnění spár zálivkou za studena pro komůrky š 15 mm hl 30 mm s těsnicím profilem</t>
  </si>
  <si>
    <t>-818638500</t>
  </si>
  <si>
    <t>919735114</t>
  </si>
  <si>
    <t>Řezání stávajícího živičného krytu hl přes 150 do 200 mm</t>
  </si>
  <si>
    <t>639087120</t>
  </si>
  <si>
    <t>kus</t>
  </si>
  <si>
    <t>50</t>
  </si>
  <si>
    <t>966071711</t>
  </si>
  <si>
    <t>Bourání sloupků a vzpěr plotových ocelových do 2,5 m zabetonovaných</t>
  </si>
  <si>
    <t>1519950747</t>
  </si>
  <si>
    <t>30/2</t>
  </si>
  <si>
    <t>49</t>
  </si>
  <si>
    <t>966071822</t>
  </si>
  <si>
    <t>Rozebrání oplocení z drátěného pletiva se čtvercovými oky v přes 1,6 do 2,0 m</t>
  </si>
  <si>
    <t>1525306164</t>
  </si>
  <si>
    <t>47</t>
  </si>
  <si>
    <t>PC01</t>
  </si>
  <si>
    <t>48</t>
  </si>
  <si>
    <t>PC02</t>
  </si>
  <si>
    <t>997</t>
  </si>
  <si>
    <t>Přesun sutě</t>
  </si>
  <si>
    <t>40</t>
  </si>
  <si>
    <t>997211612</t>
  </si>
  <si>
    <t>Nakládání vybouraných hmot na dopravní prostředky pro vodorovnou dopravu</t>
  </si>
  <si>
    <t>-1962405778</t>
  </si>
  <si>
    <t>57,60+42,50+10,66 "Beton"</t>
  </si>
  <si>
    <t>45,166 "Asfalty"</t>
  </si>
  <si>
    <t>42</t>
  </si>
  <si>
    <t>997221861</t>
  </si>
  <si>
    <t>Poplatek za uložení stavebního odpadu na recyklační skládce (skládkovné) z prostého betonu pod kódem 17 01 01</t>
  </si>
  <si>
    <t>-951569345</t>
  </si>
  <si>
    <t>43</t>
  </si>
  <si>
    <t>997221875</t>
  </si>
  <si>
    <t>Poplatek za uložení stavebního odpadu na recyklační skládce (skládkovné) asfaltového bez obsahu dehtu zatříděného do Katalogu odpadů pod kódem 17 03 02</t>
  </si>
  <si>
    <t>-1190254986</t>
  </si>
  <si>
    <t>41</t>
  </si>
  <si>
    <t>997241521</t>
  </si>
  <si>
    <t>Vodorovné přemístění vybouraných hmot do 7 km</t>
  </si>
  <si>
    <t>-225670826</t>
  </si>
  <si>
    <t>998</t>
  </si>
  <si>
    <t>Přesun hmot</t>
  </si>
  <si>
    <t>998225111</t>
  </si>
  <si>
    <t>Přesun hmot pro pozemní komunikace s krytem z kamene, monolitickým betonovým nebo živičným</t>
  </si>
  <si>
    <t>1233415697</t>
  </si>
  <si>
    <t>PSV</t>
  </si>
  <si>
    <t>Práce a dodávky PSV</t>
  </si>
  <si>
    <t>767</t>
  </si>
  <si>
    <t>Konstrukce zámečnické</t>
  </si>
  <si>
    <t>44</t>
  </si>
  <si>
    <t>Z2</t>
  </si>
  <si>
    <t>725444642</t>
  </si>
  <si>
    <t>SO301 - Dešťová kanalizace</t>
  </si>
  <si>
    <t xml:space="preserve">    3 - Svislé a kompletní konstrukce</t>
  </si>
  <si>
    <t xml:space="preserve">    4 - Vodorovné konstrukce</t>
  </si>
  <si>
    <t>115101201</t>
  </si>
  <si>
    <t>Čerpání vody na dopravní výšku do 10 m průměrný přítok do 500 l/min</t>
  </si>
  <si>
    <t>923361533</t>
  </si>
  <si>
    <t>115101301</t>
  </si>
  <si>
    <t>Pohotovost čerpací soupravy pro dopravní výšku do 10 m přítok do 500 l/min</t>
  </si>
  <si>
    <t>-695386302</t>
  </si>
  <si>
    <t>-662078213</t>
  </si>
  <si>
    <t>220 "Odkop pro vsakovací objekt - Výpis kubatur"</t>
  </si>
  <si>
    <t>132251254</t>
  </si>
  <si>
    <t>Hloubení rýh nezapažených š do 2000 mm v hornině třídy těžitelnosti I skupiny 3 objem do 500 m3 strojně</t>
  </si>
  <si>
    <t>-1908881625</t>
  </si>
  <si>
    <t>133251102</t>
  </si>
  <si>
    <t>Hloubení šachet nezapažených v hornině třídy těžitelnosti I skupiny 3 objem do 50 m3</t>
  </si>
  <si>
    <t>681319527</t>
  </si>
  <si>
    <t>66,57 "Výpis kubatur"</t>
  </si>
  <si>
    <t>53</t>
  </si>
  <si>
    <t>134702421</t>
  </si>
  <si>
    <t>Vykopávky do 20 m2 pro studny spouštěné v hornině tř. 1 - 4 mimo kašovité a tekoucí hl do 10 m</t>
  </si>
  <si>
    <t>1290517035</t>
  </si>
  <si>
    <t>151101101</t>
  </si>
  <si>
    <t>Zřízení příložného pažení a rozepření stěn rýh hl do 2 m</t>
  </si>
  <si>
    <t>-1874819357</t>
  </si>
  <si>
    <t>7,82*1,90*2</t>
  </si>
  <si>
    <t>9,93*1,87*2</t>
  </si>
  <si>
    <t>151101102</t>
  </si>
  <si>
    <t>Zřízení příložného pažení a rozepření stěn rýh hl přes 2 do 4 m</t>
  </si>
  <si>
    <t>-1035453356</t>
  </si>
  <si>
    <t>11,31*2,055*2</t>
  </si>
  <si>
    <t>14,09*2,195*2</t>
  </si>
  <si>
    <t>13,32*2,310*2</t>
  </si>
  <si>
    <t>17,22*2,375*2</t>
  </si>
  <si>
    <t>14,09*2,32*2</t>
  </si>
  <si>
    <t>14,71*2,17*2</t>
  </si>
  <si>
    <t>6,25*2,09*2</t>
  </si>
  <si>
    <t>10,79*2,1*2</t>
  </si>
  <si>
    <t>151101111</t>
  </si>
  <si>
    <t>Odstranění příložného pažení a rozepření stěn rýh hl do 2 m</t>
  </si>
  <si>
    <t>-1784334471</t>
  </si>
  <si>
    <t>151101112</t>
  </si>
  <si>
    <t>Odstranění příložného pažení a rozepření stěn rýh hl přes 2 do 4 m</t>
  </si>
  <si>
    <t>-1856078702</t>
  </si>
  <si>
    <t>-1885860112</t>
  </si>
  <si>
    <t>220-190</t>
  </si>
  <si>
    <t>325,180</t>
  </si>
  <si>
    <t>66,570</t>
  </si>
  <si>
    <t>-735551875</t>
  </si>
  <si>
    <t>177942790</t>
  </si>
  <si>
    <t>433,750*1,80</t>
  </si>
  <si>
    <t>174151101</t>
  </si>
  <si>
    <t>Zásyp jam, šachet rýh nebo kolem objektů sypaninou se zhutněním</t>
  </si>
  <si>
    <t>-580282094</t>
  </si>
  <si>
    <t>48,62 "Šachty"</t>
  </si>
  <si>
    <t>190 "Vsakovací objekt - zeminou"</t>
  </si>
  <si>
    <t>7 "Šterk frakce 32/64 - vsakovací objekt mezi skružemi"</t>
  </si>
  <si>
    <t>58981122</t>
  </si>
  <si>
    <t>recyklát betonový frakce 0/32</t>
  </si>
  <si>
    <t>-2134771248</t>
  </si>
  <si>
    <t>235,40*1,8</t>
  </si>
  <si>
    <t>423,72*1,8 'Přepočtené koeficientem množství</t>
  </si>
  <si>
    <t>58343959</t>
  </si>
  <si>
    <t>kamenivo drcené hrubé frakce 32/63</t>
  </si>
  <si>
    <t>1511039425</t>
  </si>
  <si>
    <t>7*1,8</t>
  </si>
  <si>
    <t>2136214657</t>
  </si>
  <si>
    <t>-1961526412</t>
  </si>
  <si>
    <t>900593840</t>
  </si>
  <si>
    <t>119,53*1,25</t>
  </si>
  <si>
    <t>Svislé a kompletní konstrukce</t>
  </si>
  <si>
    <t>359901211</t>
  </si>
  <si>
    <t>Monitoring stoky jakékoli výšky na nové kanalizaci</t>
  </si>
  <si>
    <t>838045929</t>
  </si>
  <si>
    <t>57+62</t>
  </si>
  <si>
    <t>Vodorovné konstrukce</t>
  </si>
  <si>
    <t>451572111</t>
  </si>
  <si>
    <t>Lože pod potrubí otevřený výkop z kameniva drobného těženého</t>
  </si>
  <si>
    <t>1483486577</t>
  </si>
  <si>
    <t>3,15 "Kanalizační šachty"</t>
  </si>
  <si>
    <t>14,94 "Kanalizační rýhy"</t>
  </si>
  <si>
    <t>4 "Vsakovací objekt"</t>
  </si>
  <si>
    <t>52</t>
  </si>
  <si>
    <t>451573111</t>
  </si>
  <si>
    <t>Lože pod potrubí otevřený výkop ze štěrkopísku</t>
  </si>
  <si>
    <t>-1446041624</t>
  </si>
  <si>
    <t>4,000 "Podsyp boxů"</t>
  </si>
  <si>
    <t>59224348</t>
  </si>
  <si>
    <t>těsnění elastomerové pro spojení šachetních dílů DN 1000</t>
  </si>
  <si>
    <t>-1632265862</t>
  </si>
  <si>
    <t>871310310</t>
  </si>
  <si>
    <t>176346121</t>
  </si>
  <si>
    <t>28611131</t>
  </si>
  <si>
    <t>trubka kanalizační PVC DN 160x1000mm SN4</t>
  </si>
  <si>
    <t>924108845</t>
  </si>
  <si>
    <t>871360310</t>
  </si>
  <si>
    <t>Montáž kanalizačního potrubí hladkého plnostěnného SN 10 z polypropylenu DN 250</t>
  </si>
  <si>
    <t>879605595</t>
  </si>
  <si>
    <t>28617005</t>
  </si>
  <si>
    <t>trubka kanalizační PP plnostěnná třívrstvá DN 250x1000mm SN10</t>
  </si>
  <si>
    <t>-1341366055</t>
  </si>
  <si>
    <t>62*1,015 'Přepočtené koeficientem množství</t>
  </si>
  <si>
    <t>871360320</t>
  </si>
  <si>
    <t>Montáž kanalizačního potrubí hladkého plnostěnného SN 12 z polypropylenu DN 250</t>
  </si>
  <si>
    <t>-1929440831</t>
  </si>
  <si>
    <t>28617027</t>
  </si>
  <si>
    <t>trubka kanalizační PP plnostěnná třívrstvá DN 250x1000mm SN12</t>
  </si>
  <si>
    <t>-754301419</t>
  </si>
  <si>
    <t>57*1,015 'Přepočtené koeficientem množství</t>
  </si>
  <si>
    <t>892351111</t>
  </si>
  <si>
    <t>Tlaková zkouška vodou potrubí DN 150 nebo 200</t>
  </si>
  <si>
    <t>-451926769</t>
  </si>
  <si>
    <t>892362121</t>
  </si>
  <si>
    <t>Tlaková zkouška vzduchem potrubí DN 250 těsnícím vakem ucpávkovým</t>
  </si>
  <si>
    <t>úsek</t>
  </si>
  <si>
    <t>-1288688658</t>
  </si>
  <si>
    <t>23</t>
  </si>
  <si>
    <t>892381111</t>
  </si>
  <si>
    <t>Tlaková zkouška vodou potrubí DN 250, DN 300 nebo 350</t>
  </si>
  <si>
    <t>-1114845784</t>
  </si>
  <si>
    <t>62+57</t>
  </si>
  <si>
    <t>24</t>
  </si>
  <si>
    <t>894411311</t>
  </si>
  <si>
    <t>Osazení betonových nebo železobetonových dílců pro šachty skruží rovných</t>
  </si>
  <si>
    <t>20901740</t>
  </si>
  <si>
    <t>PFB.1122193A</t>
  </si>
  <si>
    <t>Skruž výšky 1000 mm TBS-Q.1 100/100/10 PS</t>
  </si>
  <si>
    <t>1396079973</t>
  </si>
  <si>
    <t>4+4</t>
  </si>
  <si>
    <t>PFB.1122183A</t>
  </si>
  <si>
    <t>Skruž výšky 500 mm TBS-Q.1 100/50/10 PS</t>
  </si>
  <si>
    <t>-910064132</t>
  </si>
  <si>
    <t>PFB.1122173A</t>
  </si>
  <si>
    <t>Skruž výšky 250 mm TBS-Q.1 100/25/10 PS</t>
  </si>
  <si>
    <t>-166520937</t>
  </si>
  <si>
    <t>28</t>
  </si>
  <si>
    <t>894412411</t>
  </si>
  <si>
    <t>Osazení betonových nebo železobetonových dílců pro šachty skruží přechodových</t>
  </si>
  <si>
    <t>431294840</t>
  </si>
  <si>
    <t>PFB.1121104</t>
  </si>
  <si>
    <t>Konus TBR-Q.1 100-63/58/12 KPS</t>
  </si>
  <si>
    <t>98196219</t>
  </si>
  <si>
    <t>894414111</t>
  </si>
  <si>
    <t>Osazení betonových nebo železobetonových dílců pro šachty skruží základových (dno)</t>
  </si>
  <si>
    <t>1067696109</t>
  </si>
  <si>
    <t>59224338</t>
  </si>
  <si>
    <t>dno betonové šachty kanalizační přímé 100x80x50cm</t>
  </si>
  <si>
    <t>-1358346675</t>
  </si>
  <si>
    <t>899501221</t>
  </si>
  <si>
    <t>Stupadla do šachet ocelová s PE povlakem vidlicová pro přímé zabudování do hmoždinek</t>
  </si>
  <si>
    <t>1166966297</t>
  </si>
  <si>
    <t>55243810</t>
  </si>
  <si>
    <t>stupadlo ocelové s PE povlakem forma A - P152mm</t>
  </si>
  <si>
    <t>-1777085079</t>
  </si>
  <si>
    <t>953171004</t>
  </si>
  <si>
    <t>Osazování poklopů litinových nebo ocelových hmotnosti nad 150 kg</t>
  </si>
  <si>
    <t>-1239493448</t>
  </si>
  <si>
    <t>55241017</t>
  </si>
  <si>
    <t>poklop šachtový litinový kruhový DN 600 bez ventilace tř D400 pro běžný provoz</t>
  </si>
  <si>
    <t>1384705947</t>
  </si>
  <si>
    <t>452112112</t>
  </si>
  <si>
    <t>Osazení betonových prstenců nebo rámů v do 100 mm</t>
  </si>
  <si>
    <t>598479975</t>
  </si>
  <si>
    <t>PFB.1120101OZ</t>
  </si>
  <si>
    <t>Prstenec šachtový vyrovnávací (OZ) TBW-Q.1 63/6</t>
  </si>
  <si>
    <t>1739280522</t>
  </si>
  <si>
    <t>PFB.1120102OZ</t>
  </si>
  <si>
    <t>Prstenec šachtový vyrovnávací (OZ) TBW-Q.1 63/8</t>
  </si>
  <si>
    <t>1686515710</t>
  </si>
  <si>
    <t>39</t>
  </si>
  <si>
    <t>PFB.1120103OZ</t>
  </si>
  <si>
    <t>Prstenec šachtový vyrovnávací (OZ) TBW-Q.1 63/10</t>
  </si>
  <si>
    <t>-59014431</t>
  </si>
  <si>
    <t>PFB.1120104OZ</t>
  </si>
  <si>
    <t>Prstenec šachtový vyrovnávací (OZ) TBW-Q.1 63/12</t>
  </si>
  <si>
    <t>744450299</t>
  </si>
  <si>
    <t>Vsakovací objekt - D+M</t>
  </si>
  <si>
    <t>-101991299</t>
  </si>
  <si>
    <t xml:space="preserve">Poznámka k položce:_x000D_
Vsakovací box 0,8x0,8x0,66 - 56 ks_x000D_
Revizní šachta DN600 - 1 ks_x000D_
Větrací šachta DN600 - 1 ks_x000D_
Geotextilie 500g/m2 - 96 m2_x000D_
</t>
  </si>
  <si>
    <t>Odlučovač doplýnch látek D+M</t>
  </si>
  <si>
    <t>-1750856859</t>
  </si>
  <si>
    <t>998276101</t>
  </si>
  <si>
    <t>Přesun hmot pro trubní vedení z trub z plastických hmot otevřený výkop</t>
  </si>
  <si>
    <t>-1302237451</t>
  </si>
  <si>
    <t>ks</t>
  </si>
  <si>
    <t>soub.</t>
  </si>
  <si>
    <t>Uliční vpusť D+M, vč. napojení, přípojka PVC, D 160 mm</t>
  </si>
  <si>
    <t>Vodorovné přemístění výkopku/sypaniny z horniny třídy těžitelnosti I skupiny 1 až 3 na skládku zhotovitele</t>
  </si>
  <si>
    <t>Montáž kanalizačního potrubí hladkého plnostěnného SN 10 z polypropylenu DN 150 vč napojení, UV</t>
  </si>
  <si>
    <t>186,78 "Kanalizace, přípojky"</t>
  </si>
  <si>
    <t>325,18 "Výpis kubatur - výkop kanalizace, přípojky"</t>
  </si>
  <si>
    <t>Dopravní značení trvalé D+M, komplet vč. základu</t>
  </si>
  <si>
    <t>(0,5*0,70)*157,016 "Hloubení rýhy pro drenážní žebro</t>
  </si>
  <si>
    <t>(1,5*1,5*1,5)*2" hydrant, šoupě,přípojka</t>
  </si>
  <si>
    <t>(0,5*0,70)*157,016+6,750 "Drenážní žebro, vodovod. zařízení"</t>
  </si>
  <si>
    <t>61,706 "Hloubení rýh,šachet"</t>
  </si>
  <si>
    <t>797,322*1,80</t>
  </si>
  <si>
    <t>61,706*1,8 'Přepočtené koeficientem množství</t>
  </si>
  <si>
    <t xml:space="preserve">Geometrický plán na rozdělení pozemků </t>
  </si>
  <si>
    <t>Vyhotovení geometrického plánu pro majetkoprávní vypořádání nově realizovaných ploch na základě skutečného provedení stavby – 10 x tisk vyhotovení GP ověřeného úředně oprávněným zeměměřičským inženýrem.</t>
  </si>
  <si>
    <t>Odstranění křovin a stromů průměru kmene do 100 mm i s kořeny sklonu terénu přes 1:5 z celkové plochy přes 500 m2 strojně - vč. likvidace dřevní hmoty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</si>
</sst>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7"/>
      <color theme="0" tint="-0.499984740745262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7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3" xfId="0" applyFont="1" applyFill="1" applyBorder="1" applyAlignment="1">
      <alignment vertical="center"/>
    </xf>
    <xf numFmtId="0" fontId="34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 applyProtection="1">
      <alignment vertical="center"/>
      <protection locked="0"/>
    </xf>
    <xf numFmtId="0" fontId="9" fillId="0" borderId="14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22" fillId="0" borderId="22" xfId="0" applyFont="1" applyFill="1" applyBorder="1" applyAlignment="1" applyProtection="1">
      <alignment horizontal="center" vertical="center"/>
      <protection locked="0"/>
    </xf>
    <xf numFmtId="49" fontId="22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22" xfId="0" applyFont="1" applyFill="1" applyBorder="1" applyAlignment="1" applyProtection="1">
      <alignment horizontal="left" vertical="center" wrapText="1"/>
      <protection locked="0"/>
    </xf>
    <xf numFmtId="0" fontId="22" fillId="0" borderId="22" xfId="0" applyFont="1" applyFill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3" xfId="0" applyFont="1" applyFill="1" applyBorder="1" applyAlignment="1" applyProtection="1">
      <alignment vertical="center"/>
      <protection locked="0"/>
    </xf>
    <xf numFmtId="0" fontId="0" fillId="0" borderId="22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>
      <alignment vertical="center"/>
    </xf>
    <xf numFmtId="0" fontId="23" fillId="0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66" fontId="23" fillId="0" borderId="0" xfId="0" applyNumberFormat="1" applyFont="1" applyFill="1" applyBorder="1" applyAlignment="1">
      <alignment vertical="center"/>
    </xf>
    <xf numFmtId="166" fontId="23" fillId="0" borderId="15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" fontId="0" fillId="0" borderId="0" xfId="0" applyNumberFormat="1" applyFont="1" applyFill="1" applyAlignment="1">
      <alignment vertical="center"/>
    </xf>
    <xf numFmtId="0" fontId="36" fillId="0" borderId="22" xfId="0" applyFont="1" applyFill="1" applyBorder="1" applyAlignment="1" applyProtection="1">
      <alignment horizontal="center" vertical="center"/>
      <protection locked="0"/>
    </xf>
    <xf numFmtId="49" fontId="36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36" fillId="0" borderId="22" xfId="0" applyFont="1" applyFill="1" applyBorder="1" applyAlignment="1" applyProtection="1">
      <alignment horizontal="left" vertical="center" wrapText="1"/>
      <protection locked="0"/>
    </xf>
    <xf numFmtId="0" fontId="36" fillId="0" borderId="22" xfId="0" applyFont="1" applyFill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Fill="1" applyBorder="1" applyAlignment="1" applyProtection="1">
      <alignment vertical="center"/>
      <protection locked="0"/>
    </xf>
    <xf numFmtId="0" fontId="37" fillId="0" borderId="3" xfId="0" applyFont="1" applyFill="1" applyBorder="1" applyAlignment="1">
      <alignment vertical="center"/>
    </xf>
    <xf numFmtId="0" fontId="36" fillId="0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 applyProtection="1">
      <alignment horizontal="center" vertical="center"/>
      <protection locked="0"/>
    </xf>
    <xf numFmtId="49" fontId="22" fillId="0" borderId="0" xfId="0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167" fontId="22" fillId="0" borderId="0" xfId="0" applyNumberFormat="1" applyFont="1" applyBorder="1" applyAlignment="1" applyProtection="1">
      <alignment vertical="center"/>
      <protection locked="0"/>
    </xf>
    <xf numFmtId="4" fontId="22" fillId="3" borderId="0" xfId="0" applyNumberFormat="1" applyFont="1" applyFill="1" applyBorder="1" applyAlignment="1" applyProtection="1">
      <alignment vertical="center"/>
      <protection locked="0"/>
    </xf>
    <xf numFmtId="4" fontId="22" fillId="0" borderId="0" xfId="0" applyNumberFormat="1" applyFont="1" applyBorder="1" applyAlignment="1" applyProtection="1">
      <alignment vertical="center"/>
      <protection locked="0"/>
    </xf>
    <xf numFmtId="0" fontId="39" fillId="0" borderId="0" xfId="0" applyFont="1" applyBorder="1" applyAlignment="1" applyProtection="1">
      <alignment horizontal="left" vertical="center" wrapText="1"/>
      <protection locked="0"/>
    </xf>
    <xf numFmtId="0" fontId="35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vertical="center"/>
      <protection locked="0"/>
    </xf>
    <xf numFmtId="0" fontId="0" fillId="0" borderId="14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ro-rozpocty.cz/software-a-data/kros-4-ocenovani-a-rizeni-stavebni-vyroby/" TargetMode="Externa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ro-rozpocty.cz/software-a-data/kros-4-ocenovani-a-rizeni-stavebni-vyroby/" TargetMode="External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ro-rozpocty.cz/software-a-data/kros-4-ocenovani-a-rizeni-stavebni-vyroby/" TargetMode="External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ro-rozpocty.cz/software-a-data/kros-4-ocenovani-a-rizeni-stavebni-vyroby/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4</xdr:row>
      <xdr:rowOff>37465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82</xdr:row>
      <xdr:rowOff>50165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82</xdr:row>
      <xdr:rowOff>10795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105</xdr:row>
      <xdr:rowOff>0</xdr:rowOff>
    </xdr:from>
    <xdr:to>
      <xdr:col>9</xdr:col>
      <xdr:colOff>1215390</xdr:colOff>
      <xdr:row>106</xdr:row>
      <xdr:rowOff>10795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82</xdr:row>
      <xdr:rowOff>10795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112</xdr:row>
      <xdr:rowOff>0</xdr:rowOff>
    </xdr:from>
    <xdr:to>
      <xdr:col>9</xdr:col>
      <xdr:colOff>1215390</xdr:colOff>
      <xdr:row>113</xdr:row>
      <xdr:rowOff>10795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82</xdr:row>
      <xdr:rowOff>10795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109</xdr:row>
      <xdr:rowOff>0</xdr:rowOff>
    </xdr:from>
    <xdr:to>
      <xdr:col>9</xdr:col>
      <xdr:colOff>1215390</xdr:colOff>
      <xdr:row>110</xdr:row>
      <xdr:rowOff>10795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opLeftCell="A67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59" t="s">
        <v>5</v>
      </c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s="1" customFormat="1" ht="12" customHeight="1">
      <c r="B5" s="20"/>
      <c r="D5" s="24" t="s">
        <v>13</v>
      </c>
      <c r="K5" s="290" t="s">
        <v>14</v>
      </c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R5" s="20"/>
      <c r="BE5" s="287" t="s">
        <v>15</v>
      </c>
      <c r="BS5" s="17" t="s">
        <v>6</v>
      </c>
    </row>
    <row r="6" spans="1:74" s="1" customFormat="1" ht="36.950000000000003" customHeight="1">
      <c r="B6" s="20"/>
      <c r="D6" s="26" t="s">
        <v>16</v>
      </c>
      <c r="K6" s="291" t="s">
        <v>17</v>
      </c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R6" s="20"/>
      <c r="BE6" s="288"/>
      <c r="BS6" s="17" t="s">
        <v>6</v>
      </c>
    </row>
    <row r="7" spans="1:74" s="1" customFormat="1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88"/>
      <c r="BS7" s="17" t="s">
        <v>6</v>
      </c>
    </row>
    <row r="8" spans="1:74" s="1" customFormat="1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88"/>
      <c r="BS8" s="17" t="s">
        <v>6</v>
      </c>
    </row>
    <row r="9" spans="1:74" s="1" customFormat="1" ht="14.45" customHeight="1">
      <c r="B9" s="20"/>
      <c r="AR9" s="20"/>
      <c r="BE9" s="288"/>
      <c r="BS9" s="17" t="s">
        <v>6</v>
      </c>
    </row>
    <row r="10" spans="1:74" s="1" customFormat="1" ht="12" customHeight="1">
      <c r="B10" s="20"/>
      <c r="D10" s="27" t="s">
        <v>24</v>
      </c>
      <c r="AK10" s="27" t="s">
        <v>25</v>
      </c>
      <c r="AN10" s="25" t="s">
        <v>26</v>
      </c>
      <c r="AR10" s="20"/>
      <c r="BE10" s="288"/>
      <c r="BS10" s="17" t="s">
        <v>6</v>
      </c>
    </row>
    <row r="11" spans="1:74" s="1" customFormat="1" ht="18.399999999999999" customHeight="1">
      <c r="B11" s="20"/>
      <c r="E11" s="25" t="s">
        <v>27</v>
      </c>
      <c r="AK11" s="27" t="s">
        <v>28</v>
      </c>
      <c r="AN11" s="25" t="s">
        <v>29</v>
      </c>
      <c r="AR11" s="20"/>
      <c r="BE11" s="288"/>
      <c r="BS11" s="17" t="s">
        <v>6</v>
      </c>
    </row>
    <row r="12" spans="1:74" s="1" customFormat="1" ht="6.95" customHeight="1">
      <c r="B12" s="20"/>
      <c r="AR12" s="20"/>
      <c r="BE12" s="288"/>
      <c r="BS12" s="17" t="s">
        <v>6</v>
      </c>
    </row>
    <row r="13" spans="1:74" s="1" customFormat="1" ht="12" customHeight="1">
      <c r="B13" s="20"/>
      <c r="D13" s="27" t="s">
        <v>30</v>
      </c>
      <c r="AK13" s="27" t="s">
        <v>25</v>
      </c>
      <c r="AN13" s="29" t="s">
        <v>31</v>
      </c>
      <c r="AR13" s="20"/>
      <c r="BE13" s="288"/>
      <c r="BS13" s="17" t="s">
        <v>6</v>
      </c>
    </row>
    <row r="14" spans="1:74" ht="12.75">
      <c r="B14" s="20"/>
      <c r="E14" s="292" t="s">
        <v>31</v>
      </c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7" t="s">
        <v>28</v>
      </c>
      <c r="AN14" s="29" t="s">
        <v>31</v>
      </c>
      <c r="AR14" s="20"/>
      <c r="BE14" s="288"/>
      <c r="BS14" s="17" t="s">
        <v>6</v>
      </c>
    </row>
    <row r="15" spans="1:74" s="1" customFormat="1" ht="6.95" customHeight="1">
      <c r="B15" s="20"/>
      <c r="AR15" s="20"/>
      <c r="BE15" s="288"/>
      <c r="BS15" s="17" t="s">
        <v>3</v>
      </c>
    </row>
    <row r="16" spans="1:74" s="1" customFormat="1" ht="12" customHeight="1">
      <c r="B16" s="20"/>
      <c r="D16" s="27" t="s">
        <v>32</v>
      </c>
      <c r="AK16" s="27" t="s">
        <v>25</v>
      </c>
      <c r="AN16" s="25" t="s">
        <v>33</v>
      </c>
      <c r="AR16" s="20"/>
      <c r="BE16" s="288"/>
      <c r="BS16" s="17" t="s">
        <v>3</v>
      </c>
    </row>
    <row r="17" spans="1:71" s="1" customFormat="1" ht="18.399999999999999" customHeight="1">
      <c r="B17" s="20"/>
      <c r="E17" s="25" t="s">
        <v>34</v>
      </c>
      <c r="AK17" s="27" t="s">
        <v>28</v>
      </c>
      <c r="AN17" s="25" t="s">
        <v>35</v>
      </c>
      <c r="AR17" s="20"/>
      <c r="BE17" s="288"/>
      <c r="BS17" s="17" t="s">
        <v>36</v>
      </c>
    </row>
    <row r="18" spans="1:71" s="1" customFormat="1" ht="6.95" customHeight="1">
      <c r="B18" s="20"/>
      <c r="AR18" s="20"/>
      <c r="BE18" s="288"/>
      <c r="BS18" s="17" t="s">
        <v>6</v>
      </c>
    </row>
    <row r="19" spans="1:71" s="1" customFormat="1" ht="12" customHeight="1">
      <c r="B19" s="20"/>
      <c r="D19" s="27" t="s">
        <v>37</v>
      </c>
      <c r="AK19" s="27" t="s">
        <v>25</v>
      </c>
      <c r="AN19" s="25" t="s">
        <v>1</v>
      </c>
      <c r="AR19" s="20"/>
      <c r="BE19" s="288"/>
      <c r="BS19" s="17" t="s">
        <v>6</v>
      </c>
    </row>
    <row r="20" spans="1:71" s="1" customFormat="1" ht="18.399999999999999" customHeight="1">
      <c r="B20" s="20"/>
      <c r="E20" s="25" t="s">
        <v>38</v>
      </c>
      <c r="AK20" s="27" t="s">
        <v>28</v>
      </c>
      <c r="AN20" s="25" t="s">
        <v>1</v>
      </c>
      <c r="AR20" s="20"/>
      <c r="BE20" s="288"/>
      <c r="BS20" s="17" t="s">
        <v>36</v>
      </c>
    </row>
    <row r="21" spans="1:71" s="1" customFormat="1" ht="6.95" customHeight="1">
      <c r="B21" s="20"/>
      <c r="AR21" s="20"/>
      <c r="BE21" s="288"/>
    </row>
    <row r="22" spans="1:71" s="1" customFormat="1" ht="12" customHeight="1">
      <c r="B22" s="20"/>
      <c r="D22" s="27" t="s">
        <v>39</v>
      </c>
      <c r="AR22" s="20"/>
      <c r="BE22" s="288"/>
    </row>
    <row r="23" spans="1:71" s="1" customFormat="1" ht="16.5" customHeight="1">
      <c r="B23" s="20"/>
      <c r="E23" s="294" t="s">
        <v>1</v>
      </c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R23" s="20"/>
      <c r="BE23" s="288"/>
    </row>
    <row r="24" spans="1:71" s="1" customFormat="1" ht="6.95" customHeight="1">
      <c r="B24" s="20"/>
      <c r="AR24" s="20"/>
      <c r="BE24" s="288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88"/>
    </row>
    <row r="26" spans="1:71" s="2" customFormat="1" ht="25.9" customHeight="1">
      <c r="A26" s="32"/>
      <c r="B26" s="33"/>
      <c r="C26" s="32"/>
      <c r="D26" s="34" t="s">
        <v>40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95">
        <f>ROUND(AG94,2)</f>
        <v>0</v>
      </c>
      <c r="AL26" s="296"/>
      <c r="AM26" s="296"/>
      <c r="AN26" s="296"/>
      <c r="AO26" s="296"/>
      <c r="AP26" s="32"/>
      <c r="AQ26" s="32"/>
      <c r="AR26" s="33"/>
      <c r="BE26" s="288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88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97" t="s">
        <v>41</v>
      </c>
      <c r="M28" s="297"/>
      <c r="N28" s="297"/>
      <c r="O28" s="297"/>
      <c r="P28" s="297"/>
      <c r="Q28" s="32"/>
      <c r="R28" s="32"/>
      <c r="S28" s="32"/>
      <c r="T28" s="32"/>
      <c r="U28" s="32"/>
      <c r="V28" s="32"/>
      <c r="W28" s="297" t="s">
        <v>42</v>
      </c>
      <c r="X28" s="297"/>
      <c r="Y28" s="297"/>
      <c r="Z28" s="297"/>
      <c r="AA28" s="297"/>
      <c r="AB28" s="297"/>
      <c r="AC28" s="297"/>
      <c r="AD28" s="297"/>
      <c r="AE28" s="297"/>
      <c r="AF28" s="32"/>
      <c r="AG28" s="32"/>
      <c r="AH28" s="32"/>
      <c r="AI28" s="32"/>
      <c r="AJ28" s="32"/>
      <c r="AK28" s="297" t="s">
        <v>43</v>
      </c>
      <c r="AL28" s="297"/>
      <c r="AM28" s="297"/>
      <c r="AN28" s="297"/>
      <c r="AO28" s="297"/>
      <c r="AP28" s="32"/>
      <c r="AQ28" s="32"/>
      <c r="AR28" s="33"/>
      <c r="BE28" s="288"/>
    </row>
    <row r="29" spans="1:71" s="3" customFormat="1" ht="14.45" customHeight="1">
      <c r="B29" s="37"/>
      <c r="D29" s="27" t="s">
        <v>44</v>
      </c>
      <c r="F29" s="27" t="s">
        <v>45</v>
      </c>
      <c r="L29" s="275">
        <v>0.21</v>
      </c>
      <c r="M29" s="274"/>
      <c r="N29" s="274"/>
      <c r="O29" s="274"/>
      <c r="P29" s="274"/>
      <c r="W29" s="273">
        <f>ROUND(AZ94, 2)</f>
        <v>0</v>
      </c>
      <c r="X29" s="274"/>
      <c r="Y29" s="274"/>
      <c r="Z29" s="274"/>
      <c r="AA29" s="274"/>
      <c r="AB29" s="274"/>
      <c r="AC29" s="274"/>
      <c r="AD29" s="274"/>
      <c r="AE29" s="274"/>
      <c r="AK29" s="273">
        <f>ROUND(AV94, 2)</f>
        <v>0</v>
      </c>
      <c r="AL29" s="274"/>
      <c r="AM29" s="274"/>
      <c r="AN29" s="274"/>
      <c r="AO29" s="274"/>
      <c r="AR29" s="37"/>
      <c r="BE29" s="289"/>
    </row>
    <row r="30" spans="1:71" s="3" customFormat="1" ht="14.45" customHeight="1">
      <c r="B30" s="37"/>
      <c r="F30" s="27" t="s">
        <v>46</v>
      </c>
      <c r="L30" s="275">
        <v>0.15</v>
      </c>
      <c r="M30" s="274"/>
      <c r="N30" s="274"/>
      <c r="O30" s="274"/>
      <c r="P30" s="274"/>
      <c r="W30" s="273">
        <f>ROUND(BA94, 2)</f>
        <v>0</v>
      </c>
      <c r="X30" s="274"/>
      <c r="Y30" s="274"/>
      <c r="Z30" s="274"/>
      <c r="AA30" s="274"/>
      <c r="AB30" s="274"/>
      <c r="AC30" s="274"/>
      <c r="AD30" s="274"/>
      <c r="AE30" s="274"/>
      <c r="AK30" s="273">
        <f>ROUND(AW94, 2)</f>
        <v>0</v>
      </c>
      <c r="AL30" s="274"/>
      <c r="AM30" s="274"/>
      <c r="AN30" s="274"/>
      <c r="AO30" s="274"/>
      <c r="AR30" s="37"/>
      <c r="BE30" s="289"/>
    </row>
    <row r="31" spans="1:71" s="3" customFormat="1" ht="14.45" hidden="1" customHeight="1">
      <c r="B31" s="37"/>
      <c r="F31" s="27" t="s">
        <v>47</v>
      </c>
      <c r="L31" s="275">
        <v>0.21</v>
      </c>
      <c r="M31" s="274"/>
      <c r="N31" s="274"/>
      <c r="O31" s="274"/>
      <c r="P31" s="274"/>
      <c r="W31" s="273">
        <f>ROUND(BB94, 2)</f>
        <v>0</v>
      </c>
      <c r="X31" s="274"/>
      <c r="Y31" s="274"/>
      <c r="Z31" s="274"/>
      <c r="AA31" s="274"/>
      <c r="AB31" s="274"/>
      <c r="AC31" s="274"/>
      <c r="AD31" s="274"/>
      <c r="AE31" s="274"/>
      <c r="AK31" s="273">
        <v>0</v>
      </c>
      <c r="AL31" s="274"/>
      <c r="AM31" s="274"/>
      <c r="AN31" s="274"/>
      <c r="AO31" s="274"/>
      <c r="AR31" s="37"/>
      <c r="BE31" s="289"/>
    </row>
    <row r="32" spans="1:71" s="3" customFormat="1" ht="14.45" hidden="1" customHeight="1">
      <c r="B32" s="37"/>
      <c r="F32" s="27" t="s">
        <v>48</v>
      </c>
      <c r="L32" s="275">
        <v>0.15</v>
      </c>
      <c r="M32" s="274"/>
      <c r="N32" s="274"/>
      <c r="O32" s="274"/>
      <c r="P32" s="274"/>
      <c r="W32" s="273">
        <f>ROUND(BC94, 2)</f>
        <v>0</v>
      </c>
      <c r="X32" s="274"/>
      <c r="Y32" s="274"/>
      <c r="Z32" s="274"/>
      <c r="AA32" s="274"/>
      <c r="AB32" s="274"/>
      <c r="AC32" s="274"/>
      <c r="AD32" s="274"/>
      <c r="AE32" s="274"/>
      <c r="AK32" s="273">
        <v>0</v>
      </c>
      <c r="AL32" s="274"/>
      <c r="AM32" s="274"/>
      <c r="AN32" s="274"/>
      <c r="AO32" s="274"/>
      <c r="AR32" s="37"/>
      <c r="BE32" s="289"/>
    </row>
    <row r="33" spans="1:57" s="3" customFormat="1" ht="14.45" hidden="1" customHeight="1">
      <c r="B33" s="37"/>
      <c r="F33" s="27" t="s">
        <v>49</v>
      </c>
      <c r="L33" s="275">
        <v>0</v>
      </c>
      <c r="M33" s="274"/>
      <c r="N33" s="274"/>
      <c r="O33" s="274"/>
      <c r="P33" s="274"/>
      <c r="W33" s="273">
        <f>ROUND(BD94, 2)</f>
        <v>0</v>
      </c>
      <c r="X33" s="274"/>
      <c r="Y33" s="274"/>
      <c r="Z33" s="274"/>
      <c r="AA33" s="274"/>
      <c r="AB33" s="274"/>
      <c r="AC33" s="274"/>
      <c r="AD33" s="274"/>
      <c r="AE33" s="274"/>
      <c r="AK33" s="273">
        <v>0</v>
      </c>
      <c r="AL33" s="274"/>
      <c r="AM33" s="274"/>
      <c r="AN33" s="274"/>
      <c r="AO33" s="274"/>
      <c r="AR33" s="37"/>
      <c r="BE33" s="289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88"/>
    </row>
    <row r="35" spans="1:57" s="2" customFormat="1" ht="25.9" customHeight="1">
      <c r="A35" s="32"/>
      <c r="B35" s="33"/>
      <c r="C35" s="38"/>
      <c r="D35" s="39" t="s">
        <v>50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51</v>
      </c>
      <c r="U35" s="40"/>
      <c r="V35" s="40"/>
      <c r="W35" s="40"/>
      <c r="X35" s="276" t="s">
        <v>52</v>
      </c>
      <c r="Y35" s="277"/>
      <c r="Z35" s="277"/>
      <c r="AA35" s="277"/>
      <c r="AB35" s="277"/>
      <c r="AC35" s="40"/>
      <c r="AD35" s="40"/>
      <c r="AE35" s="40"/>
      <c r="AF35" s="40"/>
      <c r="AG35" s="40"/>
      <c r="AH35" s="40"/>
      <c r="AI35" s="40"/>
      <c r="AJ35" s="40"/>
      <c r="AK35" s="278">
        <f>SUM(AK26:AK33)</f>
        <v>0</v>
      </c>
      <c r="AL35" s="277"/>
      <c r="AM35" s="277"/>
      <c r="AN35" s="277"/>
      <c r="AO35" s="279"/>
      <c r="AP35" s="38"/>
      <c r="AQ35" s="38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2"/>
      <c r="D49" s="43" t="s">
        <v>53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54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2.75">
      <c r="A60" s="32"/>
      <c r="B60" s="33"/>
      <c r="C60" s="32"/>
      <c r="D60" s="45" t="s">
        <v>55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56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55</v>
      </c>
      <c r="AI60" s="35"/>
      <c r="AJ60" s="35"/>
      <c r="AK60" s="35"/>
      <c r="AL60" s="35"/>
      <c r="AM60" s="45" t="s">
        <v>56</v>
      </c>
      <c r="AN60" s="35"/>
      <c r="AO60" s="35"/>
      <c r="AP60" s="32"/>
      <c r="AQ60" s="32"/>
      <c r="AR60" s="33"/>
      <c r="BE60" s="32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2.75">
      <c r="A64" s="32"/>
      <c r="B64" s="33"/>
      <c r="C64" s="32"/>
      <c r="D64" s="43" t="s">
        <v>57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58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2.75">
      <c r="A75" s="32"/>
      <c r="B75" s="33"/>
      <c r="C75" s="32"/>
      <c r="D75" s="45" t="s">
        <v>55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56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55</v>
      </c>
      <c r="AI75" s="35"/>
      <c r="AJ75" s="35"/>
      <c r="AK75" s="35"/>
      <c r="AL75" s="35"/>
      <c r="AM75" s="45" t="s">
        <v>56</v>
      </c>
      <c r="AN75" s="35"/>
      <c r="AO75" s="35"/>
      <c r="AP75" s="32"/>
      <c r="AQ75" s="32"/>
      <c r="AR75" s="33"/>
      <c r="BE75" s="32"/>
    </row>
    <row r="76" spans="1:57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>
      <c r="A82" s="32"/>
      <c r="B82" s="33"/>
      <c r="C82" s="21" t="s">
        <v>59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7" t="s">
        <v>13</v>
      </c>
      <c r="L84" s="4" t="str">
        <f>K5</f>
        <v>2021_036</v>
      </c>
      <c r="AR84" s="51"/>
    </row>
    <row r="85" spans="1:91" s="5" customFormat="1" ht="36.950000000000003" customHeight="1">
      <c r="B85" s="52"/>
      <c r="C85" s="53" t="s">
        <v>16</v>
      </c>
      <c r="L85" s="264" t="str">
        <f>K6</f>
        <v>Účelová komunikace z ul. Vazová, Uherský Brod</v>
      </c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  <c r="AJ85" s="265"/>
      <c r="AR85" s="52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20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Město Uherský Brod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22</v>
      </c>
      <c r="AJ87" s="32"/>
      <c r="AK87" s="32"/>
      <c r="AL87" s="32"/>
      <c r="AM87" s="266" t="str">
        <f>IF(AN8= "","",AN8)</f>
        <v>14. 4. 2022</v>
      </c>
      <c r="AN87" s="266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25.7" customHeight="1">
      <c r="A89" s="32"/>
      <c r="B89" s="33"/>
      <c r="C89" s="27" t="s">
        <v>24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Město Uherský Brod, Masarykovo náměstí 100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32</v>
      </c>
      <c r="AJ89" s="32"/>
      <c r="AK89" s="32"/>
      <c r="AL89" s="32"/>
      <c r="AM89" s="267" t="str">
        <f>IF(E17="","",E17)</f>
        <v>EDMA, s.r.o., Luleč 407, 683 03 Luleč</v>
      </c>
      <c r="AN89" s="268"/>
      <c r="AO89" s="268"/>
      <c r="AP89" s="268"/>
      <c r="AQ89" s="32"/>
      <c r="AR89" s="33"/>
      <c r="AS89" s="269" t="s">
        <v>60</v>
      </c>
      <c r="AT89" s="270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2" customHeight="1">
      <c r="A90" s="32"/>
      <c r="B90" s="33"/>
      <c r="C90" s="27" t="s">
        <v>30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37</v>
      </c>
      <c r="AJ90" s="32"/>
      <c r="AK90" s="32"/>
      <c r="AL90" s="32"/>
      <c r="AM90" s="267" t="str">
        <f>IF(E20="","",E20)</f>
        <v>Ing. Martin Vaškeba</v>
      </c>
      <c r="AN90" s="268"/>
      <c r="AO90" s="268"/>
      <c r="AP90" s="268"/>
      <c r="AQ90" s="32"/>
      <c r="AR90" s="33"/>
      <c r="AS90" s="271"/>
      <c r="AT90" s="272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71"/>
      <c r="AT91" s="272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280" t="s">
        <v>61</v>
      </c>
      <c r="D92" s="281"/>
      <c r="E92" s="281"/>
      <c r="F92" s="281"/>
      <c r="G92" s="281"/>
      <c r="H92" s="60"/>
      <c r="I92" s="282" t="s">
        <v>62</v>
      </c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3" t="s">
        <v>63</v>
      </c>
      <c r="AH92" s="281"/>
      <c r="AI92" s="281"/>
      <c r="AJ92" s="281"/>
      <c r="AK92" s="281"/>
      <c r="AL92" s="281"/>
      <c r="AM92" s="281"/>
      <c r="AN92" s="282" t="s">
        <v>64</v>
      </c>
      <c r="AO92" s="281"/>
      <c r="AP92" s="285"/>
      <c r="AQ92" s="61" t="s">
        <v>65</v>
      </c>
      <c r="AR92" s="33"/>
      <c r="AS92" s="62" t="s">
        <v>66</v>
      </c>
      <c r="AT92" s="63" t="s">
        <v>67</v>
      </c>
      <c r="AU92" s="63" t="s">
        <v>68</v>
      </c>
      <c r="AV92" s="63" t="s">
        <v>69</v>
      </c>
      <c r="AW92" s="63" t="s">
        <v>70</v>
      </c>
      <c r="AX92" s="63" t="s">
        <v>71</v>
      </c>
      <c r="AY92" s="63" t="s">
        <v>72</v>
      </c>
      <c r="AZ92" s="63" t="s">
        <v>73</v>
      </c>
      <c r="BA92" s="63" t="s">
        <v>74</v>
      </c>
      <c r="BB92" s="63" t="s">
        <v>75</v>
      </c>
      <c r="BC92" s="63" t="s">
        <v>76</v>
      </c>
      <c r="BD92" s="64" t="s">
        <v>77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>
      <c r="B94" s="68"/>
      <c r="C94" s="69" t="s">
        <v>78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84">
        <f>ROUND(SUM(AG95:AG97),2)</f>
        <v>0</v>
      </c>
      <c r="AH94" s="284"/>
      <c r="AI94" s="284"/>
      <c r="AJ94" s="284"/>
      <c r="AK94" s="284"/>
      <c r="AL94" s="284"/>
      <c r="AM94" s="284"/>
      <c r="AN94" s="286">
        <f>SUM(AG94,AT94)</f>
        <v>0</v>
      </c>
      <c r="AO94" s="286"/>
      <c r="AP94" s="286"/>
      <c r="AQ94" s="72" t="s">
        <v>1</v>
      </c>
      <c r="AR94" s="68"/>
      <c r="AS94" s="73">
        <f>ROUND(SUM(AS95:AS97),2)</f>
        <v>0</v>
      </c>
      <c r="AT94" s="74">
        <f>ROUND(SUM(AV94:AW94),2)</f>
        <v>0</v>
      </c>
      <c r="AU94" s="75">
        <f>ROUND(SUM(AU95:AU97),5)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ROUND(SUM(AZ95:AZ97),2)</f>
        <v>0</v>
      </c>
      <c r="BA94" s="74">
        <f>ROUND(SUM(BA95:BA97),2)</f>
        <v>0</v>
      </c>
      <c r="BB94" s="74">
        <f>ROUND(SUM(BB95:BB97),2)</f>
        <v>0</v>
      </c>
      <c r="BC94" s="74">
        <f>ROUND(SUM(BC95:BC97),2)</f>
        <v>0</v>
      </c>
      <c r="BD94" s="76">
        <f>ROUND(SUM(BD95:BD97),2)</f>
        <v>0</v>
      </c>
      <c r="BS94" s="77" t="s">
        <v>79</v>
      </c>
      <c r="BT94" s="77" t="s">
        <v>80</v>
      </c>
      <c r="BU94" s="78" t="s">
        <v>81</v>
      </c>
      <c r="BV94" s="77" t="s">
        <v>82</v>
      </c>
      <c r="BW94" s="77" t="s">
        <v>4</v>
      </c>
      <c r="BX94" s="77" t="s">
        <v>83</v>
      </c>
      <c r="CL94" s="77" t="s">
        <v>1</v>
      </c>
    </row>
    <row r="95" spans="1:91" s="7" customFormat="1" ht="16.5" customHeight="1">
      <c r="A95" s="79" t="s">
        <v>84</v>
      </c>
      <c r="B95" s="80"/>
      <c r="C95" s="81"/>
      <c r="D95" s="263" t="s">
        <v>85</v>
      </c>
      <c r="E95" s="263"/>
      <c r="F95" s="263"/>
      <c r="G95" s="263"/>
      <c r="H95" s="263"/>
      <c r="I95" s="82"/>
      <c r="J95" s="263" t="s">
        <v>86</v>
      </c>
      <c r="K95" s="263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3"/>
      <c r="AE95" s="263"/>
      <c r="AF95" s="263"/>
      <c r="AG95" s="261">
        <f>'OST - Ostatní náklady'!J30</f>
        <v>0</v>
      </c>
      <c r="AH95" s="262"/>
      <c r="AI95" s="262"/>
      <c r="AJ95" s="262"/>
      <c r="AK95" s="262"/>
      <c r="AL95" s="262"/>
      <c r="AM95" s="262"/>
      <c r="AN95" s="261">
        <f>SUM(AG95,AT95)</f>
        <v>0</v>
      </c>
      <c r="AO95" s="262"/>
      <c r="AP95" s="262"/>
      <c r="AQ95" s="83" t="s">
        <v>87</v>
      </c>
      <c r="AR95" s="80"/>
      <c r="AS95" s="84">
        <v>0</v>
      </c>
      <c r="AT95" s="85">
        <f>ROUND(SUM(AV95:AW95),2)</f>
        <v>0</v>
      </c>
      <c r="AU95" s="86">
        <f>'OST - Ostatní náklady'!P119</f>
        <v>0</v>
      </c>
      <c r="AV95" s="85">
        <f>'OST - Ostatní náklady'!J33</f>
        <v>0</v>
      </c>
      <c r="AW95" s="85">
        <f>'OST - Ostatní náklady'!J34</f>
        <v>0</v>
      </c>
      <c r="AX95" s="85">
        <f>'OST - Ostatní náklady'!J35</f>
        <v>0</v>
      </c>
      <c r="AY95" s="85">
        <f>'OST - Ostatní náklady'!J36</f>
        <v>0</v>
      </c>
      <c r="AZ95" s="85">
        <f>'OST - Ostatní náklady'!F33</f>
        <v>0</v>
      </c>
      <c r="BA95" s="85">
        <f>'OST - Ostatní náklady'!F34</f>
        <v>0</v>
      </c>
      <c r="BB95" s="85">
        <f>'OST - Ostatní náklady'!F35</f>
        <v>0</v>
      </c>
      <c r="BC95" s="85">
        <f>'OST - Ostatní náklady'!F36</f>
        <v>0</v>
      </c>
      <c r="BD95" s="87">
        <f>'OST - Ostatní náklady'!F37</f>
        <v>0</v>
      </c>
      <c r="BT95" s="88" t="s">
        <v>88</v>
      </c>
      <c r="BV95" s="88" t="s">
        <v>82</v>
      </c>
      <c r="BW95" s="88" t="s">
        <v>89</v>
      </c>
      <c r="BX95" s="88" t="s">
        <v>4</v>
      </c>
      <c r="CL95" s="88" t="s">
        <v>1</v>
      </c>
      <c r="CM95" s="88" t="s">
        <v>90</v>
      </c>
    </row>
    <row r="96" spans="1:91" s="7" customFormat="1" ht="16.5" customHeight="1">
      <c r="A96" s="79" t="s">
        <v>84</v>
      </c>
      <c r="B96" s="80"/>
      <c r="C96" s="81"/>
      <c r="D96" s="263" t="s">
        <v>91</v>
      </c>
      <c r="E96" s="263"/>
      <c r="F96" s="263"/>
      <c r="G96" s="263"/>
      <c r="H96" s="263"/>
      <c r="I96" s="82"/>
      <c r="J96" s="263" t="s">
        <v>92</v>
      </c>
      <c r="K96" s="263"/>
      <c r="L96" s="263"/>
      <c r="M96" s="263"/>
      <c r="N96" s="263"/>
      <c r="O96" s="263"/>
      <c r="P96" s="263"/>
      <c r="Q96" s="263"/>
      <c r="R96" s="263"/>
      <c r="S96" s="263"/>
      <c r="T96" s="263"/>
      <c r="U96" s="263"/>
      <c r="V96" s="263"/>
      <c r="W96" s="263"/>
      <c r="X96" s="263"/>
      <c r="Y96" s="263"/>
      <c r="Z96" s="263"/>
      <c r="AA96" s="263"/>
      <c r="AB96" s="263"/>
      <c r="AC96" s="263"/>
      <c r="AD96" s="263"/>
      <c r="AE96" s="263"/>
      <c r="AF96" s="263"/>
      <c r="AG96" s="261">
        <f>'SO101 - Účelová komunikace'!J30</f>
        <v>0</v>
      </c>
      <c r="AH96" s="262"/>
      <c r="AI96" s="262"/>
      <c r="AJ96" s="262"/>
      <c r="AK96" s="262"/>
      <c r="AL96" s="262"/>
      <c r="AM96" s="262"/>
      <c r="AN96" s="261">
        <f>SUM(AG96,AT96)</f>
        <v>0</v>
      </c>
      <c r="AO96" s="262"/>
      <c r="AP96" s="262"/>
      <c r="AQ96" s="83" t="s">
        <v>87</v>
      </c>
      <c r="AR96" s="80"/>
      <c r="AS96" s="84">
        <v>0</v>
      </c>
      <c r="AT96" s="85">
        <f>ROUND(SUM(AV96:AW96),2)</f>
        <v>0</v>
      </c>
      <c r="AU96" s="86">
        <f>'SO101 - Účelová komunikace'!P126</f>
        <v>0</v>
      </c>
      <c r="AV96" s="85">
        <f>'SO101 - Účelová komunikace'!J33</f>
        <v>0</v>
      </c>
      <c r="AW96" s="85">
        <f>'SO101 - Účelová komunikace'!J34</f>
        <v>0</v>
      </c>
      <c r="AX96" s="85">
        <f>'SO101 - Účelová komunikace'!J35</f>
        <v>0</v>
      </c>
      <c r="AY96" s="85">
        <f>'SO101 - Účelová komunikace'!J36</f>
        <v>0</v>
      </c>
      <c r="AZ96" s="85">
        <f>'SO101 - Účelová komunikace'!F33</f>
        <v>0</v>
      </c>
      <c r="BA96" s="85">
        <f>'SO101 - Účelová komunikace'!F34</f>
        <v>0</v>
      </c>
      <c r="BB96" s="85">
        <f>'SO101 - Účelová komunikace'!F35</f>
        <v>0</v>
      </c>
      <c r="BC96" s="85">
        <f>'SO101 - Účelová komunikace'!F36</f>
        <v>0</v>
      </c>
      <c r="BD96" s="87">
        <f>'SO101 - Účelová komunikace'!F37</f>
        <v>0</v>
      </c>
      <c r="BT96" s="88" t="s">
        <v>88</v>
      </c>
      <c r="BV96" s="88" t="s">
        <v>82</v>
      </c>
      <c r="BW96" s="88" t="s">
        <v>93</v>
      </c>
      <c r="BX96" s="88" t="s">
        <v>4</v>
      </c>
      <c r="CL96" s="88" t="s">
        <v>1</v>
      </c>
      <c r="CM96" s="88" t="s">
        <v>90</v>
      </c>
    </row>
    <row r="97" spans="1:91" s="7" customFormat="1" ht="16.5" customHeight="1">
      <c r="A97" s="79" t="s">
        <v>84</v>
      </c>
      <c r="B97" s="80"/>
      <c r="C97" s="81"/>
      <c r="D97" s="263" t="s">
        <v>94</v>
      </c>
      <c r="E97" s="263"/>
      <c r="F97" s="263"/>
      <c r="G97" s="263"/>
      <c r="H97" s="263"/>
      <c r="I97" s="82"/>
      <c r="J97" s="263" t="s">
        <v>95</v>
      </c>
      <c r="K97" s="263"/>
      <c r="L97" s="263"/>
      <c r="M97" s="263"/>
      <c r="N97" s="263"/>
      <c r="O97" s="263"/>
      <c r="P97" s="263"/>
      <c r="Q97" s="263"/>
      <c r="R97" s="263"/>
      <c r="S97" s="263"/>
      <c r="T97" s="263"/>
      <c r="U97" s="263"/>
      <c r="V97" s="263"/>
      <c r="W97" s="263"/>
      <c r="X97" s="263"/>
      <c r="Y97" s="263"/>
      <c r="Z97" s="263"/>
      <c r="AA97" s="263"/>
      <c r="AB97" s="263"/>
      <c r="AC97" s="263"/>
      <c r="AD97" s="263"/>
      <c r="AE97" s="263"/>
      <c r="AF97" s="263"/>
      <c r="AG97" s="261">
        <f>'SO301 - Dešťová kanalizace'!J30</f>
        <v>0</v>
      </c>
      <c r="AH97" s="262"/>
      <c r="AI97" s="262"/>
      <c r="AJ97" s="262"/>
      <c r="AK97" s="262"/>
      <c r="AL97" s="262"/>
      <c r="AM97" s="262"/>
      <c r="AN97" s="261">
        <f>SUM(AG97,AT97)</f>
        <v>0</v>
      </c>
      <c r="AO97" s="262"/>
      <c r="AP97" s="262"/>
      <c r="AQ97" s="83" t="s">
        <v>87</v>
      </c>
      <c r="AR97" s="80"/>
      <c r="AS97" s="89">
        <v>0</v>
      </c>
      <c r="AT97" s="90">
        <f>ROUND(SUM(AV97:AW97),2)</f>
        <v>0</v>
      </c>
      <c r="AU97" s="91">
        <f>'SO301 - Dešťová kanalizace'!P123</f>
        <v>0</v>
      </c>
      <c r="AV97" s="90">
        <f>'SO301 - Dešťová kanalizace'!J33</f>
        <v>0</v>
      </c>
      <c r="AW97" s="90">
        <f>'SO301 - Dešťová kanalizace'!J34</f>
        <v>0</v>
      </c>
      <c r="AX97" s="90">
        <f>'SO301 - Dešťová kanalizace'!J35</f>
        <v>0</v>
      </c>
      <c r="AY97" s="90">
        <f>'SO301 - Dešťová kanalizace'!J36</f>
        <v>0</v>
      </c>
      <c r="AZ97" s="90">
        <f>'SO301 - Dešťová kanalizace'!F33</f>
        <v>0</v>
      </c>
      <c r="BA97" s="90">
        <f>'SO301 - Dešťová kanalizace'!F34</f>
        <v>0</v>
      </c>
      <c r="BB97" s="90">
        <f>'SO301 - Dešťová kanalizace'!F35</f>
        <v>0</v>
      </c>
      <c r="BC97" s="90">
        <f>'SO301 - Dešťová kanalizace'!F36</f>
        <v>0</v>
      </c>
      <c r="BD97" s="92">
        <f>'SO301 - Dešťová kanalizace'!F37</f>
        <v>0</v>
      </c>
      <c r="BT97" s="88" t="s">
        <v>88</v>
      </c>
      <c r="BV97" s="88" t="s">
        <v>82</v>
      </c>
      <c r="BW97" s="88" t="s">
        <v>96</v>
      </c>
      <c r="BX97" s="88" t="s">
        <v>4</v>
      </c>
      <c r="CL97" s="88" t="s">
        <v>1</v>
      </c>
      <c r="CM97" s="88" t="s">
        <v>90</v>
      </c>
    </row>
    <row r="98" spans="1:91" s="2" customFormat="1" ht="30" customHeight="1">
      <c r="A98" s="32"/>
      <c r="B98" s="33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3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91" s="2" customFormat="1" ht="6.95" customHeight="1">
      <c r="A99" s="32"/>
      <c r="B99" s="47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33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</sheetData>
  <mergeCells count="50">
    <mergeCell ref="L30:P30"/>
    <mergeCell ref="W31:AE31"/>
    <mergeCell ref="AN95:AP95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1:P31"/>
    <mergeCell ref="W32:AE32"/>
    <mergeCell ref="AK32:AO32"/>
    <mergeCell ref="L32:P32"/>
    <mergeCell ref="D97:H97"/>
    <mergeCell ref="J97:AF97"/>
    <mergeCell ref="C92:G92"/>
    <mergeCell ref="I92:AF92"/>
    <mergeCell ref="AG92:AM92"/>
    <mergeCell ref="AG95:AM95"/>
    <mergeCell ref="D95:H95"/>
    <mergeCell ref="J95:AF95"/>
    <mergeCell ref="AG94:AM94"/>
    <mergeCell ref="AN97:AP97"/>
    <mergeCell ref="AG97:AM97"/>
    <mergeCell ref="AN92:AP92"/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OST - Ostatní náklady'!C2" display="/"/>
    <hyperlink ref="A96" location="'SO101 - Účelová komunikace'!C2" display="/"/>
    <hyperlink ref="A97" location="'SO301 - Dešťová kanalizac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0"/>
  <sheetViews>
    <sheetView showGridLines="0" topLeftCell="A139" workbookViewId="0">
      <selection activeCell="I139" sqref="I13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9" t="s">
        <v>5</v>
      </c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7" t="s">
        <v>89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1:46" s="1" customFormat="1" ht="24.95" hidden="1" customHeight="1">
      <c r="B4" s="20"/>
      <c r="D4" s="21" t="s">
        <v>97</v>
      </c>
      <c r="L4" s="20"/>
      <c r="M4" s="93" t="s">
        <v>10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16</v>
      </c>
      <c r="L6" s="20"/>
    </row>
    <row r="7" spans="1:46" s="1" customFormat="1" ht="16.5" hidden="1" customHeight="1">
      <c r="B7" s="20"/>
      <c r="E7" s="299" t="str">
        <f>'Rekapitulace stavby'!K6</f>
        <v>Účelová komunikace z ul. Vazová, Uherský Brod</v>
      </c>
      <c r="F7" s="300"/>
      <c r="G7" s="300"/>
      <c r="H7" s="300"/>
      <c r="L7" s="20"/>
    </row>
    <row r="8" spans="1:46" s="2" customFormat="1" ht="12" hidden="1" customHeight="1">
      <c r="A8" s="32"/>
      <c r="B8" s="33"/>
      <c r="C8" s="32"/>
      <c r="D8" s="27" t="s">
        <v>98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hidden="1" customHeight="1">
      <c r="A9" s="32"/>
      <c r="B9" s="33"/>
      <c r="C9" s="32"/>
      <c r="D9" s="32"/>
      <c r="E9" s="264" t="s">
        <v>99</v>
      </c>
      <c r="F9" s="298"/>
      <c r="G9" s="298"/>
      <c r="H9" s="298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idden="1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hidden="1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/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hidden="1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/>
      <c r="J12" s="55" t="str">
        <f>'Rekapitulace stavby'!AN8</f>
        <v>14. 4. 2022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hidden="1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hidden="1" customHeight="1">
      <c r="A14" s="32"/>
      <c r="B14" s="33"/>
      <c r="C14" s="32"/>
      <c r="D14" s="27" t="s">
        <v>24</v>
      </c>
      <c r="E14" s="32"/>
      <c r="F14" s="32"/>
      <c r="G14" s="32"/>
      <c r="H14" s="32"/>
      <c r="I14" s="27"/>
      <c r="J14" s="25" t="s">
        <v>26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hidden="1" customHeight="1">
      <c r="A15" s="32"/>
      <c r="B15" s="33"/>
      <c r="C15" s="32"/>
      <c r="D15" s="32"/>
      <c r="E15" s="25" t="s">
        <v>27</v>
      </c>
      <c r="F15" s="32"/>
      <c r="G15" s="32"/>
      <c r="H15" s="32"/>
      <c r="I15" s="27"/>
      <c r="J15" s="25" t="s">
        <v>29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hidden="1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hidden="1" customHeight="1">
      <c r="A17" s="32"/>
      <c r="B17" s="33"/>
      <c r="C17" s="32"/>
      <c r="D17" s="27" t="s">
        <v>30</v>
      </c>
      <c r="E17" s="32"/>
      <c r="F17" s="32"/>
      <c r="G17" s="32"/>
      <c r="H17" s="32"/>
      <c r="I17" s="27"/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hidden="1" customHeight="1">
      <c r="A18" s="32"/>
      <c r="B18" s="33"/>
      <c r="C18" s="32"/>
      <c r="D18" s="32"/>
      <c r="E18" s="301" t="str">
        <f>'Rekapitulace stavby'!E14</f>
        <v>Vyplň údaj</v>
      </c>
      <c r="F18" s="290"/>
      <c r="G18" s="290"/>
      <c r="H18" s="290"/>
      <c r="I18" s="27"/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hidden="1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hidden="1" customHeight="1">
      <c r="A20" s="32"/>
      <c r="B20" s="33"/>
      <c r="C20" s="32"/>
      <c r="D20" s="27" t="s">
        <v>32</v>
      </c>
      <c r="E20" s="32"/>
      <c r="F20" s="32"/>
      <c r="G20" s="32"/>
      <c r="H20" s="32"/>
      <c r="I20" s="27"/>
      <c r="J20" s="25" t="s">
        <v>33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hidden="1" customHeight="1">
      <c r="A21" s="32"/>
      <c r="B21" s="33"/>
      <c r="C21" s="32"/>
      <c r="D21" s="32"/>
      <c r="E21" s="25" t="s">
        <v>34</v>
      </c>
      <c r="F21" s="32"/>
      <c r="G21" s="32"/>
      <c r="H21" s="32"/>
      <c r="I21" s="27"/>
      <c r="J21" s="25" t="s">
        <v>35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hidden="1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hidden="1" customHeight="1">
      <c r="A23" s="32"/>
      <c r="B23" s="33"/>
      <c r="C23" s="32"/>
      <c r="D23" s="27" t="s">
        <v>37</v>
      </c>
      <c r="E23" s="32"/>
      <c r="F23" s="32"/>
      <c r="G23" s="32"/>
      <c r="H23" s="32"/>
      <c r="I23" s="27"/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hidden="1" customHeight="1">
      <c r="A24" s="32"/>
      <c r="B24" s="33"/>
      <c r="C24" s="32"/>
      <c r="D24" s="32"/>
      <c r="E24" s="25" t="s">
        <v>38</v>
      </c>
      <c r="F24" s="32"/>
      <c r="G24" s="32"/>
      <c r="H24" s="32"/>
      <c r="I24" s="27"/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hidden="1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hidden="1" customHeight="1">
      <c r="A26" s="32"/>
      <c r="B26" s="33"/>
      <c r="C26" s="32"/>
      <c r="D26" s="27" t="s">
        <v>39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hidden="1" customHeight="1">
      <c r="A27" s="94"/>
      <c r="B27" s="95"/>
      <c r="C27" s="94"/>
      <c r="D27" s="94"/>
      <c r="E27" s="294" t="s">
        <v>1</v>
      </c>
      <c r="F27" s="294"/>
      <c r="G27" s="294"/>
      <c r="H27" s="29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hidden="1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hidden="1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hidden="1" customHeight="1">
      <c r="A30" s="32"/>
      <c r="B30" s="33"/>
      <c r="C30" s="32"/>
      <c r="D30" s="97" t="s">
        <v>40</v>
      </c>
      <c r="E30" s="32"/>
      <c r="F30" s="32"/>
      <c r="G30" s="32"/>
      <c r="H30" s="32"/>
      <c r="I30" s="32"/>
      <c r="J30" s="71">
        <f>ROUND(J119,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hidden="1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hidden="1" customHeight="1">
      <c r="A32" s="32"/>
      <c r="B32" s="33"/>
      <c r="C32" s="32"/>
      <c r="D32" s="32"/>
      <c r="E32" s="32"/>
      <c r="F32" s="36" t="s">
        <v>42</v>
      </c>
      <c r="G32" s="32"/>
      <c r="H32" s="32"/>
      <c r="I32" s="36"/>
      <c r="J32" s="36" t="s">
        <v>43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hidden="1" customHeight="1">
      <c r="A33" s="32"/>
      <c r="B33" s="33"/>
      <c r="C33" s="32"/>
      <c r="D33" s="98" t="s">
        <v>44</v>
      </c>
      <c r="E33" s="27" t="s">
        <v>45</v>
      </c>
      <c r="F33" s="99">
        <f>ROUND((SUM(BE119:BE149)),  2)</f>
        <v>0</v>
      </c>
      <c r="G33" s="32"/>
      <c r="H33" s="32"/>
      <c r="I33" s="100"/>
      <c r="J33" s="99">
        <f>ROUND(((SUM(BE119:BE149))*I33),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27" t="s">
        <v>46</v>
      </c>
      <c r="F34" s="99">
        <f>ROUND((SUM(BF119:BF149)),  2)</f>
        <v>0</v>
      </c>
      <c r="G34" s="32"/>
      <c r="H34" s="32"/>
      <c r="I34" s="100"/>
      <c r="J34" s="99">
        <f>ROUND(((SUM(BF119:BF149))*I34),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47</v>
      </c>
      <c r="F35" s="99">
        <f>ROUND((SUM(BG119:BG149)),  2)</f>
        <v>0</v>
      </c>
      <c r="G35" s="32"/>
      <c r="H35" s="32"/>
      <c r="I35" s="100"/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48</v>
      </c>
      <c r="F36" s="99">
        <f>ROUND((SUM(BH119:BH149)),  2)</f>
        <v>0</v>
      </c>
      <c r="G36" s="32"/>
      <c r="H36" s="32"/>
      <c r="I36" s="100"/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49</v>
      </c>
      <c r="F37" s="99">
        <f>ROUND((SUM(BI119:BI149)),  2)</f>
        <v>0</v>
      </c>
      <c r="G37" s="32"/>
      <c r="H37" s="32"/>
      <c r="I37" s="100"/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hidden="1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hidden="1" customHeight="1">
      <c r="A39" s="32"/>
      <c r="B39" s="33"/>
      <c r="C39" s="101"/>
      <c r="D39" s="102" t="s">
        <v>50</v>
      </c>
      <c r="E39" s="60"/>
      <c r="F39" s="60"/>
      <c r="G39" s="103" t="s">
        <v>51</v>
      </c>
      <c r="H39" s="104" t="s">
        <v>52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hidden="1" customHeight="1">
      <c r="B41" s="20"/>
      <c r="L41" s="20"/>
    </row>
    <row r="42" spans="1:31" s="1" customFormat="1" ht="14.45" hidden="1" customHeight="1">
      <c r="B42" s="20"/>
      <c r="L42" s="20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2"/>
      <c r="D50" s="43" t="s">
        <v>53</v>
      </c>
      <c r="E50" s="44"/>
      <c r="F50" s="44"/>
      <c r="G50" s="43" t="s">
        <v>54</v>
      </c>
      <c r="H50" s="44"/>
      <c r="I50" s="44"/>
      <c r="J50" s="44"/>
      <c r="K50" s="44"/>
      <c r="L50" s="42"/>
    </row>
    <row r="51" spans="1:31" hidden="1">
      <c r="B51" s="20"/>
      <c r="L51" s="20"/>
    </row>
    <row r="52" spans="1:31" hidden="1">
      <c r="B52" s="20"/>
      <c r="L52" s="20"/>
    </row>
    <row r="53" spans="1:31" hidden="1">
      <c r="B53" s="20"/>
      <c r="L53" s="20"/>
    </row>
    <row r="54" spans="1:31" hidden="1">
      <c r="B54" s="20"/>
      <c r="L54" s="20"/>
    </row>
    <row r="55" spans="1:31" hidden="1">
      <c r="B55" s="20"/>
      <c r="L55" s="20"/>
    </row>
    <row r="56" spans="1:31" hidden="1">
      <c r="B56" s="20"/>
      <c r="L56" s="20"/>
    </row>
    <row r="57" spans="1:31" hidden="1">
      <c r="B57" s="20"/>
      <c r="L57" s="20"/>
    </row>
    <row r="58" spans="1:31" hidden="1">
      <c r="B58" s="20"/>
      <c r="L58" s="20"/>
    </row>
    <row r="59" spans="1:31" hidden="1">
      <c r="B59" s="20"/>
      <c r="L59" s="20"/>
    </row>
    <row r="60" spans="1:31" hidden="1">
      <c r="B60" s="20"/>
      <c r="L60" s="20"/>
    </row>
    <row r="61" spans="1:31" s="2" customFormat="1" ht="12.75" hidden="1">
      <c r="A61" s="32"/>
      <c r="B61" s="33"/>
      <c r="C61" s="32"/>
      <c r="D61" s="45" t="s">
        <v>55</v>
      </c>
      <c r="E61" s="35"/>
      <c r="F61" s="107" t="s">
        <v>56</v>
      </c>
      <c r="G61" s="45" t="s">
        <v>55</v>
      </c>
      <c r="H61" s="35"/>
      <c r="I61" s="35"/>
      <c r="J61" s="108" t="s">
        <v>56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idden="1">
      <c r="B62" s="20"/>
      <c r="L62" s="20"/>
    </row>
    <row r="63" spans="1:31" hidden="1">
      <c r="B63" s="20"/>
      <c r="L63" s="20"/>
    </row>
    <row r="64" spans="1:31" hidden="1">
      <c r="B64" s="20"/>
      <c r="L64" s="20"/>
    </row>
    <row r="65" spans="1:31" s="2" customFormat="1" ht="12.75" hidden="1">
      <c r="A65" s="32"/>
      <c r="B65" s="33"/>
      <c r="C65" s="32"/>
      <c r="D65" s="43" t="s">
        <v>57</v>
      </c>
      <c r="E65" s="46"/>
      <c r="F65" s="46"/>
      <c r="G65" s="43" t="s">
        <v>58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idden="1">
      <c r="B66" s="20"/>
      <c r="L66" s="20"/>
    </row>
    <row r="67" spans="1:31" hidden="1">
      <c r="B67" s="20"/>
      <c r="L67" s="20"/>
    </row>
    <row r="68" spans="1:31" hidden="1">
      <c r="B68" s="20"/>
      <c r="L68" s="20"/>
    </row>
    <row r="69" spans="1:31" hidden="1">
      <c r="B69" s="20"/>
      <c r="L69" s="20"/>
    </row>
    <row r="70" spans="1:31" hidden="1">
      <c r="B70" s="20"/>
      <c r="L70" s="20"/>
    </row>
    <row r="71" spans="1:31" hidden="1">
      <c r="B71" s="20"/>
      <c r="L71" s="20"/>
    </row>
    <row r="72" spans="1:31" hidden="1">
      <c r="B72" s="20"/>
      <c r="L72" s="20"/>
    </row>
    <row r="73" spans="1:31" hidden="1">
      <c r="B73" s="20"/>
      <c r="L73" s="20"/>
    </row>
    <row r="74" spans="1:31" hidden="1">
      <c r="B74" s="20"/>
      <c r="L74" s="20"/>
    </row>
    <row r="75" spans="1:31" hidden="1">
      <c r="B75" s="20"/>
      <c r="L75" s="20"/>
    </row>
    <row r="76" spans="1:31" s="2" customFormat="1" ht="12.75" hidden="1">
      <c r="A76" s="32"/>
      <c r="B76" s="33"/>
      <c r="C76" s="32"/>
      <c r="D76" s="45" t="s">
        <v>55</v>
      </c>
      <c r="E76" s="35"/>
      <c r="F76" s="107" t="s">
        <v>56</v>
      </c>
      <c r="G76" s="45" t="s">
        <v>55</v>
      </c>
      <c r="H76" s="35"/>
      <c r="I76" s="35"/>
      <c r="J76" s="108" t="s">
        <v>56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idden="1"/>
    <row r="79" spans="1:31" hidden="1"/>
    <row r="80" spans="1:31" hidden="1"/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100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99" t="str">
        <f>E7</f>
        <v>Účelová komunikace z ul. Vazová, Uherský Brod</v>
      </c>
      <c r="F85" s="300"/>
      <c r="G85" s="300"/>
      <c r="H85" s="30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98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64" t="str">
        <f>E9</f>
        <v>OST - Ostatní náklady</v>
      </c>
      <c r="F87" s="298"/>
      <c r="G87" s="298"/>
      <c r="H87" s="298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>Město Uherský Brod</v>
      </c>
      <c r="G89" s="32"/>
      <c r="H89" s="32"/>
      <c r="I89" s="27"/>
      <c r="J89" s="55" t="str">
        <f>IF(J12="","",J12)</f>
        <v>14. 4. 2022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>
      <c r="A91" s="32"/>
      <c r="B91" s="33"/>
      <c r="C91" s="27" t="s">
        <v>24</v>
      </c>
      <c r="D91" s="32"/>
      <c r="E91" s="32"/>
      <c r="F91" s="25" t="str">
        <f>E15</f>
        <v>Město Uherský Brod, Masarykovo náměstí 100</v>
      </c>
      <c r="G91" s="32"/>
      <c r="H91" s="32"/>
      <c r="I91" s="27"/>
      <c r="J91" s="30" t="str">
        <f>E21</f>
        <v>EDMA, s.r.o., Luleč 407, 683 03 Luleč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30</v>
      </c>
      <c r="D92" s="32"/>
      <c r="E92" s="32"/>
      <c r="F92" s="25" t="str">
        <f>IF(E18="","",E18)</f>
        <v>Vyplň údaj</v>
      </c>
      <c r="G92" s="32"/>
      <c r="H92" s="32"/>
      <c r="I92" s="27"/>
      <c r="J92" s="30" t="str">
        <f>E24</f>
        <v>Ing. Martin Vaškeba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09" t="s">
        <v>101</v>
      </c>
      <c r="D94" s="101"/>
      <c r="E94" s="101"/>
      <c r="F94" s="101"/>
      <c r="G94" s="101"/>
      <c r="H94" s="101"/>
      <c r="I94" s="101"/>
      <c r="J94" s="110" t="s">
        <v>102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1" t="s">
        <v>103</v>
      </c>
      <c r="D96" s="32"/>
      <c r="E96" s="32"/>
      <c r="F96" s="32"/>
      <c r="G96" s="32"/>
      <c r="H96" s="32"/>
      <c r="I96" s="32"/>
      <c r="J96" s="71">
        <f>J119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104</v>
      </c>
    </row>
    <row r="97" spans="1:31" s="9" customFormat="1" ht="24.95" customHeight="1">
      <c r="B97" s="112"/>
      <c r="D97" s="113" t="s">
        <v>105</v>
      </c>
      <c r="E97" s="114"/>
      <c r="F97" s="114"/>
      <c r="G97" s="114"/>
      <c r="H97" s="114"/>
      <c r="I97" s="114"/>
      <c r="J97" s="115">
        <f>J120</f>
        <v>0</v>
      </c>
      <c r="L97" s="112"/>
    </row>
    <row r="98" spans="1:31" s="10" customFormat="1" ht="19.899999999999999" customHeight="1">
      <c r="B98" s="116"/>
      <c r="D98" s="117" t="s">
        <v>106</v>
      </c>
      <c r="E98" s="118"/>
      <c r="F98" s="118"/>
      <c r="G98" s="118"/>
      <c r="H98" s="118"/>
      <c r="I98" s="118"/>
      <c r="J98" s="119">
        <f>J121</f>
        <v>0</v>
      </c>
      <c r="L98" s="116"/>
    </row>
    <row r="99" spans="1:31" s="10" customFormat="1" ht="19.899999999999999" customHeight="1">
      <c r="B99" s="116"/>
      <c r="D99" s="117" t="s">
        <v>107</v>
      </c>
      <c r="E99" s="118"/>
      <c r="F99" s="118"/>
      <c r="G99" s="118"/>
      <c r="H99" s="118"/>
      <c r="I99" s="118"/>
      <c r="J99" s="119">
        <f>J134</f>
        <v>0</v>
      </c>
      <c r="L99" s="116"/>
    </row>
    <row r="100" spans="1:31" s="2" customFormat="1" ht="21.75" customHeight="1">
      <c r="A100" s="32"/>
      <c r="B100" s="33"/>
      <c r="C100" s="32"/>
      <c r="D100" s="32"/>
      <c r="E100" s="32"/>
      <c r="F100" s="32"/>
      <c r="G100" s="32"/>
      <c r="H100" s="32"/>
      <c r="I100" s="32"/>
      <c r="J100" s="32"/>
      <c r="K100" s="32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1" spans="1:31" s="2" customFormat="1" ht="6.95" customHeight="1">
      <c r="A101" s="32"/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5" spans="1:31" s="2" customFormat="1" ht="6.95" customHeight="1">
      <c r="A105" s="32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24.95" customHeight="1">
      <c r="A106" s="32"/>
      <c r="B106" s="33"/>
      <c r="C106" s="21" t="s">
        <v>108</v>
      </c>
      <c r="D106" s="32"/>
      <c r="E106" s="32"/>
      <c r="F106" s="32"/>
      <c r="G106" s="32"/>
      <c r="H106" s="32"/>
      <c r="I106" s="32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6.9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2" customHeight="1">
      <c r="A108" s="32"/>
      <c r="B108" s="33"/>
      <c r="C108" s="27" t="s">
        <v>16</v>
      </c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6.5" customHeight="1">
      <c r="A109" s="32"/>
      <c r="B109" s="33"/>
      <c r="C109" s="32"/>
      <c r="D109" s="32"/>
      <c r="E109" s="299" t="str">
        <f>E7</f>
        <v>Účelová komunikace z ul. Vazová, Uherský Brod</v>
      </c>
      <c r="F109" s="300"/>
      <c r="G109" s="300"/>
      <c r="H109" s="300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>
      <c r="A110" s="32"/>
      <c r="B110" s="33"/>
      <c r="C110" s="27" t="s">
        <v>98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6.5" customHeight="1">
      <c r="A111" s="32"/>
      <c r="B111" s="33"/>
      <c r="C111" s="32"/>
      <c r="D111" s="32"/>
      <c r="E111" s="264" t="str">
        <f>E9</f>
        <v>OST - Ostatní náklady</v>
      </c>
      <c r="F111" s="298"/>
      <c r="G111" s="298"/>
      <c r="H111" s="298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6.95" customHeigh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20</v>
      </c>
      <c r="D113" s="32"/>
      <c r="E113" s="32"/>
      <c r="F113" s="25" t="str">
        <f>F12</f>
        <v>Město Uherský Brod</v>
      </c>
      <c r="G113" s="32"/>
      <c r="H113" s="32"/>
      <c r="I113" s="27"/>
      <c r="J113" s="55" t="str">
        <f>IF(J12="","",J12)</f>
        <v>14. 4. 2022</v>
      </c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25.7" customHeight="1">
      <c r="A115" s="32"/>
      <c r="B115" s="33"/>
      <c r="C115" s="27" t="s">
        <v>24</v>
      </c>
      <c r="D115" s="32"/>
      <c r="E115" s="32"/>
      <c r="F115" s="25" t="str">
        <f>E15</f>
        <v>Město Uherský Brod, Masarykovo náměstí 100</v>
      </c>
      <c r="G115" s="32"/>
      <c r="H115" s="32"/>
      <c r="I115" s="27"/>
      <c r="J115" s="30" t="str">
        <f>E21</f>
        <v>EDMA, s.r.o., Luleč 407, 683 03 Luleč</v>
      </c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5.2" customHeight="1">
      <c r="A116" s="32"/>
      <c r="B116" s="33"/>
      <c r="C116" s="27" t="s">
        <v>30</v>
      </c>
      <c r="D116" s="32"/>
      <c r="E116" s="32"/>
      <c r="F116" s="25" t="str">
        <f>IF(E18="","",E18)</f>
        <v>Vyplň údaj</v>
      </c>
      <c r="G116" s="32"/>
      <c r="H116" s="32"/>
      <c r="I116" s="27"/>
      <c r="J116" s="30" t="str">
        <f>E24</f>
        <v>Ing. Martin Vaškeba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0.3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11" customFormat="1" ht="29.25" customHeight="1">
      <c r="A118" s="120"/>
      <c r="B118" s="121"/>
      <c r="C118" s="122" t="s">
        <v>109</v>
      </c>
      <c r="D118" s="123" t="s">
        <v>65</v>
      </c>
      <c r="E118" s="123" t="s">
        <v>61</v>
      </c>
      <c r="F118" s="123" t="s">
        <v>62</v>
      </c>
      <c r="G118" s="123" t="s">
        <v>110</v>
      </c>
      <c r="H118" s="123" t="s">
        <v>111</v>
      </c>
      <c r="I118" s="123"/>
      <c r="J118" s="124" t="s">
        <v>102</v>
      </c>
      <c r="K118" s="125" t="s">
        <v>113</v>
      </c>
      <c r="L118" s="126"/>
      <c r="M118" s="62" t="s">
        <v>1</v>
      </c>
      <c r="N118" s="63" t="s">
        <v>44</v>
      </c>
      <c r="O118" s="63" t="s">
        <v>114</v>
      </c>
      <c r="P118" s="63" t="s">
        <v>115</v>
      </c>
      <c r="Q118" s="63" t="s">
        <v>116</v>
      </c>
      <c r="R118" s="63" t="s">
        <v>117</v>
      </c>
      <c r="S118" s="63" t="s">
        <v>118</v>
      </c>
      <c r="T118" s="64" t="s">
        <v>119</v>
      </c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</row>
    <row r="119" spans="1:65" s="2" customFormat="1" ht="22.9" customHeight="1">
      <c r="A119" s="32"/>
      <c r="B119" s="33"/>
      <c r="C119" s="69" t="s">
        <v>120</v>
      </c>
      <c r="D119" s="32"/>
      <c r="E119" s="32"/>
      <c r="F119" s="32"/>
      <c r="G119" s="32"/>
      <c r="H119" s="32"/>
      <c r="I119" s="32"/>
      <c r="J119" s="127">
        <f>J120</f>
        <v>0</v>
      </c>
      <c r="K119" s="32"/>
      <c r="L119" s="33"/>
      <c r="M119" s="65"/>
      <c r="N119" s="56"/>
      <c r="O119" s="66"/>
      <c r="P119" s="128">
        <f>P120</f>
        <v>0</v>
      </c>
      <c r="Q119" s="66"/>
      <c r="R119" s="128">
        <f>R120</f>
        <v>0</v>
      </c>
      <c r="S119" s="66"/>
      <c r="T119" s="129">
        <f>T120</f>
        <v>0</v>
      </c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T119" s="17" t="s">
        <v>79</v>
      </c>
      <c r="AU119" s="17" t="s">
        <v>104</v>
      </c>
      <c r="BK119" s="130">
        <f>BK120</f>
        <v>0</v>
      </c>
    </row>
    <row r="120" spans="1:65" s="12" customFormat="1" ht="25.9" customHeight="1">
      <c r="B120" s="131"/>
      <c r="D120" s="132" t="s">
        <v>79</v>
      </c>
      <c r="E120" s="133" t="s">
        <v>121</v>
      </c>
      <c r="F120" s="133" t="s">
        <v>122</v>
      </c>
      <c r="I120" s="134"/>
      <c r="J120" s="135">
        <f>J121+J134</f>
        <v>0</v>
      </c>
      <c r="L120" s="131"/>
      <c r="M120" s="136"/>
      <c r="N120" s="137"/>
      <c r="O120" s="137"/>
      <c r="P120" s="138">
        <f>P121+P134</f>
        <v>0</v>
      </c>
      <c r="Q120" s="137"/>
      <c r="R120" s="138">
        <f>R121+R134</f>
        <v>0</v>
      </c>
      <c r="S120" s="137"/>
      <c r="T120" s="139">
        <f>T121+T134</f>
        <v>0</v>
      </c>
      <c r="AR120" s="132" t="s">
        <v>88</v>
      </c>
      <c r="AT120" s="140" t="s">
        <v>79</v>
      </c>
      <c r="AU120" s="140" t="s">
        <v>80</v>
      </c>
      <c r="AY120" s="132" t="s">
        <v>123</v>
      </c>
      <c r="BK120" s="141">
        <f>BK121+BK134</f>
        <v>0</v>
      </c>
    </row>
    <row r="121" spans="1:65" s="12" customFormat="1" ht="22.9" customHeight="1">
      <c r="B121" s="131"/>
      <c r="D121" s="132" t="s">
        <v>79</v>
      </c>
      <c r="E121" s="142" t="s">
        <v>85</v>
      </c>
      <c r="F121" s="142" t="s">
        <v>124</v>
      </c>
      <c r="I121" s="134"/>
      <c r="J121" s="143">
        <f>BK121</f>
        <v>0</v>
      </c>
      <c r="L121" s="131"/>
      <c r="M121" s="136"/>
      <c r="N121" s="137"/>
      <c r="O121" s="137"/>
      <c r="P121" s="138">
        <f>SUM(P122:P133)</f>
        <v>0</v>
      </c>
      <c r="Q121" s="137"/>
      <c r="R121" s="138">
        <f>SUM(R122:R133)</f>
        <v>0</v>
      </c>
      <c r="S121" s="137"/>
      <c r="T121" s="139">
        <f>SUM(T122:T133)</f>
        <v>0</v>
      </c>
      <c r="AR121" s="132" t="s">
        <v>125</v>
      </c>
      <c r="AT121" s="140" t="s">
        <v>79</v>
      </c>
      <c r="AU121" s="140" t="s">
        <v>88</v>
      </c>
      <c r="AY121" s="132" t="s">
        <v>123</v>
      </c>
      <c r="BK121" s="141">
        <f>SUM(BK122:BK133)</f>
        <v>0</v>
      </c>
    </row>
    <row r="122" spans="1:65" s="2" customFormat="1" ht="16.5" customHeight="1">
      <c r="A122" s="32"/>
      <c r="B122" s="144"/>
      <c r="C122" s="145">
        <v>8</v>
      </c>
      <c r="D122" s="145" t="s">
        <v>127</v>
      </c>
      <c r="E122" s="146" t="s">
        <v>128</v>
      </c>
      <c r="F122" s="147" t="s">
        <v>129</v>
      </c>
      <c r="G122" s="148" t="s">
        <v>130</v>
      </c>
      <c r="H122" s="149">
        <v>1</v>
      </c>
      <c r="I122" s="150"/>
      <c r="J122" s="151">
        <f>ROUND(I122*H122,2)</f>
        <v>0</v>
      </c>
      <c r="K122" s="152"/>
      <c r="L122" s="33"/>
      <c r="M122" s="153" t="s">
        <v>1</v>
      </c>
      <c r="N122" s="154" t="s">
        <v>45</v>
      </c>
      <c r="O122" s="58"/>
      <c r="P122" s="155">
        <f>O122*H122</f>
        <v>0</v>
      </c>
      <c r="Q122" s="155">
        <v>0</v>
      </c>
      <c r="R122" s="155">
        <f>Q122*H122</f>
        <v>0</v>
      </c>
      <c r="S122" s="155">
        <v>0</v>
      </c>
      <c r="T122" s="156">
        <f>S122*H122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57" t="s">
        <v>131</v>
      </c>
      <c r="AT122" s="157" t="s">
        <v>127</v>
      </c>
      <c r="AU122" s="157" t="s">
        <v>90</v>
      </c>
      <c r="AY122" s="17" t="s">
        <v>123</v>
      </c>
      <c r="BE122" s="158">
        <f>IF(N122="základní",J122,0)</f>
        <v>0</v>
      </c>
      <c r="BF122" s="158">
        <f>IF(N122="snížená",J122,0)</f>
        <v>0</v>
      </c>
      <c r="BG122" s="158">
        <f>IF(N122="zákl. přenesená",J122,0)</f>
        <v>0</v>
      </c>
      <c r="BH122" s="158">
        <f>IF(N122="sníž. přenesená",J122,0)</f>
        <v>0</v>
      </c>
      <c r="BI122" s="158">
        <f>IF(N122="nulová",J122,0)</f>
        <v>0</v>
      </c>
      <c r="BJ122" s="17" t="s">
        <v>88</v>
      </c>
      <c r="BK122" s="158">
        <f>ROUND(I122*H122,2)</f>
        <v>0</v>
      </c>
      <c r="BL122" s="17" t="s">
        <v>131</v>
      </c>
      <c r="BM122" s="157" t="s">
        <v>132</v>
      </c>
    </row>
    <row r="123" spans="1:65" s="2" customFormat="1" ht="58.5">
      <c r="A123" s="32"/>
      <c r="B123" s="33"/>
      <c r="C123" s="32"/>
      <c r="D123" s="159" t="s">
        <v>133</v>
      </c>
      <c r="E123" s="32"/>
      <c r="F123" s="160" t="s">
        <v>134</v>
      </c>
      <c r="G123" s="32"/>
      <c r="H123" s="32"/>
      <c r="I123" s="161"/>
      <c r="J123" s="32"/>
      <c r="K123" s="32"/>
      <c r="L123" s="33"/>
      <c r="M123" s="162"/>
      <c r="N123" s="163"/>
      <c r="O123" s="58"/>
      <c r="P123" s="58"/>
      <c r="Q123" s="58"/>
      <c r="R123" s="58"/>
      <c r="S123" s="58"/>
      <c r="T123" s="59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133</v>
      </c>
      <c r="AU123" s="17" t="s">
        <v>90</v>
      </c>
    </row>
    <row r="124" spans="1:65" s="2" customFormat="1" ht="16.5" customHeight="1">
      <c r="A124" s="32"/>
      <c r="B124" s="144"/>
      <c r="C124" s="145">
        <v>9</v>
      </c>
      <c r="D124" s="145" t="s">
        <v>127</v>
      </c>
      <c r="E124" s="146" t="s">
        <v>136</v>
      </c>
      <c r="F124" s="147" t="s">
        <v>137</v>
      </c>
      <c r="G124" s="148" t="s">
        <v>130</v>
      </c>
      <c r="H124" s="149">
        <v>1</v>
      </c>
      <c r="I124" s="150"/>
      <c r="J124" s="151">
        <f>ROUND(I124*H124,2)</f>
        <v>0</v>
      </c>
      <c r="K124" s="152"/>
      <c r="L124" s="33"/>
      <c r="M124" s="153" t="s">
        <v>1</v>
      </c>
      <c r="N124" s="154" t="s">
        <v>45</v>
      </c>
      <c r="O124" s="58"/>
      <c r="P124" s="155">
        <f>O124*H124</f>
        <v>0</v>
      </c>
      <c r="Q124" s="155">
        <v>0</v>
      </c>
      <c r="R124" s="155">
        <f>Q124*H124</f>
        <v>0</v>
      </c>
      <c r="S124" s="155">
        <v>0</v>
      </c>
      <c r="T124" s="156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57" t="s">
        <v>131</v>
      </c>
      <c r="AT124" s="157" t="s">
        <v>127</v>
      </c>
      <c r="AU124" s="157" t="s">
        <v>90</v>
      </c>
      <c r="AY124" s="17" t="s">
        <v>123</v>
      </c>
      <c r="BE124" s="158">
        <f>IF(N124="základní",J124,0)</f>
        <v>0</v>
      </c>
      <c r="BF124" s="158">
        <f>IF(N124="snížená",J124,0)</f>
        <v>0</v>
      </c>
      <c r="BG124" s="158">
        <f>IF(N124="zákl. přenesená",J124,0)</f>
        <v>0</v>
      </c>
      <c r="BH124" s="158">
        <f>IF(N124="sníž. přenesená",J124,0)</f>
        <v>0</v>
      </c>
      <c r="BI124" s="158">
        <f>IF(N124="nulová",J124,0)</f>
        <v>0</v>
      </c>
      <c r="BJ124" s="17" t="s">
        <v>88</v>
      </c>
      <c r="BK124" s="158">
        <f>ROUND(I124*H124,2)</f>
        <v>0</v>
      </c>
      <c r="BL124" s="17" t="s">
        <v>131</v>
      </c>
      <c r="BM124" s="157" t="s">
        <v>138</v>
      </c>
    </row>
    <row r="125" spans="1:65" s="2" customFormat="1" ht="68.25">
      <c r="A125" s="32"/>
      <c r="B125" s="33"/>
      <c r="C125" s="32"/>
      <c r="D125" s="159" t="s">
        <v>133</v>
      </c>
      <c r="E125" s="32"/>
      <c r="F125" s="160" t="s">
        <v>139</v>
      </c>
      <c r="G125" s="32"/>
      <c r="H125" s="32"/>
      <c r="I125" s="161"/>
      <c r="J125" s="32"/>
      <c r="K125" s="32"/>
      <c r="L125" s="33"/>
      <c r="M125" s="162"/>
      <c r="N125" s="163"/>
      <c r="O125" s="58"/>
      <c r="P125" s="58"/>
      <c r="Q125" s="58"/>
      <c r="R125" s="58"/>
      <c r="S125" s="58"/>
      <c r="T125" s="59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133</v>
      </c>
      <c r="AU125" s="17" t="s">
        <v>90</v>
      </c>
    </row>
    <row r="126" spans="1:65" s="2" customFormat="1" ht="24.2" customHeight="1">
      <c r="A126" s="32"/>
      <c r="B126" s="144"/>
      <c r="C126" s="145">
        <v>10</v>
      </c>
      <c r="D126" s="145" t="s">
        <v>127</v>
      </c>
      <c r="E126" s="146" t="s">
        <v>141</v>
      </c>
      <c r="F126" s="147" t="s">
        <v>142</v>
      </c>
      <c r="G126" s="148" t="s">
        <v>130</v>
      </c>
      <c r="H126" s="149">
        <v>1</v>
      </c>
      <c r="I126" s="150"/>
      <c r="J126" s="151">
        <f>ROUND(I126*H126,2)</f>
        <v>0</v>
      </c>
      <c r="K126" s="152"/>
      <c r="L126" s="33"/>
      <c r="M126" s="153" t="s">
        <v>1</v>
      </c>
      <c r="N126" s="154" t="s">
        <v>45</v>
      </c>
      <c r="O126" s="58"/>
      <c r="P126" s="155">
        <f>O126*H126</f>
        <v>0</v>
      </c>
      <c r="Q126" s="155">
        <v>0</v>
      </c>
      <c r="R126" s="155">
        <f>Q126*H126</f>
        <v>0</v>
      </c>
      <c r="S126" s="155">
        <v>0</v>
      </c>
      <c r="T126" s="156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57" t="s">
        <v>131</v>
      </c>
      <c r="AT126" s="157" t="s">
        <v>127</v>
      </c>
      <c r="AU126" s="157" t="s">
        <v>90</v>
      </c>
      <c r="AY126" s="17" t="s">
        <v>123</v>
      </c>
      <c r="BE126" s="158">
        <f>IF(N126="základní",J126,0)</f>
        <v>0</v>
      </c>
      <c r="BF126" s="158">
        <f>IF(N126="snížená",J126,0)</f>
        <v>0</v>
      </c>
      <c r="BG126" s="158">
        <f>IF(N126="zákl. přenesená",J126,0)</f>
        <v>0</v>
      </c>
      <c r="BH126" s="158">
        <f>IF(N126="sníž. přenesená",J126,0)</f>
        <v>0</v>
      </c>
      <c r="BI126" s="158">
        <f>IF(N126="nulová",J126,0)</f>
        <v>0</v>
      </c>
      <c r="BJ126" s="17" t="s">
        <v>88</v>
      </c>
      <c r="BK126" s="158">
        <f>ROUND(I126*H126,2)</f>
        <v>0</v>
      </c>
      <c r="BL126" s="17" t="s">
        <v>131</v>
      </c>
      <c r="BM126" s="157" t="s">
        <v>143</v>
      </c>
    </row>
    <row r="127" spans="1:65" s="2" customFormat="1" ht="68.25">
      <c r="A127" s="32"/>
      <c r="B127" s="33"/>
      <c r="C127" s="32"/>
      <c r="D127" s="159" t="s">
        <v>133</v>
      </c>
      <c r="E127" s="32"/>
      <c r="F127" s="160" t="s">
        <v>144</v>
      </c>
      <c r="G127" s="32"/>
      <c r="H127" s="32"/>
      <c r="I127" s="161"/>
      <c r="J127" s="32"/>
      <c r="K127" s="32"/>
      <c r="L127" s="33"/>
      <c r="M127" s="162"/>
      <c r="N127" s="163"/>
      <c r="O127" s="58"/>
      <c r="P127" s="58"/>
      <c r="Q127" s="58"/>
      <c r="R127" s="58"/>
      <c r="S127" s="58"/>
      <c r="T127" s="59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T127" s="17" t="s">
        <v>133</v>
      </c>
      <c r="AU127" s="17" t="s">
        <v>90</v>
      </c>
    </row>
    <row r="128" spans="1:65" s="2" customFormat="1" ht="16.5" customHeight="1">
      <c r="A128" s="32"/>
      <c r="B128" s="144"/>
      <c r="C128" s="145">
        <v>11</v>
      </c>
      <c r="D128" s="145" t="s">
        <v>127</v>
      </c>
      <c r="E128" s="146" t="s">
        <v>146</v>
      </c>
      <c r="F128" s="147" t="s">
        <v>147</v>
      </c>
      <c r="G128" s="148" t="s">
        <v>130</v>
      </c>
      <c r="H128" s="149">
        <v>1</v>
      </c>
      <c r="I128" s="150"/>
      <c r="J128" s="151">
        <f>ROUND(I128*H128,2)</f>
        <v>0</v>
      </c>
      <c r="K128" s="152"/>
      <c r="L128" s="33"/>
      <c r="M128" s="153" t="s">
        <v>1</v>
      </c>
      <c r="N128" s="154" t="s">
        <v>45</v>
      </c>
      <c r="O128" s="58"/>
      <c r="P128" s="155">
        <f>O128*H128</f>
        <v>0</v>
      </c>
      <c r="Q128" s="155">
        <v>0</v>
      </c>
      <c r="R128" s="155">
        <f>Q128*H128</f>
        <v>0</v>
      </c>
      <c r="S128" s="155">
        <v>0</v>
      </c>
      <c r="T128" s="156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7" t="s">
        <v>131</v>
      </c>
      <c r="AT128" s="157" t="s">
        <v>127</v>
      </c>
      <c r="AU128" s="157" t="s">
        <v>90</v>
      </c>
      <c r="AY128" s="17" t="s">
        <v>123</v>
      </c>
      <c r="BE128" s="158">
        <f>IF(N128="základní",J128,0)</f>
        <v>0</v>
      </c>
      <c r="BF128" s="158">
        <f>IF(N128="snížená",J128,0)</f>
        <v>0</v>
      </c>
      <c r="BG128" s="158">
        <f>IF(N128="zákl. přenesená",J128,0)</f>
        <v>0</v>
      </c>
      <c r="BH128" s="158">
        <f>IF(N128="sníž. přenesená",J128,0)</f>
        <v>0</v>
      </c>
      <c r="BI128" s="158">
        <f>IF(N128="nulová",J128,0)</f>
        <v>0</v>
      </c>
      <c r="BJ128" s="17" t="s">
        <v>88</v>
      </c>
      <c r="BK128" s="158">
        <f>ROUND(I128*H128,2)</f>
        <v>0</v>
      </c>
      <c r="BL128" s="17" t="s">
        <v>131</v>
      </c>
      <c r="BM128" s="157" t="s">
        <v>148</v>
      </c>
    </row>
    <row r="129" spans="1:65" s="2" customFormat="1" ht="97.5">
      <c r="A129" s="32"/>
      <c r="B129" s="33"/>
      <c r="C129" s="32"/>
      <c r="D129" s="159" t="s">
        <v>133</v>
      </c>
      <c r="E129" s="32"/>
      <c r="F129" s="160" t="s">
        <v>149</v>
      </c>
      <c r="G129" s="32"/>
      <c r="H129" s="32"/>
      <c r="I129" s="161"/>
      <c r="J129" s="32"/>
      <c r="K129" s="32"/>
      <c r="L129" s="33"/>
      <c r="M129" s="162"/>
      <c r="N129" s="163"/>
      <c r="O129" s="58"/>
      <c r="P129" s="58"/>
      <c r="Q129" s="58"/>
      <c r="R129" s="58"/>
      <c r="S129" s="58"/>
      <c r="T129" s="59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T129" s="17" t="s">
        <v>133</v>
      </c>
      <c r="AU129" s="17" t="s">
        <v>90</v>
      </c>
    </row>
    <row r="130" spans="1:65" s="2" customFormat="1" ht="24.2" customHeight="1">
      <c r="A130" s="32"/>
      <c r="B130" s="144"/>
      <c r="C130" s="145">
        <v>12</v>
      </c>
      <c r="D130" s="145" t="s">
        <v>127</v>
      </c>
      <c r="E130" s="146" t="s">
        <v>151</v>
      </c>
      <c r="F130" s="147" t="s">
        <v>152</v>
      </c>
      <c r="G130" s="148" t="s">
        <v>130</v>
      </c>
      <c r="H130" s="149">
        <v>1</v>
      </c>
      <c r="I130" s="150"/>
      <c r="J130" s="151">
        <f>ROUND(I130*H130,2)</f>
        <v>0</v>
      </c>
      <c r="K130" s="152"/>
      <c r="L130" s="33"/>
      <c r="M130" s="153" t="s">
        <v>1</v>
      </c>
      <c r="N130" s="154" t="s">
        <v>45</v>
      </c>
      <c r="O130" s="58"/>
      <c r="P130" s="155">
        <f>O130*H130</f>
        <v>0</v>
      </c>
      <c r="Q130" s="155">
        <v>0</v>
      </c>
      <c r="R130" s="155">
        <f>Q130*H130</f>
        <v>0</v>
      </c>
      <c r="S130" s="155">
        <v>0</v>
      </c>
      <c r="T130" s="156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7" t="s">
        <v>131</v>
      </c>
      <c r="AT130" s="157" t="s">
        <v>127</v>
      </c>
      <c r="AU130" s="157" t="s">
        <v>90</v>
      </c>
      <c r="AY130" s="17" t="s">
        <v>123</v>
      </c>
      <c r="BE130" s="158">
        <f>IF(N130="základní",J130,0)</f>
        <v>0</v>
      </c>
      <c r="BF130" s="158">
        <f>IF(N130="snížená",J130,0)</f>
        <v>0</v>
      </c>
      <c r="BG130" s="158">
        <f>IF(N130="zákl. přenesená",J130,0)</f>
        <v>0</v>
      </c>
      <c r="BH130" s="158">
        <f>IF(N130="sníž. přenesená",J130,0)</f>
        <v>0</v>
      </c>
      <c r="BI130" s="158">
        <f>IF(N130="nulová",J130,0)</f>
        <v>0</v>
      </c>
      <c r="BJ130" s="17" t="s">
        <v>88</v>
      </c>
      <c r="BK130" s="158">
        <f>ROUND(I130*H130,2)</f>
        <v>0</v>
      </c>
      <c r="BL130" s="17" t="s">
        <v>131</v>
      </c>
      <c r="BM130" s="157" t="s">
        <v>153</v>
      </c>
    </row>
    <row r="131" spans="1:65" s="2" customFormat="1" ht="78">
      <c r="A131" s="32"/>
      <c r="B131" s="33"/>
      <c r="C131" s="32"/>
      <c r="D131" s="159" t="s">
        <v>133</v>
      </c>
      <c r="E131" s="32"/>
      <c r="F131" s="160" t="s">
        <v>154</v>
      </c>
      <c r="G131" s="32"/>
      <c r="H131" s="32"/>
      <c r="I131" s="161"/>
      <c r="J131" s="32"/>
      <c r="K131" s="32"/>
      <c r="L131" s="33"/>
      <c r="M131" s="162"/>
      <c r="N131" s="163"/>
      <c r="O131" s="58"/>
      <c r="P131" s="58"/>
      <c r="Q131" s="58"/>
      <c r="R131" s="58"/>
      <c r="S131" s="58"/>
      <c r="T131" s="59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7" t="s">
        <v>133</v>
      </c>
      <c r="AU131" s="17" t="s">
        <v>90</v>
      </c>
    </row>
    <row r="132" spans="1:65" s="2" customFormat="1" ht="24.2" customHeight="1">
      <c r="A132" s="32"/>
      <c r="B132" s="144"/>
      <c r="C132" s="145">
        <v>13</v>
      </c>
      <c r="D132" s="145" t="s">
        <v>127</v>
      </c>
      <c r="E132" s="146" t="s">
        <v>156</v>
      </c>
      <c r="F132" s="147" t="s">
        <v>157</v>
      </c>
      <c r="G132" s="148" t="s">
        <v>130</v>
      </c>
      <c r="H132" s="149">
        <v>1</v>
      </c>
      <c r="I132" s="150"/>
      <c r="J132" s="151">
        <f>ROUND(I132*H132,2)</f>
        <v>0</v>
      </c>
      <c r="K132" s="152"/>
      <c r="L132" s="33"/>
      <c r="M132" s="153" t="s">
        <v>1</v>
      </c>
      <c r="N132" s="154" t="s">
        <v>45</v>
      </c>
      <c r="O132" s="58"/>
      <c r="P132" s="155">
        <f>O132*H132</f>
        <v>0</v>
      </c>
      <c r="Q132" s="155">
        <v>0</v>
      </c>
      <c r="R132" s="155">
        <f>Q132*H132</f>
        <v>0</v>
      </c>
      <c r="S132" s="155">
        <v>0</v>
      </c>
      <c r="T132" s="156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7" t="s">
        <v>131</v>
      </c>
      <c r="AT132" s="157" t="s">
        <v>127</v>
      </c>
      <c r="AU132" s="157" t="s">
        <v>90</v>
      </c>
      <c r="AY132" s="17" t="s">
        <v>123</v>
      </c>
      <c r="BE132" s="158">
        <f>IF(N132="základní",J132,0)</f>
        <v>0</v>
      </c>
      <c r="BF132" s="158">
        <f>IF(N132="snížená",J132,0)</f>
        <v>0</v>
      </c>
      <c r="BG132" s="158">
        <f>IF(N132="zákl. přenesená",J132,0)</f>
        <v>0</v>
      </c>
      <c r="BH132" s="158">
        <f>IF(N132="sníž. přenesená",J132,0)</f>
        <v>0</v>
      </c>
      <c r="BI132" s="158">
        <f>IF(N132="nulová",J132,0)</f>
        <v>0</v>
      </c>
      <c r="BJ132" s="17" t="s">
        <v>88</v>
      </c>
      <c r="BK132" s="158">
        <f>ROUND(I132*H132,2)</f>
        <v>0</v>
      </c>
      <c r="BL132" s="17" t="s">
        <v>131</v>
      </c>
      <c r="BM132" s="157" t="s">
        <v>158</v>
      </c>
    </row>
    <row r="133" spans="1:65" s="2" customFormat="1" ht="87.75">
      <c r="A133" s="32"/>
      <c r="B133" s="33"/>
      <c r="C133" s="32"/>
      <c r="D133" s="159" t="s">
        <v>133</v>
      </c>
      <c r="E133" s="32"/>
      <c r="F133" s="160" t="s">
        <v>159</v>
      </c>
      <c r="G133" s="32"/>
      <c r="H133" s="32"/>
      <c r="I133" s="161"/>
      <c r="J133" s="32"/>
      <c r="K133" s="32"/>
      <c r="L133" s="33"/>
      <c r="M133" s="162"/>
      <c r="N133" s="163"/>
      <c r="O133" s="58"/>
      <c r="P133" s="58"/>
      <c r="Q133" s="58"/>
      <c r="R133" s="58"/>
      <c r="S133" s="58"/>
      <c r="T133" s="59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T133" s="17" t="s">
        <v>133</v>
      </c>
      <c r="AU133" s="17" t="s">
        <v>90</v>
      </c>
    </row>
    <row r="134" spans="1:65" s="12" customFormat="1" ht="22.9" customHeight="1">
      <c r="B134" s="131"/>
      <c r="D134" s="132" t="s">
        <v>79</v>
      </c>
      <c r="E134" s="142" t="s">
        <v>160</v>
      </c>
      <c r="F134" s="142" t="s">
        <v>161</v>
      </c>
      <c r="I134" s="134"/>
      <c r="J134" s="143">
        <f>SUM(J135:J148)</f>
        <v>0</v>
      </c>
      <c r="L134" s="131"/>
      <c r="M134" s="136"/>
      <c r="N134" s="137"/>
      <c r="O134" s="137"/>
      <c r="P134" s="138">
        <f>SUM(P135:P149)</f>
        <v>0</v>
      </c>
      <c r="Q134" s="137"/>
      <c r="R134" s="138">
        <f>SUM(R135:R149)</f>
        <v>0</v>
      </c>
      <c r="S134" s="137"/>
      <c r="T134" s="139">
        <f>SUM(T135:T149)</f>
        <v>0</v>
      </c>
      <c r="AR134" s="132" t="s">
        <v>162</v>
      </c>
      <c r="AT134" s="140" t="s">
        <v>79</v>
      </c>
      <c r="AU134" s="140" t="s">
        <v>88</v>
      </c>
      <c r="AY134" s="132" t="s">
        <v>123</v>
      </c>
      <c r="BK134" s="141">
        <f>SUM(BK135:BK149)</f>
        <v>0</v>
      </c>
    </row>
    <row r="135" spans="1:65" s="2" customFormat="1" ht="16.5" customHeight="1">
      <c r="A135" s="32"/>
      <c r="B135" s="144"/>
      <c r="C135" s="145" t="s">
        <v>88</v>
      </c>
      <c r="D135" s="145" t="s">
        <v>127</v>
      </c>
      <c r="E135" s="146" t="s">
        <v>163</v>
      </c>
      <c r="F135" s="147" t="s">
        <v>164</v>
      </c>
      <c r="G135" s="148" t="s">
        <v>130</v>
      </c>
      <c r="H135" s="149">
        <v>1</v>
      </c>
      <c r="I135" s="150"/>
      <c r="J135" s="151">
        <f>ROUND(I135*H135,2)</f>
        <v>0</v>
      </c>
      <c r="K135" s="152"/>
      <c r="L135" s="33"/>
      <c r="M135" s="153" t="s">
        <v>1</v>
      </c>
      <c r="N135" s="154" t="s">
        <v>45</v>
      </c>
      <c r="O135" s="58"/>
      <c r="P135" s="155">
        <f>O135*H135</f>
        <v>0</v>
      </c>
      <c r="Q135" s="155">
        <v>0</v>
      </c>
      <c r="R135" s="155">
        <f>Q135*H135</f>
        <v>0</v>
      </c>
      <c r="S135" s="155">
        <v>0</v>
      </c>
      <c r="T135" s="156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7" t="s">
        <v>125</v>
      </c>
      <c r="AT135" s="157" t="s">
        <v>127</v>
      </c>
      <c r="AU135" s="157" t="s">
        <v>90</v>
      </c>
      <c r="AY135" s="17" t="s">
        <v>123</v>
      </c>
      <c r="BE135" s="158">
        <f>IF(N135="základní",J135,0)</f>
        <v>0</v>
      </c>
      <c r="BF135" s="158">
        <f>IF(N135="snížená",J135,0)</f>
        <v>0</v>
      </c>
      <c r="BG135" s="158">
        <f>IF(N135="zákl. přenesená",J135,0)</f>
        <v>0</v>
      </c>
      <c r="BH135" s="158">
        <f>IF(N135="sníž. přenesená",J135,0)</f>
        <v>0</v>
      </c>
      <c r="BI135" s="158">
        <f>IF(N135="nulová",J135,0)</f>
        <v>0</v>
      </c>
      <c r="BJ135" s="17" t="s">
        <v>88</v>
      </c>
      <c r="BK135" s="158">
        <f>ROUND(I135*H135,2)</f>
        <v>0</v>
      </c>
      <c r="BL135" s="17" t="s">
        <v>125</v>
      </c>
      <c r="BM135" s="157" t="s">
        <v>165</v>
      </c>
    </row>
    <row r="136" spans="1:65" s="233" customFormat="1" ht="48.75">
      <c r="A136" s="224"/>
      <c r="B136" s="227"/>
      <c r="C136" s="224"/>
      <c r="D136" s="210" t="s">
        <v>133</v>
      </c>
      <c r="E136" s="224"/>
      <c r="F136" s="254" t="s">
        <v>166</v>
      </c>
      <c r="G136" s="224"/>
      <c r="H136" s="224"/>
      <c r="I136" s="255"/>
      <c r="J136" s="224"/>
      <c r="K136" s="224"/>
      <c r="L136" s="227"/>
      <c r="M136" s="256"/>
      <c r="N136" s="257"/>
      <c r="O136" s="230"/>
      <c r="P136" s="230"/>
      <c r="Q136" s="230"/>
      <c r="R136" s="230"/>
      <c r="S136" s="230"/>
      <c r="T136" s="258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T136" s="235" t="s">
        <v>133</v>
      </c>
      <c r="AU136" s="235" t="s">
        <v>90</v>
      </c>
    </row>
    <row r="137" spans="1:65" s="2" customFormat="1" ht="16.5" customHeight="1">
      <c r="A137" s="32"/>
      <c r="B137" s="144"/>
      <c r="C137" s="145" t="s">
        <v>90</v>
      </c>
      <c r="D137" s="145" t="s">
        <v>127</v>
      </c>
      <c r="E137" s="146" t="s">
        <v>167</v>
      </c>
      <c r="F137" s="147" t="s">
        <v>168</v>
      </c>
      <c r="G137" s="148" t="s">
        <v>130</v>
      </c>
      <c r="H137" s="149">
        <v>1</v>
      </c>
      <c r="I137" s="150"/>
      <c r="J137" s="151">
        <f>ROUND(I137*H137,2)</f>
        <v>0</v>
      </c>
      <c r="K137" s="152"/>
      <c r="L137" s="33"/>
      <c r="M137" s="153" t="s">
        <v>1</v>
      </c>
      <c r="N137" s="154" t="s">
        <v>45</v>
      </c>
      <c r="O137" s="58"/>
      <c r="P137" s="155">
        <f>O137*H137</f>
        <v>0</v>
      </c>
      <c r="Q137" s="155">
        <v>0</v>
      </c>
      <c r="R137" s="155">
        <f>Q137*H137</f>
        <v>0</v>
      </c>
      <c r="S137" s="155">
        <v>0</v>
      </c>
      <c r="T137" s="156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7" t="s">
        <v>131</v>
      </c>
      <c r="AT137" s="157" t="s">
        <v>127</v>
      </c>
      <c r="AU137" s="157" t="s">
        <v>90</v>
      </c>
      <c r="AY137" s="17" t="s">
        <v>123</v>
      </c>
      <c r="BE137" s="158">
        <f>IF(N137="základní",J137,0)</f>
        <v>0</v>
      </c>
      <c r="BF137" s="158">
        <f>IF(N137="snížená",J137,0)</f>
        <v>0</v>
      </c>
      <c r="BG137" s="158">
        <f>IF(N137="zákl. přenesená",J137,0)</f>
        <v>0</v>
      </c>
      <c r="BH137" s="158">
        <f>IF(N137="sníž. přenesená",J137,0)</f>
        <v>0</v>
      </c>
      <c r="BI137" s="158">
        <f>IF(N137="nulová",J137,0)</f>
        <v>0</v>
      </c>
      <c r="BJ137" s="17" t="s">
        <v>88</v>
      </c>
      <c r="BK137" s="158">
        <f>ROUND(I137*H137,2)</f>
        <v>0</v>
      </c>
      <c r="BL137" s="17" t="s">
        <v>131</v>
      </c>
      <c r="BM137" s="157" t="s">
        <v>169</v>
      </c>
    </row>
    <row r="138" spans="1:65" s="2" customFormat="1" ht="39">
      <c r="A138" s="32"/>
      <c r="B138" s="33"/>
      <c r="C138" s="32"/>
      <c r="D138" s="159" t="s">
        <v>133</v>
      </c>
      <c r="E138" s="32"/>
      <c r="F138" s="160" t="s">
        <v>170</v>
      </c>
      <c r="G138" s="32"/>
      <c r="H138" s="32"/>
      <c r="I138" s="161"/>
      <c r="J138" s="32"/>
      <c r="K138" s="32"/>
      <c r="L138" s="33"/>
      <c r="M138" s="162"/>
      <c r="N138" s="163"/>
      <c r="O138" s="58"/>
      <c r="P138" s="58"/>
      <c r="Q138" s="58"/>
      <c r="R138" s="58"/>
      <c r="S138" s="58"/>
      <c r="T138" s="59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7" t="s">
        <v>133</v>
      </c>
      <c r="AU138" s="17" t="s">
        <v>90</v>
      </c>
    </row>
    <row r="139" spans="1:65" s="2" customFormat="1" ht="24">
      <c r="A139" s="223"/>
      <c r="B139" s="33"/>
      <c r="C139" s="145">
        <v>7</v>
      </c>
      <c r="D139" s="145" t="s">
        <v>127</v>
      </c>
      <c r="E139" s="146" t="s">
        <v>167</v>
      </c>
      <c r="F139" s="147" t="s">
        <v>615</v>
      </c>
      <c r="G139" s="148" t="s">
        <v>130</v>
      </c>
      <c r="H139" s="149">
        <v>1</v>
      </c>
      <c r="I139" s="150"/>
      <c r="J139" s="151">
        <f>ROUND(I139*H139,2)</f>
        <v>0</v>
      </c>
      <c r="K139" s="223"/>
      <c r="L139" s="33"/>
      <c r="M139" s="162"/>
      <c r="N139" s="163"/>
      <c r="O139" s="58"/>
      <c r="P139" s="58"/>
      <c r="Q139" s="58"/>
      <c r="R139" s="58"/>
      <c r="S139" s="58"/>
      <c r="T139" s="59"/>
      <c r="U139" s="223"/>
      <c r="V139" s="223"/>
      <c r="W139" s="223"/>
      <c r="X139" s="223"/>
      <c r="Y139" s="223"/>
      <c r="Z139" s="223"/>
      <c r="AA139" s="223"/>
      <c r="AB139" s="223"/>
      <c r="AC139" s="223"/>
      <c r="AD139" s="223"/>
      <c r="AE139" s="223"/>
      <c r="AT139" s="17"/>
      <c r="AU139" s="17"/>
    </row>
    <row r="140" spans="1:65" s="2" customFormat="1" ht="39">
      <c r="A140" s="223"/>
      <c r="B140" s="33"/>
      <c r="C140" s="247"/>
      <c r="D140" s="247"/>
      <c r="E140" s="248"/>
      <c r="F140" s="253" t="s">
        <v>616</v>
      </c>
      <c r="G140" s="249"/>
      <c r="H140" s="250"/>
      <c r="I140" s="251"/>
      <c r="J140" s="252"/>
      <c r="K140" s="223"/>
      <c r="L140" s="33"/>
      <c r="M140" s="162"/>
      <c r="N140" s="163"/>
      <c r="O140" s="58"/>
      <c r="P140" s="58"/>
      <c r="Q140" s="58"/>
      <c r="R140" s="58"/>
      <c r="S140" s="58"/>
      <c r="T140" s="59"/>
      <c r="U140" s="223"/>
      <c r="V140" s="223"/>
      <c r="W140" s="223"/>
      <c r="X140" s="223"/>
      <c r="Y140" s="223"/>
      <c r="Z140" s="223"/>
      <c r="AA140" s="223"/>
      <c r="AB140" s="223"/>
      <c r="AC140" s="223"/>
      <c r="AD140" s="223"/>
      <c r="AE140" s="223"/>
      <c r="AT140" s="17"/>
      <c r="AU140" s="17"/>
    </row>
    <row r="141" spans="1:65" s="2" customFormat="1">
      <c r="A141" s="223"/>
      <c r="B141" s="33"/>
      <c r="C141" s="223"/>
      <c r="D141" s="159"/>
      <c r="E141" s="223"/>
      <c r="F141" s="160"/>
      <c r="G141" s="223"/>
      <c r="H141" s="223"/>
      <c r="I141" s="161"/>
      <c r="J141" s="223"/>
      <c r="K141" s="223"/>
      <c r="L141" s="33"/>
      <c r="M141" s="162"/>
      <c r="N141" s="163"/>
      <c r="O141" s="58"/>
      <c r="P141" s="58"/>
      <c r="Q141" s="58"/>
      <c r="R141" s="58"/>
      <c r="S141" s="58"/>
      <c r="T141" s="59"/>
      <c r="U141" s="223"/>
      <c r="V141" s="223"/>
      <c r="W141" s="223"/>
      <c r="X141" s="223"/>
      <c r="Y141" s="223"/>
      <c r="Z141" s="223"/>
      <c r="AA141" s="223"/>
      <c r="AB141" s="223"/>
      <c r="AC141" s="223"/>
      <c r="AD141" s="223"/>
      <c r="AE141" s="223"/>
      <c r="AT141" s="17"/>
      <c r="AU141" s="17"/>
    </row>
    <row r="142" spans="1:65" s="2" customFormat="1" ht="16.5" customHeight="1">
      <c r="A142" s="32"/>
      <c r="B142" s="144"/>
      <c r="C142" s="145" t="s">
        <v>171</v>
      </c>
      <c r="D142" s="145" t="s">
        <v>127</v>
      </c>
      <c r="E142" s="146" t="s">
        <v>172</v>
      </c>
      <c r="F142" s="147" t="s">
        <v>173</v>
      </c>
      <c r="G142" s="148" t="s">
        <v>130</v>
      </c>
      <c r="H142" s="149">
        <v>1</v>
      </c>
      <c r="I142" s="150"/>
      <c r="J142" s="151">
        <f>ROUND(I142*H142,2)</f>
        <v>0</v>
      </c>
      <c r="K142" s="152"/>
      <c r="L142" s="33"/>
      <c r="M142" s="153" t="s">
        <v>1</v>
      </c>
      <c r="N142" s="154" t="s">
        <v>45</v>
      </c>
      <c r="O142" s="58"/>
      <c r="P142" s="155">
        <f>O142*H142</f>
        <v>0</v>
      </c>
      <c r="Q142" s="155">
        <v>0</v>
      </c>
      <c r="R142" s="155">
        <f>Q142*H142</f>
        <v>0</v>
      </c>
      <c r="S142" s="155">
        <v>0</v>
      </c>
      <c r="T142" s="156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7" t="s">
        <v>131</v>
      </c>
      <c r="AT142" s="157" t="s">
        <v>127</v>
      </c>
      <c r="AU142" s="157" t="s">
        <v>90</v>
      </c>
      <c r="AY142" s="17" t="s">
        <v>123</v>
      </c>
      <c r="BE142" s="158">
        <f>IF(N142="základní",J142,0)</f>
        <v>0</v>
      </c>
      <c r="BF142" s="158">
        <f>IF(N142="snížená",J142,0)</f>
        <v>0</v>
      </c>
      <c r="BG142" s="158">
        <f>IF(N142="zákl. přenesená",J142,0)</f>
        <v>0</v>
      </c>
      <c r="BH142" s="158">
        <f>IF(N142="sníž. přenesená",J142,0)</f>
        <v>0</v>
      </c>
      <c r="BI142" s="158">
        <f>IF(N142="nulová",J142,0)</f>
        <v>0</v>
      </c>
      <c r="BJ142" s="17" t="s">
        <v>88</v>
      </c>
      <c r="BK142" s="158">
        <f>ROUND(I142*H142,2)</f>
        <v>0</v>
      </c>
      <c r="BL142" s="17" t="s">
        <v>131</v>
      </c>
      <c r="BM142" s="157" t="s">
        <v>174</v>
      </c>
    </row>
    <row r="143" spans="1:65" s="2" customFormat="1" ht="117">
      <c r="A143" s="32"/>
      <c r="B143" s="33"/>
      <c r="C143" s="32"/>
      <c r="D143" s="159" t="s">
        <v>133</v>
      </c>
      <c r="E143" s="32"/>
      <c r="F143" s="160" t="s">
        <v>175</v>
      </c>
      <c r="G143" s="32"/>
      <c r="H143" s="32"/>
      <c r="I143" s="161"/>
      <c r="J143" s="32"/>
      <c r="K143" s="32"/>
      <c r="L143" s="33"/>
      <c r="M143" s="162"/>
      <c r="N143" s="163"/>
      <c r="O143" s="58"/>
      <c r="P143" s="58"/>
      <c r="Q143" s="58"/>
      <c r="R143" s="58"/>
      <c r="S143" s="58"/>
      <c r="T143" s="59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T143" s="17" t="s">
        <v>133</v>
      </c>
      <c r="AU143" s="17" t="s">
        <v>90</v>
      </c>
    </row>
    <row r="144" spans="1:65" s="2" customFormat="1" ht="16.5" customHeight="1">
      <c r="A144" s="32"/>
      <c r="B144" s="144"/>
      <c r="C144" s="145" t="s">
        <v>125</v>
      </c>
      <c r="D144" s="145" t="s">
        <v>127</v>
      </c>
      <c r="E144" s="146" t="s">
        <v>176</v>
      </c>
      <c r="F144" s="147" t="s">
        <v>177</v>
      </c>
      <c r="G144" s="148" t="s">
        <v>130</v>
      </c>
      <c r="H144" s="149">
        <v>1</v>
      </c>
      <c r="I144" s="150"/>
      <c r="J144" s="151">
        <f>ROUND(I144*H144,2)</f>
        <v>0</v>
      </c>
      <c r="K144" s="152"/>
      <c r="L144" s="33"/>
      <c r="M144" s="153" t="s">
        <v>1</v>
      </c>
      <c r="N144" s="154" t="s">
        <v>45</v>
      </c>
      <c r="O144" s="58"/>
      <c r="P144" s="155">
        <f>O144*H144</f>
        <v>0</v>
      </c>
      <c r="Q144" s="155">
        <v>0</v>
      </c>
      <c r="R144" s="155">
        <f>Q144*H144</f>
        <v>0</v>
      </c>
      <c r="S144" s="155">
        <v>0</v>
      </c>
      <c r="T144" s="156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7" t="s">
        <v>131</v>
      </c>
      <c r="AT144" s="157" t="s">
        <v>127</v>
      </c>
      <c r="AU144" s="157" t="s">
        <v>90</v>
      </c>
      <c r="AY144" s="17" t="s">
        <v>123</v>
      </c>
      <c r="BE144" s="158">
        <f>IF(N144="základní",J144,0)</f>
        <v>0</v>
      </c>
      <c r="BF144" s="158">
        <f>IF(N144="snížená",J144,0)</f>
        <v>0</v>
      </c>
      <c r="BG144" s="158">
        <f>IF(N144="zákl. přenesená",J144,0)</f>
        <v>0</v>
      </c>
      <c r="BH144" s="158">
        <f>IF(N144="sníž. přenesená",J144,0)</f>
        <v>0</v>
      </c>
      <c r="BI144" s="158">
        <f>IF(N144="nulová",J144,0)</f>
        <v>0</v>
      </c>
      <c r="BJ144" s="17" t="s">
        <v>88</v>
      </c>
      <c r="BK144" s="158">
        <f>ROUND(I144*H144,2)</f>
        <v>0</v>
      </c>
      <c r="BL144" s="17" t="s">
        <v>131</v>
      </c>
      <c r="BM144" s="157" t="s">
        <v>178</v>
      </c>
    </row>
    <row r="145" spans="1:65" s="2" customFormat="1" ht="68.25">
      <c r="A145" s="32"/>
      <c r="B145" s="33"/>
      <c r="C145" s="32"/>
      <c r="D145" s="159" t="s">
        <v>133</v>
      </c>
      <c r="E145" s="32"/>
      <c r="F145" s="160" t="s">
        <v>179</v>
      </c>
      <c r="G145" s="32"/>
      <c r="H145" s="32"/>
      <c r="I145" s="161"/>
      <c r="J145" s="32"/>
      <c r="K145" s="32"/>
      <c r="L145" s="33"/>
      <c r="M145" s="162"/>
      <c r="N145" s="163"/>
      <c r="O145" s="58"/>
      <c r="P145" s="58"/>
      <c r="Q145" s="58"/>
      <c r="R145" s="58"/>
      <c r="S145" s="58"/>
      <c r="T145" s="59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T145" s="17" t="s">
        <v>133</v>
      </c>
      <c r="AU145" s="17" t="s">
        <v>90</v>
      </c>
    </row>
    <row r="146" spans="1:65" s="2" customFormat="1" ht="16.5" customHeight="1">
      <c r="A146" s="32"/>
      <c r="B146" s="144"/>
      <c r="C146" s="145" t="s">
        <v>162</v>
      </c>
      <c r="D146" s="145" t="s">
        <v>127</v>
      </c>
      <c r="E146" s="146" t="s">
        <v>180</v>
      </c>
      <c r="F146" s="147" t="s">
        <v>181</v>
      </c>
      <c r="G146" s="148" t="s">
        <v>130</v>
      </c>
      <c r="H146" s="149">
        <v>1</v>
      </c>
      <c r="I146" s="150"/>
      <c r="J146" s="151">
        <f>ROUND(I146*H146,2)</f>
        <v>0</v>
      </c>
      <c r="K146" s="152"/>
      <c r="L146" s="33"/>
      <c r="M146" s="153" t="s">
        <v>1</v>
      </c>
      <c r="N146" s="154" t="s">
        <v>45</v>
      </c>
      <c r="O146" s="58"/>
      <c r="P146" s="155">
        <f>O146*H146</f>
        <v>0</v>
      </c>
      <c r="Q146" s="155">
        <v>0</v>
      </c>
      <c r="R146" s="155">
        <f>Q146*H146</f>
        <v>0</v>
      </c>
      <c r="S146" s="155">
        <v>0</v>
      </c>
      <c r="T146" s="156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7" t="s">
        <v>131</v>
      </c>
      <c r="AT146" s="157" t="s">
        <v>127</v>
      </c>
      <c r="AU146" s="157" t="s">
        <v>90</v>
      </c>
      <c r="AY146" s="17" t="s">
        <v>123</v>
      </c>
      <c r="BE146" s="158">
        <f>IF(N146="základní",J146,0)</f>
        <v>0</v>
      </c>
      <c r="BF146" s="158">
        <f>IF(N146="snížená",J146,0)</f>
        <v>0</v>
      </c>
      <c r="BG146" s="158">
        <f>IF(N146="zákl. přenesená",J146,0)</f>
        <v>0</v>
      </c>
      <c r="BH146" s="158">
        <f>IF(N146="sníž. přenesená",J146,0)</f>
        <v>0</v>
      </c>
      <c r="BI146" s="158">
        <f>IF(N146="nulová",J146,0)</f>
        <v>0</v>
      </c>
      <c r="BJ146" s="17" t="s">
        <v>88</v>
      </c>
      <c r="BK146" s="158">
        <f>ROUND(I146*H146,2)</f>
        <v>0</v>
      </c>
      <c r="BL146" s="17" t="s">
        <v>131</v>
      </c>
      <c r="BM146" s="157" t="s">
        <v>182</v>
      </c>
    </row>
    <row r="147" spans="1:65" s="2" customFormat="1" ht="58.5">
      <c r="A147" s="32"/>
      <c r="B147" s="33"/>
      <c r="C147" s="32"/>
      <c r="D147" s="159" t="s">
        <v>133</v>
      </c>
      <c r="E147" s="32"/>
      <c r="F147" s="160" t="s">
        <v>183</v>
      </c>
      <c r="G147" s="32"/>
      <c r="H147" s="32"/>
      <c r="I147" s="161"/>
      <c r="J147" s="32"/>
      <c r="K147" s="32"/>
      <c r="L147" s="33"/>
      <c r="M147" s="162"/>
      <c r="N147" s="163"/>
      <c r="O147" s="58"/>
      <c r="P147" s="58"/>
      <c r="Q147" s="58"/>
      <c r="R147" s="58"/>
      <c r="S147" s="58"/>
      <c r="T147" s="59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T147" s="17" t="s">
        <v>133</v>
      </c>
      <c r="AU147" s="17" t="s">
        <v>90</v>
      </c>
    </row>
    <row r="148" spans="1:65" s="2" customFormat="1" ht="21.75" customHeight="1">
      <c r="A148" s="32"/>
      <c r="B148" s="144"/>
      <c r="C148" s="145" t="s">
        <v>184</v>
      </c>
      <c r="D148" s="145" t="s">
        <v>127</v>
      </c>
      <c r="E148" s="146" t="s">
        <v>185</v>
      </c>
      <c r="F148" s="147" t="s">
        <v>186</v>
      </c>
      <c r="G148" s="148" t="s">
        <v>130</v>
      </c>
      <c r="H148" s="149">
        <v>1</v>
      </c>
      <c r="I148" s="150"/>
      <c r="J148" s="151">
        <f>ROUND(I148*H148,2)</f>
        <v>0</v>
      </c>
      <c r="K148" s="152"/>
      <c r="L148" s="33"/>
      <c r="M148" s="153" t="s">
        <v>1</v>
      </c>
      <c r="N148" s="154" t="s">
        <v>45</v>
      </c>
      <c r="O148" s="58"/>
      <c r="P148" s="155">
        <f>O148*H148</f>
        <v>0</v>
      </c>
      <c r="Q148" s="155">
        <v>0</v>
      </c>
      <c r="R148" s="155">
        <f>Q148*H148</f>
        <v>0</v>
      </c>
      <c r="S148" s="155">
        <v>0</v>
      </c>
      <c r="T148" s="156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7" t="s">
        <v>131</v>
      </c>
      <c r="AT148" s="157" t="s">
        <v>127</v>
      </c>
      <c r="AU148" s="157" t="s">
        <v>90</v>
      </c>
      <c r="AY148" s="17" t="s">
        <v>123</v>
      </c>
      <c r="BE148" s="158">
        <f>IF(N148="základní",J148,0)</f>
        <v>0</v>
      </c>
      <c r="BF148" s="158">
        <f>IF(N148="snížená",J148,0)</f>
        <v>0</v>
      </c>
      <c r="BG148" s="158">
        <f>IF(N148="zákl. přenesená",J148,0)</f>
        <v>0</v>
      </c>
      <c r="BH148" s="158">
        <f>IF(N148="sníž. přenesená",J148,0)</f>
        <v>0</v>
      </c>
      <c r="BI148" s="158">
        <f>IF(N148="nulová",J148,0)</f>
        <v>0</v>
      </c>
      <c r="BJ148" s="17" t="s">
        <v>88</v>
      </c>
      <c r="BK148" s="158">
        <f>ROUND(I148*H148,2)</f>
        <v>0</v>
      </c>
      <c r="BL148" s="17" t="s">
        <v>131</v>
      </c>
      <c r="BM148" s="157" t="s">
        <v>187</v>
      </c>
    </row>
    <row r="149" spans="1:65" s="2" customFormat="1" ht="68.25">
      <c r="A149" s="32"/>
      <c r="B149" s="33"/>
      <c r="C149" s="32"/>
      <c r="D149" s="159" t="s">
        <v>133</v>
      </c>
      <c r="E149" s="32"/>
      <c r="F149" s="160" t="s">
        <v>188</v>
      </c>
      <c r="G149" s="32"/>
      <c r="H149" s="32"/>
      <c r="I149" s="161"/>
      <c r="J149" s="32"/>
      <c r="K149" s="32"/>
      <c r="L149" s="33"/>
      <c r="M149" s="164"/>
      <c r="N149" s="165"/>
      <c r="O149" s="166"/>
      <c r="P149" s="166"/>
      <c r="Q149" s="166"/>
      <c r="R149" s="166"/>
      <c r="S149" s="166"/>
      <c r="T149" s="167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T149" s="17" t="s">
        <v>133</v>
      </c>
      <c r="AU149" s="17" t="s">
        <v>90</v>
      </c>
    </row>
    <row r="150" spans="1:65" s="2" customFormat="1" ht="6.95" customHeight="1">
      <c r="A150" s="32"/>
      <c r="B150" s="47"/>
      <c r="C150" s="48"/>
      <c r="D150" s="48"/>
      <c r="E150" s="48"/>
      <c r="F150" s="48"/>
      <c r="G150" s="48"/>
      <c r="H150" s="48"/>
      <c r="I150" s="48"/>
      <c r="J150" s="48"/>
      <c r="K150" s="48"/>
      <c r="L150" s="33"/>
      <c r="M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</row>
  </sheetData>
  <autoFilter ref="C118:K149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L254"/>
  <sheetViews>
    <sheetView showGridLines="0" tabSelected="1" topLeftCell="A161" workbookViewId="0">
      <selection activeCell="I242" sqref="I24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6.33203125" style="1" customWidth="1"/>
    <col min="23" max="23" width="12.33203125" style="1" customWidth="1"/>
    <col min="24" max="24" width="15" style="1" customWidth="1"/>
    <col min="25" max="25" width="11" style="1" customWidth="1"/>
    <col min="26" max="26" width="15" style="1" customWidth="1"/>
    <col min="27" max="27" width="16.33203125" style="1" customWidth="1"/>
    <col min="28" max="28" width="11" style="1" customWidth="1"/>
    <col min="29" max="29" width="15" style="1" customWidth="1"/>
    <col min="30" max="30" width="16.33203125" style="1" customWidth="1"/>
    <col min="43" max="64" width="9.33203125" style="1" hidden="1"/>
  </cols>
  <sheetData>
    <row r="2" spans="1:45" s="1" customFormat="1" ht="36.950000000000003" customHeight="1">
      <c r="L2" s="259" t="s">
        <v>5</v>
      </c>
      <c r="M2" s="260"/>
      <c r="N2" s="260"/>
      <c r="O2" s="260"/>
      <c r="P2" s="260"/>
      <c r="Q2" s="260"/>
      <c r="R2" s="260"/>
      <c r="S2" s="260"/>
      <c r="T2" s="260"/>
      <c r="U2" s="260"/>
      <c r="AS2" s="17" t="s">
        <v>93</v>
      </c>
    </row>
    <row r="3" spans="1:45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S3" s="17" t="s">
        <v>90</v>
      </c>
    </row>
    <row r="4" spans="1:45" s="1" customFormat="1" ht="24.95" hidden="1" customHeight="1">
      <c r="B4" s="20"/>
      <c r="D4" s="21" t="s">
        <v>97</v>
      </c>
      <c r="L4" s="20"/>
      <c r="M4" s="93" t="s">
        <v>10</v>
      </c>
      <c r="AS4" s="17" t="s">
        <v>3</v>
      </c>
    </row>
    <row r="5" spans="1:45" s="1" customFormat="1" ht="6.95" hidden="1" customHeight="1">
      <c r="B5" s="20"/>
      <c r="L5" s="20"/>
    </row>
    <row r="6" spans="1:45" s="1" customFormat="1" ht="12" hidden="1" customHeight="1">
      <c r="B6" s="20"/>
      <c r="D6" s="27" t="s">
        <v>16</v>
      </c>
      <c r="L6" s="20"/>
    </row>
    <row r="7" spans="1:45" s="1" customFormat="1" ht="16.5" hidden="1" customHeight="1">
      <c r="B7" s="20"/>
      <c r="E7" s="299" t="str">
        <f>'Rekapitulace stavby'!K6</f>
        <v>Účelová komunikace z ul. Vazová, Uherský Brod</v>
      </c>
      <c r="F7" s="300"/>
      <c r="G7" s="300"/>
      <c r="H7" s="300"/>
      <c r="L7" s="20"/>
    </row>
    <row r="8" spans="1:45" s="2" customFormat="1" ht="12" hidden="1" customHeight="1">
      <c r="A8" s="32"/>
      <c r="B8" s="33"/>
      <c r="C8" s="32"/>
      <c r="D8" s="27" t="s">
        <v>98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45" s="2" customFormat="1" ht="16.5" hidden="1" customHeight="1">
      <c r="A9" s="32"/>
      <c r="B9" s="33"/>
      <c r="C9" s="32"/>
      <c r="D9" s="32"/>
      <c r="E9" s="264" t="s">
        <v>189</v>
      </c>
      <c r="F9" s="298"/>
      <c r="G9" s="298"/>
      <c r="H9" s="298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45" s="2" customFormat="1" hidden="1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pans="1:45" s="2" customFormat="1" ht="12" hidden="1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/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</row>
    <row r="12" spans="1:45" s="2" customFormat="1" ht="12" hidden="1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/>
      <c r="J12" s="55" t="str">
        <f>'Rekapitulace stavby'!AN8</f>
        <v>14. 4. 2022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spans="1:45" s="2" customFormat="1" ht="10.9" hidden="1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pans="1:45" s="2" customFormat="1" ht="12" hidden="1" customHeight="1">
      <c r="A14" s="32"/>
      <c r="B14" s="33"/>
      <c r="C14" s="32"/>
      <c r="D14" s="27" t="s">
        <v>24</v>
      </c>
      <c r="E14" s="32"/>
      <c r="F14" s="32"/>
      <c r="G14" s="32"/>
      <c r="H14" s="32"/>
      <c r="I14" s="27"/>
      <c r="J14" s="25" t="s">
        <v>26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pans="1:45" s="2" customFormat="1" ht="18" hidden="1" customHeight="1">
      <c r="A15" s="32"/>
      <c r="B15" s="33"/>
      <c r="C15" s="32"/>
      <c r="D15" s="32"/>
      <c r="E15" s="25" t="s">
        <v>27</v>
      </c>
      <c r="F15" s="32"/>
      <c r="G15" s="32"/>
      <c r="H15" s="32"/>
      <c r="I15" s="27"/>
      <c r="J15" s="25" t="s">
        <v>29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1:45" s="2" customFormat="1" ht="6.95" hidden="1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pans="1:30" s="2" customFormat="1" ht="12" hidden="1" customHeight="1">
      <c r="A17" s="32"/>
      <c r="B17" s="33"/>
      <c r="C17" s="32"/>
      <c r="D17" s="27" t="s">
        <v>30</v>
      </c>
      <c r="E17" s="32"/>
      <c r="F17" s="32"/>
      <c r="G17" s="32"/>
      <c r="H17" s="32"/>
      <c r="I17" s="27"/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pans="1:30" s="2" customFormat="1" ht="18" hidden="1" customHeight="1">
      <c r="A18" s="32"/>
      <c r="B18" s="33"/>
      <c r="C18" s="32"/>
      <c r="D18" s="32"/>
      <c r="E18" s="301" t="str">
        <f>'Rekapitulace stavby'!E14</f>
        <v>Vyplň údaj</v>
      </c>
      <c r="F18" s="290"/>
      <c r="G18" s="290"/>
      <c r="H18" s="290"/>
      <c r="I18" s="27"/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s="2" customFormat="1" ht="6.95" hidden="1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s="2" customFormat="1" ht="12" hidden="1" customHeight="1">
      <c r="A20" s="32"/>
      <c r="B20" s="33"/>
      <c r="C20" s="32"/>
      <c r="D20" s="27" t="s">
        <v>32</v>
      </c>
      <c r="E20" s="32"/>
      <c r="F20" s="32"/>
      <c r="G20" s="32"/>
      <c r="H20" s="32"/>
      <c r="I20" s="27"/>
      <c r="J20" s="25" t="s">
        <v>33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spans="1:30" s="2" customFormat="1" ht="18" hidden="1" customHeight="1">
      <c r="A21" s="32"/>
      <c r="B21" s="33"/>
      <c r="C21" s="32"/>
      <c r="D21" s="32"/>
      <c r="E21" s="25" t="s">
        <v>34</v>
      </c>
      <c r="F21" s="32"/>
      <c r="G21" s="32"/>
      <c r="H21" s="32"/>
      <c r="I21" s="27"/>
      <c r="J21" s="25" t="s">
        <v>35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spans="1:30" s="2" customFormat="1" ht="6.95" hidden="1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spans="1:30" s="2" customFormat="1" ht="12" hidden="1" customHeight="1">
      <c r="A23" s="32"/>
      <c r="B23" s="33"/>
      <c r="C23" s="32"/>
      <c r="D23" s="27" t="s">
        <v>37</v>
      </c>
      <c r="E23" s="32"/>
      <c r="F23" s="32"/>
      <c r="G23" s="32"/>
      <c r="H23" s="32"/>
      <c r="I23" s="27"/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pans="1:30" s="2" customFormat="1" ht="18" hidden="1" customHeight="1">
      <c r="A24" s="32"/>
      <c r="B24" s="33"/>
      <c r="C24" s="32"/>
      <c r="D24" s="32"/>
      <c r="E24" s="25" t="s">
        <v>38</v>
      </c>
      <c r="F24" s="32"/>
      <c r="G24" s="32"/>
      <c r="H24" s="32"/>
      <c r="I24" s="27"/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pans="1:30" s="2" customFormat="1" ht="6.95" hidden="1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</row>
    <row r="26" spans="1:30" s="2" customFormat="1" ht="12" hidden="1" customHeight="1">
      <c r="A26" s="32"/>
      <c r="B26" s="33"/>
      <c r="C26" s="32"/>
      <c r="D26" s="27" t="s">
        <v>39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pans="1:30" s="8" customFormat="1" ht="16.5" hidden="1" customHeight="1">
      <c r="A27" s="94"/>
      <c r="B27" s="95"/>
      <c r="C27" s="94"/>
      <c r="D27" s="94"/>
      <c r="E27" s="294" t="s">
        <v>1</v>
      </c>
      <c r="F27" s="294"/>
      <c r="G27" s="294"/>
      <c r="H27" s="29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</row>
    <row r="28" spans="1:30" s="2" customFormat="1" ht="6.95" hidden="1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spans="1:30" s="2" customFormat="1" ht="6.95" hidden="1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pans="1:30" s="2" customFormat="1" ht="25.35" hidden="1" customHeight="1">
      <c r="A30" s="32"/>
      <c r="B30" s="33"/>
      <c r="C30" s="32"/>
      <c r="D30" s="97" t="s">
        <v>40</v>
      </c>
      <c r="E30" s="32"/>
      <c r="F30" s="32"/>
      <c r="G30" s="32"/>
      <c r="H30" s="32"/>
      <c r="I30" s="32"/>
      <c r="J30" s="71">
        <f>ROUND(J126,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31" spans="1:30" s="2" customFormat="1" ht="6.95" hidden="1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spans="1:30" s="2" customFormat="1" ht="14.45" hidden="1" customHeight="1">
      <c r="A32" s="32"/>
      <c r="B32" s="33"/>
      <c r="C32" s="32"/>
      <c r="D32" s="32"/>
      <c r="E32" s="32"/>
      <c r="F32" s="36" t="s">
        <v>42</v>
      </c>
      <c r="G32" s="32"/>
      <c r="H32" s="32"/>
      <c r="I32" s="36"/>
      <c r="J32" s="36" t="s">
        <v>43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spans="1:30" s="2" customFormat="1" ht="14.45" hidden="1" customHeight="1">
      <c r="A33" s="32"/>
      <c r="B33" s="33"/>
      <c r="C33" s="32"/>
      <c r="D33" s="98" t="s">
        <v>44</v>
      </c>
      <c r="E33" s="27" t="s">
        <v>45</v>
      </c>
      <c r="F33" s="99">
        <f>ROUND((SUM(BD126:BD253)),  2)</f>
        <v>0</v>
      </c>
      <c r="G33" s="32"/>
      <c r="H33" s="32"/>
      <c r="I33" s="100"/>
      <c r="J33" s="99">
        <f>ROUND(((SUM(BD126:BD253))*I33),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</row>
    <row r="34" spans="1:30" s="2" customFormat="1" ht="14.45" hidden="1" customHeight="1">
      <c r="A34" s="32"/>
      <c r="B34" s="33"/>
      <c r="C34" s="32"/>
      <c r="D34" s="32"/>
      <c r="E34" s="27" t="s">
        <v>46</v>
      </c>
      <c r="F34" s="99">
        <f>ROUND((SUM(BE126:BE253)),  2)</f>
        <v>0</v>
      </c>
      <c r="G34" s="32"/>
      <c r="H34" s="32"/>
      <c r="I34" s="100"/>
      <c r="J34" s="99">
        <f>ROUND(((SUM(BE126:BE253))*I34),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spans="1:30" s="2" customFormat="1" ht="14.45" hidden="1" customHeight="1">
      <c r="A35" s="32"/>
      <c r="B35" s="33"/>
      <c r="C35" s="32"/>
      <c r="D35" s="32"/>
      <c r="E35" s="27" t="s">
        <v>47</v>
      </c>
      <c r="F35" s="99">
        <f>ROUND((SUM(BF126:BF253)),  2)</f>
        <v>0</v>
      </c>
      <c r="G35" s="32"/>
      <c r="H35" s="32"/>
      <c r="I35" s="100"/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</row>
    <row r="36" spans="1:30" s="2" customFormat="1" ht="14.45" hidden="1" customHeight="1">
      <c r="A36" s="32"/>
      <c r="B36" s="33"/>
      <c r="C36" s="32"/>
      <c r="D36" s="32"/>
      <c r="E36" s="27" t="s">
        <v>48</v>
      </c>
      <c r="F36" s="99">
        <f>ROUND((SUM(BG126:BG253)),  2)</f>
        <v>0</v>
      </c>
      <c r="G36" s="32"/>
      <c r="H36" s="32"/>
      <c r="I36" s="100"/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spans="1:30" s="2" customFormat="1" ht="14.45" hidden="1" customHeight="1">
      <c r="A37" s="32"/>
      <c r="B37" s="33"/>
      <c r="C37" s="32"/>
      <c r="D37" s="32"/>
      <c r="E37" s="27" t="s">
        <v>49</v>
      </c>
      <c r="F37" s="99">
        <f>ROUND((SUM(BH126:BH253)),  2)</f>
        <v>0</v>
      </c>
      <c r="G37" s="32"/>
      <c r="H37" s="32"/>
      <c r="I37" s="100"/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pans="1:30" s="2" customFormat="1" ht="6.95" hidden="1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pans="1:30" s="2" customFormat="1" ht="25.35" hidden="1" customHeight="1">
      <c r="A39" s="32"/>
      <c r="B39" s="33"/>
      <c r="C39" s="101"/>
      <c r="D39" s="102" t="s">
        <v>50</v>
      </c>
      <c r="E39" s="60"/>
      <c r="F39" s="60"/>
      <c r="G39" s="103" t="s">
        <v>51</v>
      </c>
      <c r="H39" s="104" t="s">
        <v>52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</row>
    <row r="40" spans="1:30" s="2" customFormat="1" ht="14.45" hidden="1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</row>
    <row r="41" spans="1:30" s="1" customFormat="1" ht="14.45" hidden="1" customHeight="1">
      <c r="B41" s="20"/>
      <c r="L41" s="20"/>
    </row>
    <row r="42" spans="1:30" s="1" customFormat="1" ht="14.45" hidden="1" customHeight="1">
      <c r="B42" s="20"/>
      <c r="L42" s="20"/>
    </row>
    <row r="43" spans="1:30" s="1" customFormat="1" ht="14.45" hidden="1" customHeight="1">
      <c r="B43" s="20"/>
      <c r="L43" s="20"/>
    </row>
    <row r="44" spans="1:30" s="1" customFormat="1" ht="14.45" hidden="1" customHeight="1">
      <c r="B44" s="20"/>
      <c r="L44" s="20"/>
    </row>
    <row r="45" spans="1:30" s="1" customFormat="1" ht="14.45" hidden="1" customHeight="1">
      <c r="B45" s="20"/>
      <c r="L45" s="20"/>
    </row>
    <row r="46" spans="1:30" s="1" customFormat="1" ht="14.45" hidden="1" customHeight="1">
      <c r="B46" s="20"/>
      <c r="L46" s="20"/>
    </row>
    <row r="47" spans="1:30" s="1" customFormat="1" ht="14.45" hidden="1" customHeight="1">
      <c r="B47" s="20"/>
      <c r="L47" s="20"/>
    </row>
    <row r="48" spans="1:30" s="1" customFormat="1" ht="14.45" hidden="1" customHeight="1">
      <c r="B48" s="20"/>
      <c r="L48" s="20"/>
    </row>
    <row r="49" spans="1:30" s="1" customFormat="1" ht="14.45" hidden="1" customHeight="1">
      <c r="B49" s="20"/>
      <c r="L49" s="20"/>
    </row>
    <row r="50" spans="1:30" s="2" customFormat="1" ht="14.45" hidden="1" customHeight="1">
      <c r="B50" s="42"/>
      <c r="D50" s="43" t="s">
        <v>53</v>
      </c>
      <c r="E50" s="44"/>
      <c r="F50" s="44"/>
      <c r="G50" s="43" t="s">
        <v>54</v>
      </c>
      <c r="H50" s="44"/>
      <c r="I50" s="44"/>
      <c r="J50" s="44"/>
      <c r="K50" s="44"/>
      <c r="L50" s="42"/>
    </row>
    <row r="51" spans="1:30" hidden="1">
      <c r="B51" s="20"/>
      <c r="L51" s="20"/>
    </row>
    <row r="52" spans="1:30" hidden="1">
      <c r="B52" s="20"/>
      <c r="L52" s="20"/>
    </row>
    <row r="53" spans="1:30" hidden="1">
      <c r="B53" s="20"/>
      <c r="L53" s="20"/>
    </row>
    <row r="54" spans="1:30" hidden="1">
      <c r="B54" s="20"/>
      <c r="L54" s="20"/>
    </row>
    <row r="55" spans="1:30" hidden="1">
      <c r="B55" s="20"/>
      <c r="L55" s="20"/>
    </row>
    <row r="56" spans="1:30" hidden="1">
      <c r="B56" s="20"/>
      <c r="L56" s="20"/>
    </row>
    <row r="57" spans="1:30" hidden="1">
      <c r="B57" s="20"/>
      <c r="L57" s="20"/>
    </row>
    <row r="58" spans="1:30" hidden="1">
      <c r="B58" s="20"/>
      <c r="L58" s="20"/>
    </row>
    <row r="59" spans="1:30" hidden="1">
      <c r="B59" s="20"/>
      <c r="L59" s="20"/>
    </row>
    <row r="60" spans="1:30" hidden="1">
      <c r="B60" s="20"/>
      <c r="L60" s="20"/>
    </row>
    <row r="61" spans="1:30" s="2" customFormat="1" ht="12.75" hidden="1">
      <c r="A61" s="32"/>
      <c r="B61" s="33"/>
      <c r="C61" s="32"/>
      <c r="D61" s="45" t="s">
        <v>55</v>
      </c>
      <c r="E61" s="35"/>
      <c r="F61" s="107" t="s">
        <v>56</v>
      </c>
      <c r="G61" s="45" t="s">
        <v>55</v>
      </c>
      <c r="H61" s="35"/>
      <c r="I61" s="35"/>
      <c r="J61" s="108" t="s">
        <v>56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</row>
    <row r="62" spans="1:30" hidden="1">
      <c r="B62" s="20"/>
      <c r="L62" s="20"/>
    </row>
    <row r="63" spans="1:30" hidden="1">
      <c r="B63" s="20"/>
      <c r="L63" s="20"/>
    </row>
    <row r="64" spans="1:30" hidden="1">
      <c r="B64" s="20"/>
      <c r="L64" s="20"/>
    </row>
    <row r="65" spans="1:30" s="2" customFormat="1" ht="12.75" hidden="1">
      <c r="A65" s="32"/>
      <c r="B65" s="33"/>
      <c r="C65" s="32"/>
      <c r="D65" s="43" t="s">
        <v>57</v>
      </c>
      <c r="E65" s="46"/>
      <c r="F65" s="46"/>
      <c r="G65" s="43" t="s">
        <v>58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</row>
    <row r="66" spans="1:30" hidden="1">
      <c r="B66" s="20"/>
      <c r="L66" s="20"/>
    </row>
    <row r="67" spans="1:30" hidden="1">
      <c r="B67" s="20"/>
      <c r="L67" s="20"/>
    </row>
    <row r="68" spans="1:30" hidden="1">
      <c r="B68" s="20"/>
      <c r="L68" s="20"/>
    </row>
    <row r="69" spans="1:30" hidden="1">
      <c r="B69" s="20"/>
      <c r="L69" s="20"/>
    </row>
    <row r="70" spans="1:30" hidden="1">
      <c r="B70" s="20"/>
      <c r="L70" s="20"/>
    </row>
    <row r="71" spans="1:30" hidden="1">
      <c r="B71" s="20"/>
      <c r="L71" s="20"/>
    </row>
    <row r="72" spans="1:30" hidden="1">
      <c r="B72" s="20"/>
      <c r="L72" s="20"/>
    </row>
    <row r="73" spans="1:30" hidden="1">
      <c r="B73" s="20"/>
      <c r="L73" s="20"/>
    </row>
    <row r="74" spans="1:30" hidden="1">
      <c r="B74" s="20"/>
      <c r="L74" s="20"/>
    </row>
    <row r="75" spans="1:30" hidden="1">
      <c r="B75" s="20"/>
      <c r="L75" s="20"/>
    </row>
    <row r="76" spans="1:30" s="2" customFormat="1" ht="12.75" hidden="1">
      <c r="A76" s="32"/>
      <c r="B76" s="33"/>
      <c r="C76" s="32"/>
      <c r="D76" s="45" t="s">
        <v>55</v>
      </c>
      <c r="E76" s="35"/>
      <c r="F76" s="107" t="s">
        <v>56</v>
      </c>
      <c r="G76" s="45" t="s">
        <v>55</v>
      </c>
      <c r="H76" s="35"/>
      <c r="I76" s="35"/>
      <c r="J76" s="108" t="s">
        <v>56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</row>
    <row r="77" spans="1:30" s="2" customFormat="1" ht="14.45" hidden="1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</row>
    <row r="78" spans="1:30" hidden="1"/>
    <row r="79" spans="1:30" hidden="1"/>
    <row r="80" spans="1:30" hidden="1"/>
    <row r="81" spans="1:46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</row>
    <row r="82" spans="1:46" s="2" customFormat="1" ht="24.95" customHeight="1">
      <c r="A82" s="32"/>
      <c r="B82" s="33"/>
      <c r="C82" s="21" t="s">
        <v>100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</row>
    <row r="83" spans="1:46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</row>
    <row r="84" spans="1:46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</row>
    <row r="85" spans="1:46" s="2" customFormat="1" ht="16.5" customHeight="1">
      <c r="A85" s="32"/>
      <c r="B85" s="33"/>
      <c r="C85" s="32"/>
      <c r="D85" s="32"/>
      <c r="E85" s="299" t="str">
        <f>E7</f>
        <v>Účelová komunikace z ul. Vazová, Uherský Brod</v>
      </c>
      <c r="F85" s="300"/>
      <c r="G85" s="300"/>
      <c r="H85" s="30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</row>
    <row r="86" spans="1:46" s="2" customFormat="1" ht="12" customHeight="1">
      <c r="A86" s="32"/>
      <c r="B86" s="33"/>
      <c r="C86" s="27" t="s">
        <v>98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</row>
    <row r="87" spans="1:46" s="2" customFormat="1" ht="16.5" customHeight="1">
      <c r="A87" s="32"/>
      <c r="B87" s="33"/>
      <c r="C87" s="32"/>
      <c r="D87" s="32"/>
      <c r="E87" s="264" t="str">
        <f>E9</f>
        <v>SO101 - Účelová komunikace</v>
      </c>
      <c r="F87" s="298"/>
      <c r="G87" s="298"/>
      <c r="H87" s="298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</row>
    <row r="88" spans="1:46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</row>
    <row r="89" spans="1:46" s="2" customFormat="1" ht="12" customHeight="1">
      <c r="A89" s="32"/>
      <c r="B89" s="33"/>
      <c r="C89" s="27" t="s">
        <v>20</v>
      </c>
      <c r="D89" s="32"/>
      <c r="E89" s="32"/>
      <c r="F89" s="25" t="str">
        <f>F12</f>
        <v>Město Uherský Brod</v>
      </c>
      <c r="G89" s="32"/>
      <c r="H89" s="32"/>
      <c r="I89" s="27"/>
      <c r="J89" s="55" t="str">
        <f>IF(J12="","",J12)</f>
        <v>14. 4. 2022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</row>
    <row r="90" spans="1:46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</row>
    <row r="91" spans="1:46" s="2" customFormat="1" ht="25.7" customHeight="1">
      <c r="A91" s="32"/>
      <c r="B91" s="33"/>
      <c r="C91" s="27" t="s">
        <v>24</v>
      </c>
      <c r="D91" s="32"/>
      <c r="E91" s="32"/>
      <c r="F91" s="25" t="str">
        <f>E15</f>
        <v>Město Uherský Brod, Masarykovo náměstí 100</v>
      </c>
      <c r="G91" s="32"/>
      <c r="H91" s="32"/>
      <c r="I91" s="27"/>
      <c r="J91" s="30" t="str">
        <f>E21</f>
        <v>EDMA, s.r.o., Luleč 407, 683 03 Luleč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</row>
    <row r="92" spans="1:46" s="2" customFormat="1" ht="15.2" customHeight="1">
      <c r="A92" s="32"/>
      <c r="B92" s="33"/>
      <c r="C92" s="27" t="s">
        <v>30</v>
      </c>
      <c r="D92" s="32"/>
      <c r="E92" s="32"/>
      <c r="F92" s="25" t="str">
        <f>IF(E18="","",E18)</f>
        <v>Vyplň údaj</v>
      </c>
      <c r="G92" s="32"/>
      <c r="H92" s="32"/>
      <c r="I92" s="27"/>
      <c r="J92" s="30" t="str">
        <f>E24</f>
        <v>Ing. Martin Vaškeba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</row>
    <row r="93" spans="1:46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</row>
    <row r="94" spans="1:46" s="2" customFormat="1" ht="29.25" customHeight="1">
      <c r="A94" s="32"/>
      <c r="B94" s="33"/>
      <c r="C94" s="109" t="s">
        <v>101</v>
      </c>
      <c r="D94" s="101"/>
      <c r="E94" s="101"/>
      <c r="F94" s="101"/>
      <c r="G94" s="101"/>
      <c r="H94" s="101"/>
      <c r="I94" s="101"/>
      <c r="J94" s="110" t="s">
        <v>102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</row>
    <row r="95" spans="1:46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</row>
    <row r="96" spans="1:46" s="2" customFormat="1" ht="22.9" customHeight="1">
      <c r="A96" s="32"/>
      <c r="B96" s="33"/>
      <c r="C96" s="111" t="s">
        <v>103</v>
      </c>
      <c r="D96" s="32"/>
      <c r="E96" s="32"/>
      <c r="F96" s="32"/>
      <c r="G96" s="32"/>
      <c r="H96" s="32"/>
      <c r="I96" s="32"/>
      <c r="J96" s="71">
        <f>J126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T96" s="17" t="s">
        <v>104</v>
      </c>
    </row>
    <row r="97" spans="1:30" s="9" customFormat="1" ht="24.95" customHeight="1">
      <c r="B97" s="112"/>
      <c r="D97" s="113" t="s">
        <v>105</v>
      </c>
      <c r="E97" s="114"/>
      <c r="F97" s="114"/>
      <c r="G97" s="114"/>
      <c r="H97" s="114"/>
      <c r="I97" s="114"/>
      <c r="J97" s="115">
        <f>J127</f>
        <v>0</v>
      </c>
      <c r="L97" s="112"/>
    </row>
    <row r="98" spans="1:30" s="10" customFormat="1" ht="19.899999999999999" customHeight="1">
      <c r="B98" s="116"/>
      <c r="D98" s="117" t="s">
        <v>190</v>
      </c>
      <c r="E98" s="118"/>
      <c r="F98" s="118"/>
      <c r="G98" s="118"/>
      <c r="H98" s="118"/>
      <c r="I98" s="118"/>
      <c r="J98" s="119">
        <f>J128</f>
        <v>0</v>
      </c>
      <c r="L98" s="116"/>
    </row>
    <row r="99" spans="1:30" s="10" customFormat="1" ht="19.899999999999999" customHeight="1">
      <c r="B99" s="116"/>
      <c r="D99" s="117" t="s">
        <v>191</v>
      </c>
      <c r="E99" s="118"/>
      <c r="F99" s="118"/>
      <c r="G99" s="118"/>
      <c r="H99" s="118"/>
      <c r="I99" s="118"/>
      <c r="J99" s="119">
        <f>J207</f>
        <v>0</v>
      </c>
      <c r="L99" s="116"/>
    </row>
    <row r="100" spans="1:30" s="10" customFormat="1" ht="19.899999999999999" customHeight="1">
      <c r="B100" s="116"/>
      <c r="D100" s="117" t="s">
        <v>192</v>
      </c>
      <c r="E100" s="118"/>
      <c r="F100" s="118"/>
      <c r="G100" s="118"/>
      <c r="H100" s="118"/>
      <c r="I100" s="118"/>
      <c r="J100" s="119">
        <f>J210</f>
        <v>0</v>
      </c>
      <c r="L100" s="116"/>
    </row>
    <row r="101" spans="1:30" s="10" customFormat="1" ht="19.899999999999999" customHeight="1">
      <c r="B101" s="116"/>
      <c r="D101" s="117" t="s">
        <v>193</v>
      </c>
      <c r="E101" s="118"/>
      <c r="F101" s="118"/>
      <c r="G101" s="118"/>
      <c r="H101" s="118"/>
      <c r="I101" s="118"/>
      <c r="J101" s="119">
        <f>J224</f>
        <v>0</v>
      </c>
      <c r="L101" s="116"/>
    </row>
    <row r="102" spans="1:30" s="10" customFormat="1" ht="19.899999999999999" customHeight="1">
      <c r="B102" s="116"/>
      <c r="D102" s="117" t="s">
        <v>194</v>
      </c>
      <c r="E102" s="118"/>
      <c r="F102" s="118"/>
      <c r="G102" s="118"/>
      <c r="H102" s="118"/>
      <c r="I102" s="118"/>
      <c r="J102" s="119">
        <f>J226</f>
        <v>0</v>
      </c>
      <c r="L102" s="116"/>
    </row>
    <row r="103" spans="1:30" s="10" customFormat="1" ht="19.899999999999999" customHeight="1">
      <c r="B103" s="116"/>
      <c r="D103" s="117" t="s">
        <v>195</v>
      </c>
      <c r="E103" s="118"/>
      <c r="F103" s="118"/>
      <c r="G103" s="118"/>
      <c r="H103" s="118"/>
      <c r="I103" s="118"/>
      <c r="J103" s="119">
        <f>J241</f>
        <v>0</v>
      </c>
      <c r="L103" s="116"/>
    </row>
    <row r="104" spans="1:30" s="10" customFormat="1" ht="19.899999999999999" customHeight="1">
      <c r="B104" s="116"/>
      <c r="D104" s="117" t="s">
        <v>196</v>
      </c>
      <c r="E104" s="118"/>
      <c r="F104" s="118"/>
      <c r="G104" s="118"/>
      <c r="H104" s="118"/>
      <c r="I104" s="118"/>
      <c r="J104" s="119">
        <f>J249</f>
        <v>0</v>
      </c>
      <c r="L104" s="116"/>
    </row>
    <row r="105" spans="1:30" s="9" customFormat="1" ht="24.95" customHeight="1">
      <c r="B105" s="112"/>
      <c r="D105" s="113" t="s">
        <v>197</v>
      </c>
      <c r="E105" s="114"/>
      <c r="F105" s="114"/>
      <c r="G105" s="114"/>
      <c r="H105" s="114"/>
      <c r="I105" s="114"/>
      <c r="J105" s="115">
        <f>J251</f>
        <v>0</v>
      </c>
      <c r="L105" s="112"/>
    </row>
    <row r="106" spans="1:30" s="10" customFormat="1" ht="19.899999999999999" customHeight="1">
      <c r="B106" s="116"/>
      <c r="D106" s="117" t="s">
        <v>198</v>
      </c>
      <c r="E106" s="118"/>
      <c r="F106" s="118"/>
      <c r="G106" s="118"/>
      <c r="H106" s="118"/>
      <c r="I106" s="118"/>
      <c r="J106" s="119">
        <f>J252</f>
        <v>0</v>
      </c>
      <c r="L106" s="116"/>
    </row>
    <row r="107" spans="1:30" s="2" customFormat="1" ht="21.7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</row>
    <row r="108" spans="1:30" s="2" customFormat="1" ht="6.95" customHeight="1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</row>
    <row r="112" spans="1:30" s="2" customFormat="1" ht="6.95" customHeight="1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</row>
    <row r="113" spans="1:62" s="2" customFormat="1" ht="24.95" customHeight="1">
      <c r="A113" s="32"/>
      <c r="B113" s="33"/>
      <c r="C113" s="21" t="s">
        <v>108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</row>
    <row r="114" spans="1:62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</row>
    <row r="115" spans="1:62" s="2" customFormat="1" ht="12" customHeight="1">
      <c r="A115" s="32"/>
      <c r="B115" s="33"/>
      <c r="C115" s="27" t="s">
        <v>16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</row>
    <row r="116" spans="1:62" s="2" customFormat="1" ht="16.5" customHeight="1">
      <c r="A116" s="32"/>
      <c r="B116" s="33"/>
      <c r="C116" s="32"/>
      <c r="D116" s="32"/>
      <c r="E116" s="299" t="str">
        <f>E7</f>
        <v>Účelová komunikace z ul. Vazová, Uherský Brod</v>
      </c>
      <c r="F116" s="300"/>
      <c r="G116" s="300"/>
      <c r="H116" s="300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</row>
    <row r="117" spans="1:62" s="2" customFormat="1" ht="12" customHeight="1">
      <c r="A117" s="32"/>
      <c r="B117" s="33"/>
      <c r="C117" s="27" t="s">
        <v>98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</row>
    <row r="118" spans="1:62" s="2" customFormat="1" ht="16.5" customHeight="1">
      <c r="A118" s="32"/>
      <c r="B118" s="33"/>
      <c r="C118" s="32"/>
      <c r="D118" s="32"/>
      <c r="E118" s="264" t="str">
        <f>E9</f>
        <v>SO101 - Účelová komunikace</v>
      </c>
      <c r="F118" s="298"/>
      <c r="G118" s="298"/>
      <c r="H118" s="298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</row>
    <row r="119" spans="1:62" s="2" customFormat="1" ht="6.9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</row>
    <row r="120" spans="1:62" s="2" customFormat="1" ht="12" customHeight="1">
      <c r="A120" s="32"/>
      <c r="B120" s="33"/>
      <c r="C120" s="27" t="s">
        <v>20</v>
      </c>
      <c r="D120" s="32"/>
      <c r="E120" s="32"/>
      <c r="F120" s="25" t="str">
        <f>F12</f>
        <v>Město Uherský Brod</v>
      </c>
      <c r="G120" s="32"/>
      <c r="H120" s="32"/>
      <c r="I120" s="27"/>
      <c r="J120" s="55" t="str">
        <f>IF(J12="","",J12)</f>
        <v>14. 4. 2022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</row>
    <row r="121" spans="1:62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</row>
    <row r="122" spans="1:62" s="2" customFormat="1" ht="25.7" customHeight="1">
      <c r="A122" s="32"/>
      <c r="B122" s="33"/>
      <c r="C122" s="27" t="s">
        <v>24</v>
      </c>
      <c r="D122" s="32"/>
      <c r="E122" s="32"/>
      <c r="F122" s="25" t="str">
        <f>E15</f>
        <v>Město Uherský Brod, Masarykovo náměstí 100</v>
      </c>
      <c r="G122" s="32"/>
      <c r="H122" s="32"/>
      <c r="I122" s="27"/>
      <c r="J122" s="30" t="str">
        <f>E21</f>
        <v>EDMA, s.r.o., Luleč 407, 683 03 Luleč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</row>
    <row r="123" spans="1:62" s="2" customFormat="1" ht="15.2" customHeight="1">
      <c r="A123" s="32"/>
      <c r="B123" s="33"/>
      <c r="C123" s="27" t="s">
        <v>30</v>
      </c>
      <c r="D123" s="32"/>
      <c r="E123" s="32"/>
      <c r="F123" s="25" t="str">
        <f>IF(E18="","",E18)</f>
        <v>Vyplň údaj</v>
      </c>
      <c r="G123" s="32"/>
      <c r="H123" s="32"/>
      <c r="I123" s="27"/>
      <c r="J123" s="30" t="str">
        <f>E24</f>
        <v>Ing. Martin Vaškeba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</row>
    <row r="124" spans="1:62" s="2" customFormat="1" ht="10.3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</row>
    <row r="125" spans="1:62" s="11" customFormat="1" ht="29.25" customHeight="1">
      <c r="A125" s="120"/>
      <c r="B125" s="121"/>
      <c r="C125" s="122" t="s">
        <v>109</v>
      </c>
      <c r="D125" s="123" t="s">
        <v>65</v>
      </c>
      <c r="E125" s="123" t="s">
        <v>61</v>
      </c>
      <c r="F125" s="123" t="s">
        <v>62</v>
      </c>
      <c r="G125" s="123" t="s">
        <v>110</v>
      </c>
      <c r="H125" s="123" t="s">
        <v>111</v>
      </c>
      <c r="I125" s="123"/>
      <c r="J125" s="124" t="s">
        <v>102</v>
      </c>
      <c r="K125" s="125" t="s">
        <v>113</v>
      </c>
      <c r="L125" s="126"/>
      <c r="M125" s="62" t="s">
        <v>1</v>
      </c>
      <c r="N125" s="63" t="s">
        <v>44</v>
      </c>
      <c r="O125" s="63" t="s">
        <v>114</v>
      </c>
      <c r="P125" s="63" t="s">
        <v>115</v>
      </c>
      <c r="Q125" s="63" t="s">
        <v>116</v>
      </c>
      <c r="R125" s="63" t="s">
        <v>117</v>
      </c>
      <c r="S125" s="63" t="s">
        <v>118</v>
      </c>
      <c r="T125" s="64" t="s">
        <v>119</v>
      </c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</row>
    <row r="126" spans="1:62" s="2" customFormat="1" ht="22.9" customHeight="1">
      <c r="A126" s="32"/>
      <c r="B126" s="33"/>
      <c r="C126" s="69" t="s">
        <v>120</v>
      </c>
      <c r="D126" s="32"/>
      <c r="E126" s="32"/>
      <c r="F126" s="32"/>
      <c r="G126" s="32"/>
      <c r="H126" s="32"/>
      <c r="I126" s="32"/>
      <c r="J126" s="127">
        <f>J127+J251</f>
        <v>0</v>
      </c>
      <c r="K126" s="32"/>
      <c r="L126" s="33"/>
      <c r="M126" s="65"/>
      <c r="N126" s="56"/>
      <c r="O126" s="66"/>
      <c r="P126" s="128">
        <f>P127+P251</f>
        <v>0</v>
      </c>
      <c r="Q126" s="66"/>
      <c r="R126" s="128">
        <f>R127+R251</f>
        <v>1680.614118</v>
      </c>
      <c r="S126" s="66"/>
      <c r="T126" s="129">
        <f>T127+T251</f>
        <v>322.26740000000001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S126" s="17" t="s">
        <v>79</v>
      </c>
      <c r="AT126" s="17" t="s">
        <v>104</v>
      </c>
      <c r="BJ126" s="130">
        <f>BJ127+BJ251</f>
        <v>0</v>
      </c>
    </row>
    <row r="127" spans="1:62" s="12" customFormat="1" ht="25.9" customHeight="1">
      <c r="B127" s="131"/>
      <c r="D127" s="132" t="s">
        <v>79</v>
      </c>
      <c r="E127" s="133" t="s">
        <v>121</v>
      </c>
      <c r="F127" s="133" t="s">
        <v>122</v>
      </c>
      <c r="I127" s="134"/>
      <c r="J127" s="135">
        <f>J128+J207+J241+J249+J224+J226+J210</f>
        <v>0</v>
      </c>
      <c r="L127" s="131"/>
      <c r="M127" s="136"/>
      <c r="N127" s="137"/>
      <c r="O127" s="137"/>
      <c r="P127" s="138">
        <f>P128+P207+P210+P224+P226+P241+P249</f>
        <v>0</v>
      </c>
      <c r="Q127" s="137"/>
      <c r="R127" s="138">
        <f>R128+R207+R210+R224+R226+R241+R249</f>
        <v>1680.614118</v>
      </c>
      <c r="S127" s="137"/>
      <c r="T127" s="139">
        <f>T128+T207+T210+T224+T226+T241+T249</f>
        <v>322.26740000000001</v>
      </c>
      <c r="AQ127" s="132" t="s">
        <v>88</v>
      </c>
      <c r="AS127" s="140" t="s">
        <v>79</v>
      </c>
      <c r="AT127" s="140" t="s">
        <v>80</v>
      </c>
      <c r="AX127" s="132" t="s">
        <v>123</v>
      </c>
      <c r="BJ127" s="141">
        <f>BJ128+BJ207+BJ210+BJ224+BJ226+BJ241+BJ249</f>
        <v>0</v>
      </c>
    </row>
    <row r="128" spans="1:62" s="12" customFormat="1" ht="22.9" customHeight="1">
      <c r="B128" s="131"/>
      <c r="D128" s="132" t="s">
        <v>79</v>
      </c>
      <c r="E128" s="142" t="s">
        <v>88</v>
      </c>
      <c r="F128" s="142" t="s">
        <v>199</v>
      </c>
      <c r="I128" s="134"/>
      <c r="J128" s="143">
        <f>SUM(J129:J201)</f>
        <v>0</v>
      </c>
      <c r="L128" s="131"/>
      <c r="M128" s="136"/>
      <c r="N128" s="137"/>
      <c r="O128" s="137"/>
      <c r="P128" s="138">
        <f>SUM(P129:P206)</f>
        <v>0</v>
      </c>
      <c r="Q128" s="137"/>
      <c r="R128" s="138">
        <f>SUM(R129:R206)</f>
        <v>111.07346699999999</v>
      </c>
      <c r="S128" s="137"/>
      <c r="T128" s="139">
        <f>SUM(T129:T206)</f>
        <v>319.71800000000002</v>
      </c>
      <c r="AQ128" s="132" t="s">
        <v>88</v>
      </c>
      <c r="AS128" s="140" t="s">
        <v>79</v>
      </c>
      <c r="AT128" s="140" t="s">
        <v>88</v>
      </c>
      <c r="AX128" s="132" t="s">
        <v>123</v>
      </c>
      <c r="BJ128" s="141">
        <f>SUM(BJ129:BJ206)</f>
        <v>0</v>
      </c>
    </row>
    <row r="129" spans="1:64" s="2" customFormat="1" ht="44.25" customHeight="1">
      <c r="A129" s="32"/>
      <c r="B129" s="144"/>
      <c r="C129" s="145" t="s">
        <v>200</v>
      </c>
      <c r="D129" s="145" t="s">
        <v>127</v>
      </c>
      <c r="E129" s="146" t="s">
        <v>201</v>
      </c>
      <c r="F129" s="147" t="s">
        <v>617</v>
      </c>
      <c r="G129" s="148" t="s">
        <v>202</v>
      </c>
      <c r="H129" s="149">
        <v>2000</v>
      </c>
      <c r="I129" s="150"/>
      <c r="J129" s="151">
        <f>ROUND(I129*H129,2)</f>
        <v>0</v>
      </c>
      <c r="K129" s="152"/>
      <c r="L129" s="33"/>
      <c r="M129" s="153" t="s">
        <v>1</v>
      </c>
      <c r="N129" s="154" t="s">
        <v>45</v>
      </c>
      <c r="O129" s="58"/>
      <c r="P129" s="155">
        <f>O129*H129</f>
        <v>0</v>
      </c>
      <c r="Q129" s="155">
        <v>0</v>
      </c>
      <c r="R129" s="155">
        <f>Q129*H129</f>
        <v>0</v>
      </c>
      <c r="S129" s="155">
        <v>0</v>
      </c>
      <c r="T129" s="156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Q129" s="157" t="s">
        <v>125</v>
      </c>
      <c r="AS129" s="157" t="s">
        <v>127</v>
      </c>
      <c r="AT129" s="157" t="s">
        <v>90</v>
      </c>
      <c r="AX129" s="17" t="s">
        <v>123</v>
      </c>
      <c r="BD129" s="158">
        <f>IF(N129="základní",J129,0)</f>
        <v>0</v>
      </c>
      <c r="BE129" s="158">
        <f>IF(N129="snížená",J129,0)</f>
        <v>0</v>
      </c>
      <c r="BF129" s="158">
        <f>IF(N129="zákl. přenesená",J129,0)</f>
        <v>0</v>
      </c>
      <c r="BG129" s="158">
        <f>IF(N129="sníž. přenesená",J129,0)</f>
        <v>0</v>
      </c>
      <c r="BH129" s="158">
        <f>IF(N129="nulová",J129,0)</f>
        <v>0</v>
      </c>
      <c r="BI129" s="17" t="s">
        <v>88</v>
      </c>
      <c r="BJ129" s="158">
        <f>ROUND(I129*H129,2)</f>
        <v>0</v>
      </c>
      <c r="BK129" s="17" t="s">
        <v>125</v>
      </c>
      <c r="BL129" s="157" t="s">
        <v>203</v>
      </c>
    </row>
    <row r="130" spans="1:64" s="2" customFormat="1" ht="24.2" customHeight="1">
      <c r="A130" s="32"/>
      <c r="B130" s="144"/>
      <c r="C130" s="145" t="s">
        <v>184</v>
      </c>
      <c r="D130" s="145" t="s">
        <v>127</v>
      </c>
      <c r="E130" s="146" t="s">
        <v>204</v>
      </c>
      <c r="F130" s="147" t="s">
        <v>205</v>
      </c>
      <c r="G130" s="148" t="s">
        <v>202</v>
      </c>
      <c r="H130" s="149">
        <v>145</v>
      </c>
      <c r="I130" s="150"/>
      <c r="J130" s="151">
        <f>ROUND(I130*H130,2)</f>
        <v>0</v>
      </c>
      <c r="K130" s="152"/>
      <c r="L130" s="33"/>
      <c r="M130" s="153" t="s">
        <v>1</v>
      </c>
      <c r="N130" s="154" t="s">
        <v>45</v>
      </c>
      <c r="O130" s="58"/>
      <c r="P130" s="155">
        <f>O130*H130</f>
        <v>0</v>
      </c>
      <c r="Q130" s="155">
        <v>0</v>
      </c>
      <c r="R130" s="155">
        <f>Q130*H130</f>
        <v>0</v>
      </c>
      <c r="S130" s="155">
        <v>0.48</v>
      </c>
      <c r="T130" s="156">
        <f>S130*H130</f>
        <v>69.599999999999994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Q130" s="157" t="s">
        <v>125</v>
      </c>
      <c r="AS130" s="157" t="s">
        <v>127</v>
      </c>
      <c r="AT130" s="157" t="s">
        <v>90</v>
      </c>
      <c r="AX130" s="17" t="s">
        <v>123</v>
      </c>
      <c r="BD130" s="158">
        <f>IF(N130="základní",J130,0)</f>
        <v>0</v>
      </c>
      <c r="BE130" s="158">
        <f>IF(N130="snížená",J130,0)</f>
        <v>0</v>
      </c>
      <c r="BF130" s="158">
        <f>IF(N130="zákl. přenesená",J130,0)</f>
        <v>0</v>
      </c>
      <c r="BG130" s="158">
        <f>IF(N130="sníž. přenesená",J130,0)</f>
        <v>0</v>
      </c>
      <c r="BH130" s="158">
        <f>IF(N130="nulová",J130,0)</f>
        <v>0</v>
      </c>
      <c r="BI130" s="17" t="s">
        <v>88</v>
      </c>
      <c r="BJ130" s="158">
        <f>ROUND(I130*H130,2)</f>
        <v>0</v>
      </c>
      <c r="BK130" s="17" t="s">
        <v>125</v>
      </c>
      <c r="BL130" s="157" t="s">
        <v>206</v>
      </c>
    </row>
    <row r="131" spans="1:64" s="13" customFormat="1">
      <c r="B131" s="168"/>
      <c r="D131" s="159" t="s">
        <v>207</v>
      </c>
      <c r="E131" s="169" t="s">
        <v>1</v>
      </c>
      <c r="F131" s="170" t="s">
        <v>208</v>
      </c>
      <c r="H131" s="171">
        <v>145</v>
      </c>
      <c r="I131" s="172"/>
      <c r="L131" s="168"/>
      <c r="M131" s="173"/>
      <c r="N131" s="174"/>
      <c r="O131" s="174"/>
      <c r="P131" s="174"/>
      <c r="Q131" s="174"/>
      <c r="R131" s="174"/>
      <c r="S131" s="174"/>
      <c r="T131" s="175"/>
      <c r="AS131" s="169" t="s">
        <v>207</v>
      </c>
      <c r="AT131" s="169" t="s">
        <v>90</v>
      </c>
      <c r="AU131" s="13" t="s">
        <v>90</v>
      </c>
      <c r="AV131" s="13" t="s">
        <v>36</v>
      </c>
      <c r="AW131" s="13" t="s">
        <v>88</v>
      </c>
      <c r="AX131" s="169" t="s">
        <v>123</v>
      </c>
    </row>
    <row r="132" spans="1:64" s="2" customFormat="1" ht="33" customHeight="1">
      <c r="A132" s="32"/>
      <c r="B132" s="144"/>
      <c r="C132" s="145" t="s">
        <v>126</v>
      </c>
      <c r="D132" s="145" t="s">
        <v>127</v>
      </c>
      <c r="E132" s="146" t="s">
        <v>209</v>
      </c>
      <c r="F132" s="147" t="s">
        <v>210</v>
      </c>
      <c r="G132" s="148" t="s">
        <v>202</v>
      </c>
      <c r="H132" s="149">
        <v>140</v>
      </c>
      <c r="I132" s="150"/>
      <c r="J132" s="151">
        <f>ROUND(I132*H132,2)</f>
        <v>0</v>
      </c>
      <c r="K132" s="152"/>
      <c r="L132" s="33"/>
      <c r="M132" s="153" t="s">
        <v>1</v>
      </c>
      <c r="N132" s="154" t="s">
        <v>45</v>
      </c>
      <c r="O132" s="58"/>
      <c r="P132" s="155">
        <f>O132*H132</f>
        <v>0</v>
      </c>
      <c r="Q132" s="155">
        <v>0</v>
      </c>
      <c r="R132" s="155">
        <f>Q132*H132</f>
        <v>0</v>
      </c>
      <c r="S132" s="155">
        <v>0.42499999999999999</v>
      </c>
      <c r="T132" s="156">
        <f>S132*H132</f>
        <v>59.5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Q132" s="157" t="s">
        <v>125</v>
      </c>
      <c r="AS132" s="157" t="s">
        <v>127</v>
      </c>
      <c r="AT132" s="157" t="s">
        <v>90</v>
      </c>
      <c r="AX132" s="17" t="s">
        <v>123</v>
      </c>
      <c r="BD132" s="158">
        <f>IF(N132="základní",J132,0)</f>
        <v>0</v>
      </c>
      <c r="BE132" s="158">
        <f>IF(N132="snížená",J132,0)</f>
        <v>0</v>
      </c>
      <c r="BF132" s="158">
        <f>IF(N132="zákl. přenesená",J132,0)</f>
        <v>0</v>
      </c>
      <c r="BG132" s="158">
        <f>IF(N132="sníž. přenesená",J132,0)</f>
        <v>0</v>
      </c>
      <c r="BH132" s="158">
        <f>IF(N132="nulová",J132,0)</f>
        <v>0</v>
      </c>
      <c r="BI132" s="17" t="s">
        <v>88</v>
      </c>
      <c r="BJ132" s="158">
        <f>ROUND(I132*H132,2)</f>
        <v>0</v>
      </c>
      <c r="BK132" s="17" t="s">
        <v>125</v>
      </c>
      <c r="BL132" s="157" t="s">
        <v>211</v>
      </c>
    </row>
    <row r="133" spans="1:64" s="13" customFormat="1">
      <c r="B133" s="168"/>
      <c r="D133" s="159" t="s">
        <v>207</v>
      </c>
      <c r="E133" s="169" t="s">
        <v>1</v>
      </c>
      <c r="F133" s="170" t="s">
        <v>212</v>
      </c>
      <c r="H133" s="171">
        <v>140</v>
      </c>
      <c r="I133" s="172"/>
      <c r="L133" s="168"/>
      <c r="M133" s="173"/>
      <c r="N133" s="174"/>
      <c r="O133" s="174"/>
      <c r="P133" s="174"/>
      <c r="Q133" s="174"/>
      <c r="R133" s="174"/>
      <c r="S133" s="174"/>
      <c r="T133" s="175"/>
      <c r="AS133" s="169" t="s">
        <v>207</v>
      </c>
      <c r="AT133" s="169" t="s">
        <v>90</v>
      </c>
      <c r="AU133" s="13" t="s">
        <v>90</v>
      </c>
      <c r="AV133" s="13" t="s">
        <v>36</v>
      </c>
      <c r="AW133" s="13" t="s">
        <v>88</v>
      </c>
      <c r="AX133" s="169" t="s">
        <v>123</v>
      </c>
    </row>
    <row r="134" spans="1:64" s="2" customFormat="1" ht="24.2" customHeight="1">
      <c r="A134" s="32"/>
      <c r="B134" s="144"/>
      <c r="C134" s="145" t="s">
        <v>155</v>
      </c>
      <c r="D134" s="145" t="s">
        <v>127</v>
      </c>
      <c r="E134" s="146" t="s">
        <v>213</v>
      </c>
      <c r="F134" s="147" t="s">
        <v>214</v>
      </c>
      <c r="G134" s="148" t="s">
        <v>202</v>
      </c>
      <c r="H134" s="149">
        <v>464.8</v>
      </c>
      <c r="I134" s="150"/>
      <c r="J134" s="151">
        <f>ROUND(I134*H134,2)</f>
        <v>0</v>
      </c>
      <c r="K134" s="152"/>
      <c r="L134" s="33"/>
      <c r="M134" s="153" t="s">
        <v>1</v>
      </c>
      <c r="N134" s="154" t="s">
        <v>45</v>
      </c>
      <c r="O134" s="58"/>
      <c r="P134" s="155">
        <f>O134*H134</f>
        <v>0</v>
      </c>
      <c r="Q134" s="155">
        <v>0</v>
      </c>
      <c r="R134" s="155">
        <f>Q134*H134</f>
        <v>0</v>
      </c>
      <c r="S134" s="155">
        <v>0.28999999999999998</v>
      </c>
      <c r="T134" s="156">
        <f>S134*H134</f>
        <v>134.792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Q134" s="157" t="s">
        <v>125</v>
      </c>
      <c r="AS134" s="157" t="s">
        <v>127</v>
      </c>
      <c r="AT134" s="157" t="s">
        <v>90</v>
      </c>
      <c r="AX134" s="17" t="s">
        <v>123</v>
      </c>
      <c r="BD134" s="158">
        <f>IF(N134="základní",J134,0)</f>
        <v>0</v>
      </c>
      <c r="BE134" s="158">
        <f>IF(N134="snížená",J134,0)</f>
        <v>0</v>
      </c>
      <c r="BF134" s="158">
        <f>IF(N134="zákl. přenesená",J134,0)</f>
        <v>0</v>
      </c>
      <c r="BG134" s="158">
        <f>IF(N134="sníž. přenesená",J134,0)</f>
        <v>0</v>
      </c>
      <c r="BH134" s="158">
        <f>IF(N134="nulová",J134,0)</f>
        <v>0</v>
      </c>
      <c r="BI134" s="17" t="s">
        <v>88</v>
      </c>
      <c r="BJ134" s="158">
        <f>ROUND(I134*H134,2)</f>
        <v>0</v>
      </c>
      <c r="BK134" s="17" t="s">
        <v>125</v>
      </c>
      <c r="BL134" s="157" t="s">
        <v>215</v>
      </c>
    </row>
    <row r="135" spans="1:64" s="13" customFormat="1">
      <c r="B135" s="168"/>
      <c r="D135" s="159" t="s">
        <v>207</v>
      </c>
      <c r="E135" s="169" t="s">
        <v>1</v>
      </c>
      <c r="F135" s="170" t="s">
        <v>208</v>
      </c>
      <c r="H135" s="171">
        <v>145</v>
      </c>
      <c r="I135" s="172"/>
      <c r="L135" s="168"/>
      <c r="M135" s="173"/>
      <c r="N135" s="174"/>
      <c r="O135" s="174"/>
      <c r="P135" s="174"/>
      <c r="Q135" s="174"/>
      <c r="R135" s="174"/>
      <c r="S135" s="174"/>
      <c r="T135" s="175"/>
      <c r="AS135" s="169" t="s">
        <v>207</v>
      </c>
      <c r="AT135" s="169" t="s">
        <v>90</v>
      </c>
      <c r="AU135" s="13" t="s">
        <v>90</v>
      </c>
      <c r="AV135" s="13" t="s">
        <v>36</v>
      </c>
      <c r="AW135" s="13" t="s">
        <v>80</v>
      </c>
      <c r="AX135" s="169" t="s">
        <v>123</v>
      </c>
    </row>
    <row r="136" spans="1:64" s="13" customFormat="1">
      <c r="B136" s="168"/>
      <c r="D136" s="159" t="s">
        <v>207</v>
      </c>
      <c r="E136" s="169" t="s">
        <v>1</v>
      </c>
      <c r="F136" s="170" t="s">
        <v>216</v>
      </c>
      <c r="H136" s="171">
        <v>140</v>
      </c>
      <c r="I136" s="172"/>
      <c r="L136" s="168"/>
      <c r="M136" s="173"/>
      <c r="N136" s="174"/>
      <c r="O136" s="174"/>
      <c r="P136" s="174"/>
      <c r="Q136" s="174"/>
      <c r="R136" s="174"/>
      <c r="S136" s="174"/>
      <c r="T136" s="175"/>
      <c r="AS136" s="169" t="s">
        <v>207</v>
      </c>
      <c r="AT136" s="169" t="s">
        <v>90</v>
      </c>
      <c r="AU136" s="13" t="s">
        <v>90</v>
      </c>
      <c r="AV136" s="13" t="s">
        <v>36</v>
      </c>
      <c r="AW136" s="13" t="s">
        <v>80</v>
      </c>
      <c r="AX136" s="169" t="s">
        <v>123</v>
      </c>
    </row>
    <row r="137" spans="1:64" s="13" customFormat="1">
      <c r="B137" s="168"/>
      <c r="D137" s="159" t="s">
        <v>207</v>
      </c>
      <c r="E137" s="169" t="s">
        <v>1</v>
      </c>
      <c r="F137" s="170" t="s">
        <v>217</v>
      </c>
      <c r="H137" s="171">
        <v>179.8</v>
      </c>
      <c r="I137" s="172"/>
      <c r="L137" s="168"/>
      <c r="M137" s="173"/>
      <c r="N137" s="174"/>
      <c r="O137" s="174"/>
      <c r="P137" s="174"/>
      <c r="Q137" s="174"/>
      <c r="R137" s="174"/>
      <c r="S137" s="174"/>
      <c r="T137" s="175"/>
      <c r="AS137" s="169" t="s">
        <v>207</v>
      </c>
      <c r="AT137" s="169" t="s">
        <v>90</v>
      </c>
      <c r="AU137" s="13" t="s">
        <v>90</v>
      </c>
      <c r="AV137" s="13" t="s">
        <v>36</v>
      </c>
      <c r="AW137" s="13" t="s">
        <v>80</v>
      </c>
      <c r="AX137" s="169" t="s">
        <v>123</v>
      </c>
    </row>
    <row r="138" spans="1:64" s="14" customFormat="1">
      <c r="B138" s="176"/>
      <c r="D138" s="159" t="s">
        <v>207</v>
      </c>
      <c r="E138" s="177" t="s">
        <v>1</v>
      </c>
      <c r="F138" s="178" t="s">
        <v>218</v>
      </c>
      <c r="H138" s="179">
        <v>464.8</v>
      </c>
      <c r="I138" s="180"/>
      <c r="L138" s="176"/>
      <c r="M138" s="181"/>
      <c r="N138" s="182"/>
      <c r="O138" s="182"/>
      <c r="P138" s="182"/>
      <c r="Q138" s="182"/>
      <c r="R138" s="182"/>
      <c r="S138" s="182"/>
      <c r="T138" s="183"/>
      <c r="AS138" s="177" t="s">
        <v>207</v>
      </c>
      <c r="AT138" s="177" t="s">
        <v>90</v>
      </c>
      <c r="AU138" s="14" t="s">
        <v>125</v>
      </c>
      <c r="AV138" s="14" t="s">
        <v>36</v>
      </c>
      <c r="AW138" s="14" t="s">
        <v>88</v>
      </c>
      <c r="AX138" s="177" t="s">
        <v>123</v>
      </c>
    </row>
    <row r="139" spans="1:64" s="2" customFormat="1" ht="24.2" customHeight="1">
      <c r="A139" s="32"/>
      <c r="B139" s="144"/>
      <c r="C139" s="145" t="s">
        <v>88</v>
      </c>
      <c r="D139" s="145" t="s">
        <v>127</v>
      </c>
      <c r="E139" s="146" t="s">
        <v>219</v>
      </c>
      <c r="F139" s="147" t="s">
        <v>220</v>
      </c>
      <c r="G139" s="148" t="s">
        <v>202</v>
      </c>
      <c r="H139" s="149">
        <v>205.3</v>
      </c>
      <c r="I139" s="150"/>
      <c r="J139" s="151">
        <f>ROUND(I139*H139,2)</f>
        <v>0</v>
      </c>
      <c r="K139" s="152"/>
      <c r="L139" s="33"/>
      <c r="M139" s="153" t="s">
        <v>1</v>
      </c>
      <c r="N139" s="154" t="s">
        <v>45</v>
      </c>
      <c r="O139" s="58"/>
      <c r="P139" s="155">
        <f>O139*H139</f>
        <v>0</v>
      </c>
      <c r="Q139" s="155">
        <v>0</v>
      </c>
      <c r="R139" s="155">
        <f>Q139*H139</f>
        <v>0</v>
      </c>
      <c r="S139" s="155">
        <v>0.22</v>
      </c>
      <c r="T139" s="156">
        <f>S139*H139</f>
        <v>45.166000000000004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Q139" s="157" t="s">
        <v>125</v>
      </c>
      <c r="AS139" s="157" t="s">
        <v>127</v>
      </c>
      <c r="AT139" s="157" t="s">
        <v>90</v>
      </c>
      <c r="AX139" s="17" t="s">
        <v>123</v>
      </c>
      <c r="BD139" s="158">
        <f>IF(N139="základní",J139,0)</f>
        <v>0</v>
      </c>
      <c r="BE139" s="158">
        <f>IF(N139="snížená",J139,0)</f>
        <v>0</v>
      </c>
      <c r="BF139" s="158">
        <f>IF(N139="zákl. přenesená",J139,0)</f>
        <v>0</v>
      </c>
      <c r="BG139" s="158">
        <f>IF(N139="sníž. přenesená",J139,0)</f>
        <v>0</v>
      </c>
      <c r="BH139" s="158">
        <f>IF(N139="nulová",J139,0)</f>
        <v>0</v>
      </c>
      <c r="BI139" s="17" t="s">
        <v>88</v>
      </c>
      <c r="BJ139" s="158">
        <f>ROUND(I139*H139,2)</f>
        <v>0</v>
      </c>
      <c r="BK139" s="17" t="s">
        <v>125</v>
      </c>
      <c r="BL139" s="157" t="s">
        <v>221</v>
      </c>
    </row>
    <row r="140" spans="1:64" s="13" customFormat="1">
      <c r="B140" s="168"/>
      <c r="D140" s="159" t="s">
        <v>207</v>
      </c>
      <c r="E140" s="169" t="s">
        <v>1</v>
      </c>
      <c r="F140" s="170" t="s">
        <v>222</v>
      </c>
      <c r="H140" s="171">
        <v>25.5</v>
      </c>
      <c r="I140" s="172"/>
      <c r="L140" s="168"/>
      <c r="M140" s="173"/>
      <c r="N140" s="174"/>
      <c r="O140" s="174"/>
      <c r="P140" s="174"/>
      <c r="Q140" s="174"/>
      <c r="R140" s="174"/>
      <c r="S140" s="174"/>
      <c r="T140" s="175"/>
      <c r="AS140" s="169" t="s">
        <v>207</v>
      </c>
      <c r="AT140" s="169" t="s">
        <v>90</v>
      </c>
      <c r="AU140" s="13" t="s">
        <v>90</v>
      </c>
      <c r="AV140" s="13" t="s">
        <v>36</v>
      </c>
      <c r="AW140" s="13" t="s">
        <v>80</v>
      </c>
      <c r="AX140" s="169" t="s">
        <v>123</v>
      </c>
    </row>
    <row r="141" spans="1:64" s="13" customFormat="1">
      <c r="B141" s="168"/>
      <c r="D141" s="159" t="s">
        <v>207</v>
      </c>
      <c r="E141" s="169" t="s">
        <v>1</v>
      </c>
      <c r="F141" s="170" t="s">
        <v>217</v>
      </c>
      <c r="H141" s="171">
        <v>179.8</v>
      </c>
      <c r="I141" s="172"/>
      <c r="L141" s="168"/>
      <c r="M141" s="173"/>
      <c r="N141" s="174"/>
      <c r="O141" s="174"/>
      <c r="P141" s="174"/>
      <c r="Q141" s="174"/>
      <c r="R141" s="174"/>
      <c r="S141" s="174"/>
      <c r="T141" s="175"/>
      <c r="AS141" s="169" t="s">
        <v>207</v>
      </c>
      <c r="AT141" s="169" t="s">
        <v>90</v>
      </c>
      <c r="AU141" s="13" t="s">
        <v>90</v>
      </c>
      <c r="AV141" s="13" t="s">
        <v>36</v>
      </c>
      <c r="AW141" s="13" t="s">
        <v>80</v>
      </c>
      <c r="AX141" s="169" t="s">
        <v>123</v>
      </c>
    </row>
    <row r="142" spans="1:64" s="14" customFormat="1">
      <c r="B142" s="176"/>
      <c r="D142" s="159" t="s">
        <v>207</v>
      </c>
      <c r="E142" s="177" t="s">
        <v>1</v>
      </c>
      <c r="F142" s="178" t="s">
        <v>218</v>
      </c>
      <c r="H142" s="179">
        <v>205.3</v>
      </c>
      <c r="I142" s="180"/>
      <c r="L142" s="176"/>
      <c r="M142" s="181"/>
      <c r="N142" s="182"/>
      <c r="O142" s="182"/>
      <c r="P142" s="182"/>
      <c r="Q142" s="182"/>
      <c r="R142" s="182"/>
      <c r="S142" s="182"/>
      <c r="T142" s="183"/>
      <c r="AS142" s="177" t="s">
        <v>207</v>
      </c>
      <c r="AT142" s="177" t="s">
        <v>90</v>
      </c>
      <c r="AU142" s="14" t="s">
        <v>125</v>
      </c>
      <c r="AV142" s="14" t="s">
        <v>36</v>
      </c>
      <c r="AW142" s="14" t="s">
        <v>88</v>
      </c>
      <c r="AX142" s="177" t="s">
        <v>123</v>
      </c>
    </row>
    <row r="143" spans="1:64" s="2" customFormat="1" ht="16.5" customHeight="1">
      <c r="A143" s="32"/>
      <c r="B143" s="144"/>
      <c r="C143" s="145" t="s">
        <v>140</v>
      </c>
      <c r="D143" s="145" t="s">
        <v>127</v>
      </c>
      <c r="E143" s="146" t="s">
        <v>223</v>
      </c>
      <c r="F143" s="147" t="s">
        <v>224</v>
      </c>
      <c r="G143" s="148" t="s">
        <v>225</v>
      </c>
      <c r="H143" s="149">
        <v>52</v>
      </c>
      <c r="I143" s="150"/>
      <c r="J143" s="151">
        <f>ROUND(I143*H143,2)</f>
        <v>0</v>
      </c>
      <c r="K143" s="152"/>
      <c r="L143" s="33"/>
      <c r="M143" s="153" t="s">
        <v>1</v>
      </c>
      <c r="N143" s="154" t="s">
        <v>45</v>
      </c>
      <c r="O143" s="58"/>
      <c r="P143" s="155">
        <f>O143*H143</f>
        <v>0</v>
      </c>
      <c r="Q143" s="155">
        <v>0</v>
      </c>
      <c r="R143" s="155">
        <f>Q143*H143</f>
        <v>0</v>
      </c>
      <c r="S143" s="155">
        <v>0.20499999999999999</v>
      </c>
      <c r="T143" s="156">
        <f>S143*H143</f>
        <v>10.66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Q143" s="157" t="s">
        <v>125</v>
      </c>
      <c r="AS143" s="157" t="s">
        <v>127</v>
      </c>
      <c r="AT143" s="157" t="s">
        <v>90</v>
      </c>
      <c r="AX143" s="17" t="s">
        <v>123</v>
      </c>
      <c r="BD143" s="158">
        <f>IF(N143="základní",J143,0)</f>
        <v>0</v>
      </c>
      <c r="BE143" s="158">
        <f>IF(N143="snížená",J143,0)</f>
        <v>0</v>
      </c>
      <c r="BF143" s="158">
        <f>IF(N143="zákl. přenesená",J143,0)</f>
        <v>0</v>
      </c>
      <c r="BG143" s="158">
        <f>IF(N143="sníž. přenesená",J143,0)</f>
        <v>0</v>
      </c>
      <c r="BH143" s="158">
        <f>IF(N143="nulová",J143,0)</f>
        <v>0</v>
      </c>
      <c r="BI143" s="17" t="s">
        <v>88</v>
      </c>
      <c r="BJ143" s="158">
        <f>ROUND(I143*H143,2)</f>
        <v>0</v>
      </c>
      <c r="BK143" s="17" t="s">
        <v>125</v>
      </c>
      <c r="BL143" s="157" t="s">
        <v>226</v>
      </c>
    </row>
    <row r="144" spans="1:64" s="2" customFormat="1" ht="24.2" customHeight="1">
      <c r="A144" s="32"/>
      <c r="B144" s="144"/>
      <c r="C144" s="145" t="s">
        <v>145</v>
      </c>
      <c r="D144" s="145" t="s">
        <v>127</v>
      </c>
      <c r="E144" s="146" t="s">
        <v>227</v>
      </c>
      <c r="F144" s="147" t="s">
        <v>228</v>
      </c>
      <c r="G144" s="148" t="s">
        <v>202</v>
      </c>
      <c r="H144" s="149">
        <v>530</v>
      </c>
      <c r="I144" s="150"/>
      <c r="J144" s="151">
        <f>ROUND(I144*H144,2)</f>
        <v>0</v>
      </c>
      <c r="K144" s="152"/>
      <c r="L144" s="33"/>
      <c r="M144" s="153" t="s">
        <v>1</v>
      </c>
      <c r="N144" s="154" t="s">
        <v>45</v>
      </c>
      <c r="O144" s="58"/>
      <c r="P144" s="155">
        <f>O144*H144</f>
        <v>0</v>
      </c>
      <c r="Q144" s="155">
        <v>0</v>
      </c>
      <c r="R144" s="155">
        <f>Q144*H144</f>
        <v>0</v>
      </c>
      <c r="S144" s="155">
        <v>0</v>
      </c>
      <c r="T144" s="156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Q144" s="157" t="s">
        <v>125</v>
      </c>
      <c r="AS144" s="157" t="s">
        <v>127</v>
      </c>
      <c r="AT144" s="157" t="s">
        <v>90</v>
      </c>
      <c r="AX144" s="17" t="s">
        <v>123</v>
      </c>
      <c r="BD144" s="158">
        <f>IF(N144="základní",J144,0)</f>
        <v>0</v>
      </c>
      <c r="BE144" s="158">
        <f>IF(N144="snížená",J144,0)</f>
        <v>0</v>
      </c>
      <c r="BF144" s="158">
        <f>IF(N144="zákl. přenesená",J144,0)</f>
        <v>0</v>
      </c>
      <c r="BG144" s="158">
        <f>IF(N144="sníž. přenesená",J144,0)</f>
        <v>0</v>
      </c>
      <c r="BH144" s="158">
        <f>IF(N144="nulová",J144,0)</f>
        <v>0</v>
      </c>
      <c r="BI144" s="17" t="s">
        <v>88</v>
      </c>
      <c r="BJ144" s="158">
        <f>ROUND(I144*H144,2)</f>
        <v>0</v>
      </c>
      <c r="BK144" s="17" t="s">
        <v>125</v>
      </c>
      <c r="BL144" s="157" t="s">
        <v>229</v>
      </c>
    </row>
    <row r="145" spans="1:64" s="13" customFormat="1">
      <c r="B145" s="168"/>
      <c r="D145" s="159" t="s">
        <v>207</v>
      </c>
      <c r="E145" s="169" t="s">
        <v>1</v>
      </c>
      <c r="F145" s="170" t="s">
        <v>230</v>
      </c>
      <c r="H145" s="171">
        <v>530</v>
      </c>
      <c r="I145" s="172"/>
      <c r="L145" s="168"/>
      <c r="M145" s="173"/>
      <c r="N145" s="174"/>
      <c r="O145" s="174"/>
      <c r="P145" s="174"/>
      <c r="Q145" s="174"/>
      <c r="R145" s="174"/>
      <c r="S145" s="174"/>
      <c r="T145" s="175"/>
      <c r="AS145" s="169" t="s">
        <v>207</v>
      </c>
      <c r="AT145" s="169" t="s">
        <v>90</v>
      </c>
      <c r="AU145" s="13" t="s">
        <v>90</v>
      </c>
      <c r="AV145" s="13" t="s">
        <v>36</v>
      </c>
      <c r="AW145" s="13" t="s">
        <v>88</v>
      </c>
      <c r="AX145" s="169" t="s">
        <v>123</v>
      </c>
    </row>
    <row r="146" spans="1:64" s="2" customFormat="1" ht="33" customHeight="1">
      <c r="A146" s="32"/>
      <c r="B146" s="144"/>
      <c r="C146" s="145" t="s">
        <v>150</v>
      </c>
      <c r="D146" s="145" t="s">
        <v>127</v>
      </c>
      <c r="E146" s="146" t="s">
        <v>231</v>
      </c>
      <c r="F146" s="147" t="s">
        <v>232</v>
      </c>
      <c r="G146" s="148" t="s">
        <v>233</v>
      </c>
      <c r="H146" s="149">
        <v>604.572</v>
      </c>
      <c r="I146" s="150"/>
      <c r="J146" s="151">
        <f>ROUND(I146*H146,2)</f>
        <v>0</v>
      </c>
      <c r="K146" s="152"/>
      <c r="L146" s="33"/>
      <c r="M146" s="153" t="s">
        <v>1</v>
      </c>
      <c r="N146" s="154" t="s">
        <v>45</v>
      </c>
      <c r="O146" s="58"/>
      <c r="P146" s="155">
        <f>O146*H146</f>
        <v>0</v>
      </c>
      <c r="Q146" s="155">
        <v>0</v>
      </c>
      <c r="R146" s="155">
        <f>Q146*H146</f>
        <v>0</v>
      </c>
      <c r="S146" s="155">
        <v>0</v>
      </c>
      <c r="T146" s="156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Q146" s="157" t="s">
        <v>125</v>
      </c>
      <c r="AS146" s="157" t="s">
        <v>127</v>
      </c>
      <c r="AT146" s="157" t="s">
        <v>90</v>
      </c>
      <c r="AX146" s="17" t="s">
        <v>123</v>
      </c>
      <c r="BD146" s="158">
        <f>IF(N146="základní",J146,0)</f>
        <v>0</v>
      </c>
      <c r="BE146" s="158">
        <f>IF(N146="snížená",J146,0)</f>
        <v>0</v>
      </c>
      <c r="BF146" s="158">
        <f>IF(N146="zákl. přenesená",J146,0)</f>
        <v>0</v>
      </c>
      <c r="BG146" s="158">
        <f>IF(N146="sníž. přenesená",J146,0)</f>
        <v>0</v>
      </c>
      <c r="BH146" s="158">
        <f>IF(N146="nulová",J146,0)</f>
        <v>0</v>
      </c>
      <c r="BI146" s="17" t="s">
        <v>88</v>
      </c>
      <c r="BJ146" s="158">
        <f>ROUND(I146*H146,2)</f>
        <v>0</v>
      </c>
      <c r="BK146" s="17" t="s">
        <v>125</v>
      </c>
      <c r="BL146" s="157" t="s">
        <v>234</v>
      </c>
    </row>
    <row r="147" spans="1:64" s="13" customFormat="1">
      <c r="B147" s="168"/>
      <c r="D147" s="159" t="s">
        <v>207</v>
      </c>
      <c r="E147" s="169" t="s">
        <v>1</v>
      </c>
      <c r="F147" s="170" t="s">
        <v>235</v>
      </c>
      <c r="H147" s="171">
        <v>460</v>
      </c>
      <c r="I147" s="172"/>
      <c r="L147" s="168"/>
      <c r="M147" s="173"/>
      <c r="N147" s="174"/>
      <c r="O147" s="174"/>
      <c r="P147" s="174"/>
      <c r="Q147" s="174"/>
      <c r="R147" s="174"/>
      <c r="S147" s="174"/>
      <c r="T147" s="175"/>
      <c r="AS147" s="169" t="s">
        <v>207</v>
      </c>
      <c r="AT147" s="169" t="s">
        <v>90</v>
      </c>
      <c r="AU147" s="13" t="s">
        <v>90</v>
      </c>
      <c r="AV147" s="13" t="s">
        <v>36</v>
      </c>
      <c r="AW147" s="13" t="s">
        <v>80</v>
      </c>
      <c r="AX147" s="169" t="s">
        <v>123</v>
      </c>
    </row>
    <row r="148" spans="1:64" s="13" customFormat="1" ht="22.5">
      <c r="B148" s="168"/>
      <c r="D148" s="159" t="s">
        <v>207</v>
      </c>
      <c r="E148" s="169" t="s">
        <v>1</v>
      </c>
      <c r="F148" s="170" t="s">
        <v>236</v>
      </c>
      <c r="H148" s="171">
        <v>25.172000000000001</v>
      </c>
      <c r="I148" s="172"/>
      <c r="L148" s="168"/>
      <c r="M148" s="173"/>
      <c r="N148" s="174"/>
      <c r="O148" s="174"/>
      <c r="P148" s="174"/>
      <c r="Q148" s="174"/>
      <c r="R148" s="174"/>
      <c r="S148" s="174"/>
      <c r="T148" s="175"/>
      <c r="AS148" s="169" t="s">
        <v>207</v>
      </c>
      <c r="AT148" s="169" t="s">
        <v>90</v>
      </c>
      <c r="AU148" s="13" t="s">
        <v>90</v>
      </c>
      <c r="AV148" s="13" t="s">
        <v>36</v>
      </c>
      <c r="AW148" s="13" t="s">
        <v>80</v>
      </c>
      <c r="AX148" s="169" t="s">
        <v>123</v>
      </c>
    </row>
    <row r="149" spans="1:64" s="13" customFormat="1" ht="22.5">
      <c r="B149" s="168"/>
      <c r="D149" s="159" t="s">
        <v>207</v>
      </c>
      <c r="E149" s="169" t="s">
        <v>1</v>
      </c>
      <c r="F149" s="170" t="s">
        <v>237</v>
      </c>
      <c r="H149" s="171">
        <v>19.600000000000001</v>
      </c>
      <c r="I149" s="172"/>
      <c r="L149" s="168"/>
      <c r="M149" s="173"/>
      <c r="N149" s="174"/>
      <c r="O149" s="174"/>
      <c r="P149" s="174"/>
      <c r="Q149" s="174"/>
      <c r="R149" s="174"/>
      <c r="S149" s="174"/>
      <c r="T149" s="175"/>
      <c r="AS149" s="169" t="s">
        <v>207</v>
      </c>
      <c r="AT149" s="169" t="s">
        <v>90</v>
      </c>
      <c r="AU149" s="13" t="s">
        <v>90</v>
      </c>
      <c r="AV149" s="13" t="s">
        <v>36</v>
      </c>
      <c r="AW149" s="13" t="s">
        <v>80</v>
      </c>
      <c r="AX149" s="169" t="s">
        <v>123</v>
      </c>
    </row>
    <row r="150" spans="1:64" s="13" customFormat="1" ht="22.5">
      <c r="B150" s="168"/>
      <c r="D150" s="159" t="s">
        <v>207</v>
      </c>
      <c r="E150" s="169" t="s">
        <v>1</v>
      </c>
      <c r="F150" s="170" t="s">
        <v>238</v>
      </c>
      <c r="H150" s="171">
        <v>20.3</v>
      </c>
      <c r="I150" s="172"/>
      <c r="L150" s="168"/>
      <c r="M150" s="173"/>
      <c r="N150" s="174"/>
      <c r="O150" s="174"/>
      <c r="P150" s="174"/>
      <c r="Q150" s="174"/>
      <c r="R150" s="174"/>
      <c r="S150" s="174"/>
      <c r="T150" s="175"/>
      <c r="AS150" s="169" t="s">
        <v>207</v>
      </c>
      <c r="AT150" s="169" t="s">
        <v>90</v>
      </c>
      <c r="AU150" s="13" t="s">
        <v>90</v>
      </c>
      <c r="AV150" s="13" t="s">
        <v>36</v>
      </c>
      <c r="AW150" s="13" t="s">
        <v>80</v>
      </c>
      <c r="AX150" s="169" t="s">
        <v>123</v>
      </c>
    </row>
    <row r="151" spans="1:64" s="13" customFormat="1">
      <c r="B151" s="168"/>
      <c r="D151" s="159" t="s">
        <v>207</v>
      </c>
      <c r="E151" s="169" t="s">
        <v>1</v>
      </c>
      <c r="F151" s="170" t="s">
        <v>239</v>
      </c>
      <c r="H151" s="171">
        <v>79.5</v>
      </c>
      <c r="I151" s="172"/>
      <c r="L151" s="168"/>
      <c r="M151" s="173"/>
      <c r="N151" s="174"/>
      <c r="O151" s="174"/>
      <c r="P151" s="174"/>
      <c r="Q151" s="174"/>
      <c r="R151" s="174"/>
      <c r="S151" s="174"/>
      <c r="T151" s="175"/>
      <c r="AS151" s="169" t="s">
        <v>207</v>
      </c>
      <c r="AT151" s="169" t="s">
        <v>90</v>
      </c>
      <c r="AU151" s="13" t="s">
        <v>90</v>
      </c>
      <c r="AV151" s="13" t="s">
        <v>36</v>
      </c>
      <c r="AW151" s="13" t="s">
        <v>80</v>
      </c>
      <c r="AX151" s="169" t="s">
        <v>123</v>
      </c>
    </row>
    <row r="152" spans="1:64" s="14" customFormat="1">
      <c r="B152" s="176"/>
      <c r="D152" s="159" t="s">
        <v>207</v>
      </c>
      <c r="E152" s="177" t="s">
        <v>1</v>
      </c>
      <c r="F152" s="178" t="s">
        <v>218</v>
      </c>
      <c r="H152" s="179">
        <v>604.572</v>
      </c>
      <c r="I152" s="180"/>
      <c r="L152" s="176"/>
      <c r="M152" s="181"/>
      <c r="N152" s="182"/>
      <c r="O152" s="182"/>
      <c r="P152" s="182"/>
      <c r="Q152" s="182"/>
      <c r="R152" s="182"/>
      <c r="S152" s="182"/>
      <c r="T152" s="183"/>
      <c r="AS152" s="177" t="s">
        <v>207</v>
      </c>
      <c r="AT152" s="177" t="s">
        <v>90</v>
      </c>
      <c r="AU152" s="14" t="s">
        <v>125</v>
      </c>
      <c r="AV152" s="14" t="s">
        <v>36</v>
      </c>
      <c r="AW152" s="14" t="s">
        <v>88</v>
      </c>
      <c r="AX152" s="177" t="s">
        <v>123</v>
      </c>
    </row>
    <row r="153" spans="1:64" s="233" customFormat="1" ht="33" customHeight="1">
      <c r="A153" s="224"/>
      <c r="B153" s="225"/>
      <c r="C153" s="217" t="s">
        <v>240</v>
      </c>
      <c r="D153" s="217" t="s">
        <v>127</v>
      </c>
      <c r="E153" s="218" t="s">
        <v>241</v>
      </c>
      <c r="F153" s="219" t="s">
        <v>242</v>
      </c>
      <c r="G153" s="220" t="s">
        <v>233</v>
      </c>
      <c r="H153" s="221">
        <v>54.956000000000003</v>
      </c>
      <c r="I153" s="222"/>
      <c r="J153" s="222">
        <f>ROUND(I153*H153,2)</f>
        <v>0</v>
      </c>
      <c r="K153" s="226"/>
      <c r="L153" s="227"/>
      <c r="M153" s="228" t="s">
        <v>1</v>
      </c>
      <c r="N153" s="229" t="s">
        <v>45</v>
      </c>
      <c r="O153" s="230"/>
      <c r="P153" s="231">
        <f>O153*H153</f>
        <v>0</v>
      </c>
      <c r="Q153" s="231">
        <v>0</v>
      </c>
      <c r="R153" s="231">
        <f>Q153*H153</f>
        <v>0</v>
      </c>
      <c r="S153" s="231">
        <v>0</v>
      </c>
      <c r="T153" s="232">
        <f>S153*H153</f>
        <v>0</v>
      </c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Q153" s="234" t="s">
        <v>125</v>
      </c>
      <c r="AS153" s="234" t="s">
        <v>127</v>
      </c>
      <c r="AT153" s="234" t="s">
        <v>90</v>
      </c>
      <c r="AX153" s="235" t="s">
        <v>123</v>
      </c>
      <c r="BD153" s="236">
        <f>IF(N153="základní",J153,0)</f>
        <v>0</v>
      </c>
      <c r="BE153" s="236">
        <f>IF(N153="snížená",J153,0)</f>
        <v>0</v>
      </c>
      <c r="BF153" s="236">
        <f>IF(N153="zákl. přenesená",J153,0)</f>
        <v>0</v>
      </c>
      <c r="BG153" s="236">
        <f>IF(N153="sníž. přenesená",J153,0)</f>
        <v>0</v>
      </c>
      <c r="BH153" s="236">
        <f>IF(N153="nulová",J153,0)</f>
        <v>0</v>
      </c>
      <c r="BI153" s="235" t="s">
        <v>88</v>
      </c>
      <c r="BJ153" s="236">
        <f>ROUND(I153*H153,2)</f>
        <v>0</v>
      </c>
      <c r="BK153" s="235" t="s">
        <v>125</v>
      </c>
      <c r="BL153" s="234" t="s">
        <v>243</v>
      </c>
    </row>
    <row r="154" spans="1:64" s="13" customFormat="1" ht="12">
      <c r="B154" s="168"/>
      <c r="D154" s="159" t="s">
        <v>207</v>
      </c>
      <c r="E154" s="169" t="s">
        <v>1</v>
      </c>
      <c r="F154" s="170" t="s">
        <v>609</v>
      </c>
      <c r="H154" s="171">
        <v>54.956000000000003</v>
      </c>
      <c r="I154" s="172"/>
      <c r="J154" s="151"/>
      <c r="L154" s="168"/>
      <c r="M154" s="173"/>
      <c r="N154" s="174"/>
      <c r="O154" s="174"/>
      <c r="P154" s="174"/>
      <c r="Q154" s="174"/>
      <c r="R154" s="174"/>
      <c r="S154" s="174"/>
      <c r="T154" s="175"/>
      <c r="AS154" s="169" t="s">
        <v>207</v>
      </c>
      <c r="AT154" s="169" t="s">
        <v>90</v>
      </c>
      <c r="AU154" s="13" t="s">
        <v>90</v>
      </c>
      <c r="AV154" s="13" t="s">
        <v>36</v>
      </c>
      <c r="AW154" s="13" t="s">
        <v>88</v>
      </c>
      <c r="AX154" s="169" t="s">
        <v>123</v>
      </c>
    </row>
    <row r="155" spans="1:64" s="208" customFormat="1" ht="24">
      <c r="B155" s="209"/>
      <c r="C155" s="217">
        <v>8</v>
      </c>
      <c r="D155" s="217" t="s">
        <v>127</v>
      </c>
      <c r="E155" s="218" t="s">
        <v>431</v>
      </c>
      <c r="F155" s="219" t="s">
        <v>432</v>
      </c>
      <c r="G155" s="220" t="s">
        <v>233</v>
      </c>
      <c r="H155" s="221">
        <v>6.75</v>
      </c>
      <c r="I155" s="222"/>
      <c r="J155" s="222">
        <f t="shared" ref="J155" si="0">ROUND(I155*H155,2)</f>
        <v>0</v>
      </c>
      <c r="L155" s="209"/>
      <c r="M155" s="214"/>
      <c r="N155" s="215"/>
      <c r="O155" s="215"/>
      <c r="P155" s="215"/>
      <c r="Q155" s="215"/>
      <c r="R155" s="215"/>
      <c r="S155" s="215"/>
      <c r="T155" s="216"/>
      <c r="AS155" s="211"/>
      <c r="AT155" s="211"/>
      <c r="AX155" s="211"/>
    </row>
    <row r="156" spans="1:64" s="208" customFormat="1">
      <c r="B156" s="209"/>
      <c r="D156" s="210"/>
      <c r="E156" s="211"/>
      <c r="F156" s="212" t="s">
        <v>610</v>
      </c>
      <c r="H156" s="207"/>
      <c r="I156" s="213"/>
      <c r="L156" s="209"/>
      <c r="M156" s="214"/>
      <c r="N156" s="215"/>
      <c r="O156" s="215"/>
      <c r="P156" s="215"/>
      <c r="Q156" s="215"/>
      <c r="R156" s="215"/>
      <c r="S156" s="215"/>
      <c r="T156" s="216"/>
      <c r="AS156" s="211"/>
      <c r="AT156" s="211"/>
      <c r="AX156" s="211"/>
    </row>
    <row r="157" spans="1:64" s="233" customFormat="1" ht="37.9" customHeight="1">
      <c r="A157" s="224"/>
      <c r="B157" s="225"/>
      <c r="C157" s="217" t="s">
        <v>244</v>
      </c>
      <c r="D157" s="217" t="s">
        <v>127</v>
      </c>
      <c r="E157" s="218" t="s">
        <v>245</v>
      </c>
      <c r="F157" s="219" t="s">
        <v>604</v>
      </c>
      <c r="G157" s="220" t="s">
        <v>233</v>
      </c>
      <c r="H157" s="221">
        <v>797.322</v>
      </c>
      <c r="I157" s="222"/>
      <c r="J157" s="222">
        <f>ROUND(I157*H157,2)</f>
        <v>0</v>
      </c>
      <c r="K157" s="226"/>
      <c r="L157" s="227"/>
      <c r="M157" s="228" t="s">
        <v>1</v>
      </c>
      <c r="N157" s="229" t="s">
        <v>45</v>
      </c>
      <c r="O157" s="230"/>
      <c r="P157" s="231">
        <f>O157*H157</f>
        <v>0</v>
      </c>
      <c r="Q157" s="231">
        <v>0</v>
      </c>
      <c r="R157" s="231">
        <f>Q157*H157</f>
        <v>0</v>
      </c>
      <c r="S157" s="231">
        <v>0</v>
      </c>
      <c r="T157" s="232">
        <f>S157*H157</f>
        <v>0</v>
      </c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Q157" s="234" t="s">
        <v>125</v>
      </c>
      <c r="AS157" s="234" t="s">
        <v>127</v>
      </c>
      <c r="AT157" s="234" t="s">
        <v>90</v>
      </c>
      <c r="AX157" s="235" t="s">
        <v>123</v>
      </c>
      <c r="BD157" s="236">
        <f>IF(N157="základní",J157,0)</f>
        <v>0</v>
      </c>
      <c r="BE157" s="236">
        <f>IF(N157="snížená",J157,0)</f>
        <v>0</v>
      </c>
      <c r="BF157" s="236">
        <f>IF(N157="zákl. přenesená",J157,0)</f>
        <v>0</v>
      </c>
      <c r="BG157" s="236">
        <f>IF(N157="sníž. přenesená",J157,0)</f>
        <v>0</v>
      </c>
      <c r="BH157" s="236">
        <f>IF(N157="nulová",J157,0)</f>
        <v>0</v>
      </c>
      <c r="BI157" s="235" t="s">
        <v>88</v>
      </c>
      <c r="BJ157" s="236">
        <f>ROUND(I157*H157,2)</f>
        <v>0</v>
      </c>
      <c r="BK157" s="235" t="s">
        <v>125</v>
      </c>
      <c r="BL157" s="234" t="s">
        <v>246</v>
      </c>
    </row>
    <row r="158" spans="1:64" s="13" customFormat="1">
      <c r="B158" s="168"/>
      <c r="D158" s="159" t="s">
        <v>207</v>
      </c>
      <c r="E158" s="169" t="s">
        <v>1</v>
      </c>
      <c r="F158" s="170" t="s">
        <v>235</v>
      </c>
      <c r="H158" s="171">
        <v>460</v>
      </c>
      <c r="I158" s="172"/>
      <c r="L158" s="168"/>
      <c r="M158" s="173"/>
      <c r="N158" s="174"/>
      <c r="O158" s="174"/>
      <c r="P158" s="174"/>
      <c r="Q158" s="174"/>
      <c r="R158" s="174"/>
      <c r="S158" s="174"/>
      <c r="T158" s="175"/>
      <c r="AS158" s="169" t="s">
        <v>207</v>
      </c>
      <c r="AT158" s="169" t="s">
        <v>90</v>
      </c>
      <c r="AU158" s="13" t="s">
        <v>90</v>
      </c>
      <c r="AV158" s="13" t="s">
        <v>36</v>
      </c>
      <c r="AW158" s="13" t="s">
        <v>80</v>
      </c>
      <c r="AX158" s="169" t="s">
        <v>123</v>
      </c>
    </row>
    <row r="159" spans="1:64" s="13" customFormat="1" ht="22.5">
      <c r="B159" s="168"/>
      <c r="D159" s="159" t="s">
        <v>207</v>
      </c>
      <c r="E159" s="169" t="s">
        <v>1</v>
      </c>
      <c r="F159" s="170" t="s">
        <v>236</v>
      </c>
      <c r="H159" s="171">
        <v>25.172000000000001</v>
      </c>
      <c r="I159" s="172"/>
      <c r="L159" s="168"/>
      <c r="M159" s="173"/>
      <c r="N159" s="174"/>
      <c r="O159" s="174"/>
      <c r="P159" s="174"/>
      <c r="Q159" s="174"/>
      <c r="R159" s="174"/>
      <c r="S159" s="174"/>
      <c r="T159" s="175"/>
      <c r="AS159" s="169" t="s">
        <v>207</v>
      </c>
      <c r="AT159" s="169" t="s">
        <v>90</v>
      </c>
      <c r="AU159" s="13" t="s">
        <v>90</v>
      </c>
      <c r="AV159" s="13" t="s">
        <v>36</v>
      </c>
      <c r="AW159" s="13" t="s">
        <v>80</v>
      </c>
      <c r="AX159" s="169" t="s">
        <v>123</v>
      </c>
    </row>
    <row r="160" spans="1:64" s="13" customFormat="1" ht="22.5">
      <c r="B160" s="168"/>
      <c r="D160" s="159" t="s">
        <v>207</v>
      </c>
      <c r="E160" s="169" t="s">
        <v>1</v>
      </c>
      <c r="F160" s="170" t="s">
        <v>237</v>
      </c>
      <c r="H160" s="171">
        <v>19.600000000000001</v>
      </c>
      <c r="I160" s="172"/>
      <c r="L160" s="168"/>
      <c r="M160" s="173"/>
      <c r="N160" s="174"/>
      <c r="O160" s="174"/>
      <c r="P160" s="174"/>
      <c r="Q160" s="174"/>
      <c r="R160" s="174"/>
      <c r="S160" s="174"/>
      <c r="T160" s="175"/>
      <c r="AS160" s="169" t="s">
        <v>207</v>
      </c>
      <c r="AT160" s="169" t="s">
        <v>90</v>
      </c>
      <c r="AU160" s="13" t="s">
        <v>90</v>
      </c>
      <c r="AV160" s="13" t="s">
        <v>36</v>
      </c>
      <c r="AW160" s="13" t="s">
        <v>80</v>
      </c>
      <c r="AX160" s="169" t="s">
        <v>123</v>
      </c>
    </row>
    <row r="161" spans="1:64" s="13" customFormat="1">
      <c r="B161" s="168"/>
      <c r="D161" s="159" t="s">
        <v>207</v>
      </c>
      <c r="E161" s="169" t="s">
        <v>1</v>
      </c>
      <c r="F161" s="170" t="s">
        <v>247</v>
      </c>
      <c r="H161" s="171">
        <v>79.5</v>
      </c>
      <c r="I161" s="172"/>
      <c r="L161" s="168"/>
      <c r="M161" s="173"/>
      <c r="N161" s="174"/>
      <c r="O161" s="174"/>
      <c r="P161" s="174"/>
      <c r="Q161" s="174"/>
      <c r="R161" s="174"/>
      <c r="S161" s="174"/>
      <c r="T161" s="175"/>
      <c r="AS161" s="169" t="s">
        <v>207</v>
      </c>
      <c r="AT161" s="169" t="s">
        <v>90</v>
      </c>
      <c r="AU161" s="13" t="s">
        <v>90</v>
      </c>
      <c r="AV161" s="13" t="s">
        <v>36</v>
      </c>
      <c r="AW161" s="13" t="s">
        <v>80</v>
      </c>
      <c r="AX161" s="169" t="s">
        <v>123</v>
      </c>
    </row>
    <row r="162" spans="1:64" s="13" customFormat="1" ht="22.5">
      <c r="B162" s="168"/>
      <c r="D162" s="159" t="s">
        <v>207</v>
      </c>
      <c r="E162" s="169" t="s">
        <v>1</v>
      </c>
      <c r="F162" s="170" t="s">
        <v>248</v>
      </c>
      <c r="H162" s="171">
        <v>20.3</v>
      </c>
      <c r="I162" s="172"/>
      <c r="L162" s="168"/>
      <c r="M162" s="173"/>
      <c r="N162" s="174"/>
      <c r="O162" s="174"/>
      <c r="P162" s="174"/>
      <c r="Q162" s="174"/>
      <c r="R162" s="174"/>
      <c r="S162" s="174"/>
      <c r="T162" s="175"/>
      <c r="AS162" s="169" t="s">
        <v>207</v>
      </c>
      <c r="AT162" s="169" t="s">
        <v>90</v>
      </c>
      <c r="AU162" s="13" t="s">
        <v>90</v>
      </c>
      <c r="AV162" s="13" t="s">
        <v>36</v>
      </c>
      <c r="AW162" s="13" t="s">
        <v>80</v>
      </c>
      <c r="AX162" s="169" t="s">
        <v>123</v>
      </c>
    </row>
    <row r="163" spans="1:64" s="15" customFormat="1">
      <c r="B163" s="184"/>
      <c r="D163" s="159" t="s">
        <v>207</v>
      </c>
      <c r="E163" s="185" t="s">
        <v>1</v>
      </c>
      <c r="F163" s="186" t="s">
        <v>249</v>
      </c>
      <c r="H163" s="187">
        <v>604.572</v>
      </c>
      <c r="I163" s="188"/>
      <c r="L163" s="184"/>
      <c r="M163" s="189"/>
      <c r="N163" s="190"/>
      <c r="O163" s="190"/>
      <c r="P163" s="190"/>
      <c r="Q163" s="190"/>
      <c r="R163" s="190"/>
      <c r="S163" s="190"/>
      <c r="T163" s="191"/>
      <c r="AS163" s="185" t="s">
        <v>207</v>
      </c>
      <c r="AT163" s="185" t="s">
        <v>90</v>
      </c>
      <c r="AU163" s="15" t="s">
        <v>171</v>
      </c>
      <c r="AV163" s="15" t="s">
        <v>36</v>
      </c>
      <c r="AW163" s="15" t="s">
        <v>80</v>
      </c>
      <c r="AX163" s="185" t="s">
        <v>123</v>
      </c>
    </row>
    <row r="164" spans="1:64" s="13" customFormat="1">
      <c r="B164" s="168"/>
      <c r="D164" s="159" t="s">
        <v>207</v>
      </c>
      <c r="E164" s="169" t="s">
        <v>1</v>
      </c>
      <c r="F164" s="170" t="s">
        <v>250</v>
      </c>
      <c r="H164" s="171">
        <v>79.5</v>
      </c>
      <c r="I164" s="172"/>
      <c r="L164" s="168"/>
      <c r="M164" s="173"/>
      <c r="N164" s="174"/>
      <c r="O164" s="174"/>
      <c r="P164" s="174"/>
      <c r="Q164" s="174"/>
      <c r="R164" s="174"/>
      <c r="S164" s="174"/>
      <c r="T164" s="175"/>
      <c r="AS164" s="169" t="s">
        <v>207</v>
      </c>
      <c r="AT164" s="169" t="s">
        <v>90</v>
      </c>
      <c r="AU164" s="13" t="s">
        <v>90</v>
      </c>
      <c r="AV164" s="13" t="s">
        <v>36</v>
      </c>
      <c r="AW164" s="13" t="s">
        <v>80</v>
      </c>
      <c r="AX164" s="169" t="s">
        <v>123</v>
      </c>
    </row>
    <row r="165" spans="1:64" s="13" customFormat="1">
      <c r="B165" s="168"/>
      <c r="D165" s="159" t="s">
        <v>207</v>
      </c>
      <c r="E165" s="169" t="s">
        <v>1</v>
      </c>
      <c r="F165" s="170" t="s">
        <v>251</v>
      </c>
      <c r="H165" s="171">
        <v>-34.665999999999997</v>
      </c>
      <c r="I165" s="172"/>
      <c r="L165" s="168"/>
      <c r="M165" s="173"/>
      <c r="N165" s="174"/>
      <c r="O165" s="174"/>
      <c r="P165" s="174"/>
      <c r="Q165" s="174"/>
      <c r="R165" s="174"/>
      <c r="S165" s="174"/>
      <c r="T165" s="175"/>
      <c r="V165" s="171"/>
      <c r="AS165" s="169" t="s">
        <v>207</v>
      </c>
      <c r="AT165" s="169" t="s">
        <v>90</v>
      </c>
      <c r="AU165" s="13" t="s">
        <v>90</v>
      </c>
      <c r="AV165" s="13" t="s">
        <v>36</v>
      </c>
      <c r="AW165" s="13" t="s">
        <v>80</v>
      </c>
      <c r="AX165" s="169" t="s">
        <v>123</v>
      </c>
    </row>
    <row r="166" spans="1:64" s="13" customFormat="1">
      <c r="B166" s="168"/>
      <c r="D166" s="159" t="s">
        <v>207</v>
      </c>
      <c r="E166" s="169" t="s">
        <v>1</v>
      </c>
      <c r="F166" s="170" t="s">
        <v>252</v>
      </c>
      <c r="H166" s="171">
        <v>79.959999999999994</v>
      </c>
      <c r="I166" s="172"/>
      <c r="L166" s="168"/>
      <c r="M166" s="173"/>
      <c r="N166" s="174"/>
      <c r="O166" s="174"/>
      <c r="P166" s="174"/>
      <c r="Q166" s="174"/>
      <c r="R166" s="174"/>
      <c r="S166" s="174"/>
      <c r="T166" s="175"/>
      <c r="AS166" s="169" t="s">
        <v>207</v>
      </c>
      <c r="AT166" s="169" t="s">
        <v>90</v>
      </c>
      <c r="AU166" s="13" t="s">
        <v>90</v>
      </c>
      <c r="AV166" s="13" t="s">
        <v>36</v>
      </c>
      <c r="AW166" s="13" t="s">
        <v>80</v>
      </c>
      <c r="AX166" s="169" t="s">
        <v>123</v>
      </c>
    </row>
    <row r="167" spans="1:64" s="15" customFormat="1">
      <c r="B167" s="184"/>
      <c r="D167" s="159" t="s">
        <v>207</v>
      </c>
      <c r="E167" s="185" t="s">
        <v>1</v>
      </c>
      <c r="F167" s="186" t="s">
        <v>249</v>
      </c>
      <c r="H167" s="187">
        <v>124.794</v>
      </c>
      <c r="I167" s="188"/>
      <c r="L167" s="184"/>
      <c r="M167" s="189"/>
      <c r="N167" s="190"/>
      <c r="O167" s="190"/>
      <c r="P167" s="190"/>
      <c r="Q167" s="190"/>
      <c r="R167" s="190"/>
      <c r="S167" s="190"/>
      <c r="T167" s="191"/>
      <c r="AS167" s="185" t="s">
        <v>207</v>
      </c>
      <c r="AT167" s="185" t="s">
        <v>90</v>
      </c>
      <c r="AU167" s="15" t="s">
        <v>171</v>
      </c>
      <c r="AV167" s="15" t="s">
        <v>36</v>
      </c>
      <c r="AW167" s="15" t="s">
        <v>80</v>
      </c>
      <c r="AX167" s="185" t="s">
        <v>123</v>
      </c>
    </row>
    <row r="168" spans="1:64" s="208" customFormat="1">
      <c r="B168" s="209"/>
      <c r="D168" s="210" t="s">
        <v>207</v>
      </c>
      <c r="E168" s="211" t="s">
        <v>1</v>
      </c>
      <c r="F168" s="170" t="s">
        <v>612</v>
      </c>
      <c r="G168" s="13"/>
      <c r="H168" s="171">
        <v>61.706000000000003</v>
      </c>
      <c r="I168" s="213"/>
      <c r="L168" s="209"/>
      <c r="M168" s="214"/>
      <c r="N168" s="215"/>
      <c r="O168" s="215"/>
      <c r="P168" s="215"/>
      <c r="Q168" s="215"/>
      <c r="R168" s="215"/>
      <c r="S168" s="215"/>
      <c r="T168" s="216"/>
      <c r="AS168" s="211" t="s">
        <v>207</v>
      </c>
      <c r="AT168" s="211" t="s">
        <v>90</v>
      </c>
      <c r="AU168" s="208" t="s">
        <v>90</v>
      </c>
      <c r="AV168" s="208" t="s">
        <v>36</v>
      </c>
      <c r="AW168" s="208" t="s">
        <v>80</v>
      </c>
      <c r="AX168" s="211" t="s">
        <v>123</v>
      </c>
    </row>
    <row r="169" spans="1:64" s="15" customFormat="1">
      <c r="B169" s="184"/>
      <c r="D169" s="159" t="s">
        <v>207</v>
      </c>
      <c r="E169" s="185" t="s">
        <v>1</v>
      </c>
      <c r="F169" s="186" t="s">
        <v>249</v>
      </c>
      <c r="H169" s="187">
        <v>61.706000000000003</v>
      </c>
      <c r="I169" s="188"/>
      <c r="L169" s="184"/>
      <c r="M169" s="189"/>
      <c r="N169" s="190"/>
      <c r="O169" s="190"/>
      <c r="P169" s="190"/>
      <c r="Q169" s="190"/>
      <c r="R169" s="190"/>
      <c r="S169" s="190"/>
      <c r="T169" s="191"/>
      <c r="AS169" s="185" t="s">
        <v>207</v>
      </c>
      <c r="AT169" s="185" t="s">
        <v>90</v>
      </c>
      <c r="AU169" s="15" t="s">
        <v>171</v>
      </c>
      <c r="AV169" s="15" t="s">
        <v>36</v>
      </c>
      <c r="AW169" s="15" t="s">
        <v>80</v>
      </c>
      <c r="AX169" s="185" t="s">
        <v>123</v>
      </c>
    </row>
    <row r="170" spans="1:64" s="13" customFormat="1">
      <c r="B170" s="168"/>
      <c r="D170" s="159" t="s">
        <v>207</v>
      </c>
      <c r="E170" s="169" t="s">
        <v>1</v>
      </c>
      <c r="F170" s="170" t="s">
        <v>253</v>
      </c>
      <c r="H170" s="171">
        <v>6.25</v>
      </c>
      <c r="I170" s="172"/>
      <c r="L170" s="168"/>
      <c r="M170" s="173"/>
      <c r="N170" s="174"/>
      <c r="O170" s="174"/>
      <c r="P170" s="174"/>
      <c r="Q170" s="174"/>
      <c r="R170" s="174"/>
      <c r="S170" s="174"/>
      <c r="T170" s="175"/>
      <c r="AS170" s="169" t="s">
        <v>207</v>
      </c>
      <c r="AT170" s="169" t="s">
        <v>90</v>
      </c>
      <c r="AU170" s="13" t="s">
        <v>90</v>
      </c>
      <c r="AV170" s="13" t="s">
        <v>36</v>
      </c>
      <c r="AW170" s="13" t="s">
        <v>80</v>
      </c>
      <c r="AX170" s="169" t="s">
        <v>123</v>
      </c>
    </row>
    <row r="171" spans="1:64" s="15" customFormat="1">
      <c r="B171" s="184"/>
      <c r="D171" s="159" t="s">
        <v>207</v>
      </c>
      <c r="E171" s="185" t="s">
        <v>1</v>
      </c>
      <c r="F171" s="186" t="s">
        <v>249</v>
      </c>
      <c r="H171" s="187">
        <v>6.25</v>
      </c>
      <c r="I171" s="188"/>
      <c r="L171" s="184"/>
      <c r="M171" s="189"/>
      <c r="N171" s="190"/>
      <c r="O171" s="190"/>
      <c r="P171" s="190"/>
      <c r="Q171" s="190"/>
      <c r="R171" s="190"/>
      <c r="S171" s="190"/>
      <c r="T171" s="191"/>
      <c r="AS171" s="185" t="s">
        <v>207</v>
      </c>
      <c r="AT171" s="185" t="s">
        <v>90</v>
      </c>
      <c r="AU171" s="15" t="s">
        <v>171</v>
      </c>
      <c r="AV171" s="15" t="s">
        <v>36</v>
      </c>
      <c r="AW171" s="15" t="s">
        <v>80</v>
      </c>
      <c r="AX171" s="185" t="s">
        <v>123</v>
      </c>
    </row>
    <row r="172" spans="1:64" s="14" customFormat="1">
      <c r="B172" s="176"/>
      <c r="D172" s="159" t="s">
        <v>207</v>
      </c>
      <c r="E172" s="177" t="s">
        <v>1</v>
      </c>
      <c r="F172" s="178" t="s">
        <v>218</v>
      </c>
      <c r="H172" s="179">
        <v>797.322</v>
      </c>
      <c r="I172" s="180"/>
      <c r="L172" s="176"/>
      <c r="M172" s="181"/>
      <c r="N172" s="182"/>
      <c r="O172" s="182"/>
      <c r="P172" s="182"/>
      <c r="Q172" s="182"/>
      <c r="R172" s="182"/>
      <c r="S172" s="182"/>
      <c r="T172" s="183"/>
      <c r="AS172" s="177" t="s">
        <v>207</v>
      </c>
      <c r="AT172" s="177" t="s">
        <v>90</v>
      </c>
      <c r="AU172" s="14" t="s">
        <v>125</v>
      </c>
      <c r="AV172" s="14" t="s">
        <v>36</v>
      </c>
      <c r="AW172" s="14" t="s">
        <v>88</v>
      </c>
      <c r="AX172" s="177" t="s">
        <v>123</v>
      </c>
    </row>
    <row r="173" spans="1:64" s="233" customFormat="1" ht="24.2" customHeight="1">
      <c r="A173" s="224"/>
      <c r="B173" s="225"/>
      <c r="C173" s="217" t="s">
        <v>8</v>
      </c>
      <c r="D173" s="217" t="s">
        <v>127</v>
      </c>
      <c r="E173" s="218" t="s">
        <v>254</v>
      </c>
      <c r="F173" s="219" t="s">
        <v>255</v>
      </c>
      <c r="G173" s="220" t="s">
        <v>233</v>
      </c>
      <c r="H173" s="221">
        <v>797.322</v>
      </c>
      <c r="I173" s="222"/>
      <c r="J173" s="222">
        <f>ROUND(I173*H173,2)</f>
        <v>0</v>
      </c>
      <c r="K173" s="226"/>
      <c r="L173" s="227"/>
      <c r="M173" s="228" t="s">
        <v>1</v>
      </c>
      <c r="N173" s="229" t="s">
        <v>45</v>
      </c>
      <c r="O173" s="230"/>
      <c r="P173" s="231">
        <f>O173*H173</f>
        <v>0</v>
      </c>
      <c r="Q173" s="231">
        <v>0</v>
      </c>
      <c r="R173" s="231">
        <f>Q173*H173</f>
        <v>0</v>
      </c>
      <c r="S173" s="231">
        <v>0</v>
      </c>
      <c r="T173" s="232">
        <f>S173*H173</f>
        <v>0</v>
      </c>
      <c r="U173" s="224"/>
      <c r="V173" s="224"/>
      <c r="W173" s="224"/>
      <c r="X173" s="224"/>
      <c r="Y173" s="224"/>
      <c r="Z173" s="224"/>
      <c r="AA173" s="224"/>
      <c r="AB173" s="224"/>
      <c r="AC173" s="224"/>
      <c r="AD173" s="224"/>
      <c r="AQ173" s="234" t="s">
        <v>125</v>
      </c>
      <c r="AS173" s="234" t="s">
        <v>127</v>
      </c>
      <c r="AT173" s="234" t="s">
        <v>90</v>
      </c>
      <c r="AX173" s="235" t="s">
        <v>123</v>
      </c>
      <c r="BD173" s="236">
        <f>IF(N173="základní",J173,0)</f>
        <v>0</v>
      </c>
      <c r="BE173" s="236">
        <f>IF(N173="snížená",J173,0)</f>
        <v>0</v>
      </c>
      <c r="BF173" s="236">
        <f>IF(N173="zákl. přenesená",J173,0)</f>
        <v>0</v>
      </c>
      <c r="BG173" s="236">
        <f>IF(N173="sníž. přenesená",J173,0)</f>
        <v>0</v>
      </c>
      <c r="BH173" s="236">
        <f>IF(N173="nulová",J173,0)</f>
        <v>0</v>
      </c>
      <c r="BI173" s="235" t="s">
        <v>88</v>
      </c>
      <c r="BJ173" s="236">
        <f>ROUND(I173*H173,2)</f>
        <v>0</v>
      </c>
      <c r="BK173" s="235" t="s">
        <v>125</v>
      </c>
      <c r="BL173" s="234" t="s">
        <v>256</v>
      </c>
    </row>
    <row r="174" spans="1:64" s="13" customFormat="1">
      <c r="B174" s="168"/>
      <c r="D174" s="159" t="s">
        <v>207</v>
      </c>
      <c r="E174" s="169" t="s">
        <v>1</v>
      </c>
      <c r="F174" s="170" t="s">
        <v>235</v>
      </c>
      <c r="H174" s="171">
        <v>460</v>
      </c>
      <c r="I174" s="172"/>
      <c r="L174" s="168"/>
      <c r="M174" s="173"/>
      <c r="N174" s="174"/>
      <c r="O174" s="174"/>
      <c r="P174" s="174"/>
      <c r="Q174" s="174"/>
      <c r="R174" s="174"/>
      <c r="S174" s="174"/>
      <c r="T174" s="175"/>
      <c r="AS174" s="169" t="s">
        <v>207</v>
      </c>
      <c r="AT174" s="169" t="s">
        <v>90</v>
      </c>
      <c r="AU174" s="13" t="s">
        <v>90</v>
      </c>
      <c r="AV174" s="13" t="s">
        <v>36</v>
      </c>
      <c r="AW174" s="13" t="s">
        <v>80</v>
      </c>
      <c r="AX174" s="169" t="s">
        <v>123</v>
      </c>
    </row>
    <row r="175" spans="1:64" s="13" customFormat="1" ht="22.5">
      <c r="B175" s="168"/>
      <c r="D175" s="159" t="s">
        <v>207</v>
      </c>
      <c r="E175" s="169" t="s">
        <v>1</v>
      </c>
      <c r="F175" s="170" t="s">
        <v>236</v>
      </c>
      <c r="H175" s="171">
        <v>25.172000000000001</v>
      </c>
      <c r="I175" s="172"/>
      <c r="L175" s="168"/>
      <c r="M175" s="173"/>
      <c r="N175" s="174"/>
      <c r="O175" s="174"/>
      <c r="P175" s="174"/>
      <c r="Q175" s="174"/>
      <c r="R175" s="174"/>
      <c r="S175" s="174"/>
      <c r="T175" s="175"/>
      <c r="AS175" s="169" t="s">
        <v>207</v>
      </c>
      <c r="AT175" s="169" t="s">
        <v>90</v>
      </c>
      <c r="AU175" s="13" t="s">
        <v>90</v>
      </c>
      <c r="AV175" s="13" t="s">
        <v>36</v>
      </c>
      <c r="AW175" s="13" t="s">
        <v>80</v>
      </c>
      <c r="AX175" s="169" t="s">
        <v>123</v>
      </c>
    </row>
    <row r="176" spans="1:64" s="13" customFormat="1" ht="22.5">
      <c r="B176" s="168"/>
      <c r="D176" s="159" t="s">
        <v>207</v>
      </c>
      <c r="E176" s="169" t="s">
        <v>1</v>
      </c>
      <c r="F176" s="170" t="s">
        <v>237</v>
      </c>
      <c r="H176" s="171">
        <v>19.600000000000001</v>
      </c>
      <c r="I176" s="172"/>
      <c r="L176" s="168"/>
      <c r="M176" s="173"/>
      <c r="N176" s="174"/>
      <c r="O176" s="174"/>
      <c r="P176" s="174"/>
      <c r="Q176" s="174"/>
      <c r="R176" s="174"/>
      <c r="S176" s="174"/>
      <c r="T176" s="175"/>
      <c r="AS176" s="169" t="s">
        <v>207</v>
      </c>
      <c r="AT176" s="169" t="s">
        <v>90</v>
      </c>
      <c r="AU176" s="13" t="s">
        <v>90</v>
      </c>
      <c r="AV176" s="13" t="s">
        <v>36</v>
      </c>
      <c r="AW176" s="13" t="s">
        <v>80</v>
      </c>
      <c r="AX176" s="169" t="s">
        <v>123</v>
      </c>
    </row>
    <row r="177" spans="1:64" s="13" customFormat="1">
      <c r="B177" s="168"/>
      <c r="D177" s="159" t="s">
        <v>207</v>
      </c>
      <c r="E177" s="169" t="s">
        <v>1</v>
      </c>
      <c r="F177" s="170" t="s">
        <v>247</v>
      </c>
      <c r="H177" s="171">
        <v>79.5</v>
      </c>
      <c r="I177" s="172"/>
      <c r="L177" s="168"/>
      <c r="M177" s="173"/>
      <c r="N177" s="174"/>
      <c r="O177" s="174"/>
      <c r="P177" s="174"/>
      <c r="Q177" s="174"/>
      <c r="R177" s="174"/>
      <c r="S177" s="174"/>
      <c r="T177" s="175"/>
      <c r="AS177" s="169" t="s">
        <v>207</v>
      </c>
      <c r="AT177" s="169" t="s">
        <v>90</v>
      </c>
      <c r="AU177" s="13" t="s">
        <v>90</v>
      </c>
      <c r="AV177" s="13" t="s">
        <v>36</v>
      </c>
      <c r="AW177" s="13" t="s">
        <v>80</v>
      </c>
      <c r="AX177" s="169" t="s">
        <v>123</v>
      </c>
    </row>
    <row r="178" spans="1:64" s="13" customFormat="1" ht="22.5">
      <c r="B178" s="168"/>
      <c r="D178" s="159" t="s">
        <v>207</v>
      </c>
      <c r="E178" s="169" t="s">
        <v>1</v>
      </c>
      <c r="F178" s="170" t="s">
        <v>248</v>
      </c>
      <c r="H178" s="171">
        <v>20.3</v>
      </c>
      <c r="I178" s="172"/>
      <c r="L178" s="168"/>
      <c r="M178" s="173"/>
      <c r="N178" s="174"/>
      <c r="O178" s="174"/>
      <c r="P178" s="174"/>
      <c r="Q178" s="174"/>
      <c r="R178" s="174"/>
      <c r="S178" s="174"/>
      <c r="T178" s="175"/>
      <c r="V178" s="171"/>
      <c r="AS178" s="169" t="s">
        <v>207</v>
      </c>
      <c r="AT178" s="169" t="s">
        <v>90</v>
      </c>
      <c r="AU178" s="13" t="s">
        <v>90</v>
      </c>
      <c r="AV178" s="13" t="s">
        <v>36</v>
      </c>
      <c r="AW178" s="13" t="s">
        <v>80</v>
      </c>
      <c r="AX178" s="169" t="s">
        <v>123</v>
      </c>
    </row>
    <row r="179" spans="1:64" s="15" customFormat="1">
      <c r="B179" s="184"/>
      <c r="D179" s="159" t="s">
        <v>207</v>
      </c>
      <c r="E179" s="185" t="s">
        <v>1</v>
      </c>
      <c r="F179" s="186" t="s">
        <v>249</v>
      </c>
      <c r="H179" s="187">
        <v>604.572</v>
      </c>
      <c r="I179" s="188"/>
      <c r="L179" s="184"/>
      <c r="M179" s="189"/>
      <c r="N179" s="190"/>
      <c r="O179" s="190"/>
      <c r="P179" s="190"/>
      <c r="Q179" s="190"/>
      <c r="R179" s="190"/>
      <c r="S179" s="190"/>
      <c r="T179" s="191"/>
      <c r="AS179" s="185" t="s">
        <v>207</v>
      </c>
      <c r="AT179" s="185" t="s">
        <v>90</v>
      </c>
      <c r="AU179" s="15" t="s">
        <v>171</v>
      </c>
      <c r="AV179" s="15" t="s">
        <v>36</v>
      </c>
      <c r="AW179" s="15" t="s">
        <v>80</v>
      </c>
      <c r="AX179" s="185" t="s">
        <v>123</v>
      </c>
    </row>
    <row r="180" spans="1:64" s="13" customFormat="1">
      <c r="B180" s="168"/>
      <c r="D180" s="159" t="s">
        <v>207</v>
      </c>
      <c r="E180" s="169" t="s">
        <v>1</v>
      </c>
      <c r="F180" s="170" t="s">
        <v>250</v>
      </c>
      <c r="H180" s="171">
        <v>79.5</v>
      </c>
      <c r="I180" s="172"/>
      <c r="L180" s="168"/>
      <c r="M180" s="173"/>
      <c r="N180" s="174"/>
      <c r="O180" s="174"/>
      <c r="P180" s="174"/>
      <c r="Q180" s="174"/>
      <c r="R180" s="174"/>
      <c r="S180" s="174"/>
      <c r="T180" s="175"/>
      <c r="AS180" s="169" t="s">
        <v>207</v>
      </c>
      <c r="AT180" s="169" t="s">
        <v>90</v>
      </c>
      <c r="AU180" s="13" t="s">
        <v>90</v>
      </c>
      <c r="AV180" s="13" t="s">
        <v>36</v>
      </c>
      <c r="AW180" s="13" t="s">
        <v>80</v>
      </c>
      <c r="AX180" s="169" t="s">
        <v>123</v>
      </c>
    </row>
    <row r="181" spans="1:64" s="13" customFormat="1">
      <c r="B181" s="168"/>
      <c r="D181" s="159" t="s">
        <v>207</v>
      </c>
      <c r="E181" s="169" t="s">
        <v>1</v>
      </c>
      <c r="F181" s="170" t="s">
        <v>251</v>
      </c>
      <c r="H181" s="171">
        <v>-34.665999999999997</v>
      </c>
      <c r="I181" s="172"/>
      <c r="L181" s="168"/>
      <c r="M181" s="173"/>
      <c r="N181" s="174"/>
      <c r="O181" s="174"/>
      <c r="P181" s="174"/>
      <c r="Q181" s="174"/>
      <c r="R181" s="174"/>
      <c r="S181" s="174"/>
      <c r="T181" s="175"/>
      <c r="V181" s="171"/>
      <c r="AS181" s="169" t="s">
        <v>207</v>
      </c>
      <c r="AT181" s="169" t="s">
        <v>90</v>
      </c>
      <c r="AU181" s="13" t="s">
        <v>90</v>
      </c>
      <c r="AV181" s="13" t="s">
        <v>36</v>
      </c>
      <c r="AW181" s="13" t="s">
        <v>80</v>
      </c>
      <c r="AX181" s="169" t="s">
        <v>123</v>
      </c>
    </row>
    <row r="182" spans="1:64" s="13" customFormat="1">
      <c r="B182" s="168"/>
      <c r="D182" s="159" t="s">
        <v>207</v>
      </c>
      <c r="E182" s="169" t="s">
        <v>1</v>
      </c>
      <c r="F182" s="170" t="s">
        <v>252</v>
      </c>
      <c r="H182" s="171">
        <v>79.959999999999994</v>
      </c>
      <c r="I182" s="172"/>
      <c r="L182" s="168"/>
      <c r="M182" s="173"/>
      <c r="N182" s="174"/>
      <c r="O182" s="174"/>
      <c r="P182" s="174"/>
      <c r="Q182" s="174"/>
      <c r="R182" s="174"/>
      <c r="S182" s="174"/>
      <c r="T182" s="175"/>
      <c r="AS182" s="169" t="s">
        <v>207</v>
      </c>
      <c r="AT182" s="169" t="s">
        <v>90</v>
      </c>
      <c r="AU182" s="13" t="s">
        <v>90</v>
      </c>
      <c r="AV182" s="13" t="s">
        <v>36</v>
      </c>
      <c r="AW182" s="13" t="s">
        <v>80</v>
      </c>
      <c r="AX182" s="169" t="s">
        <v>123</v>
      </c>
    </row>
    <row r="183" spans="1:64" s="15" customFormat="1">
      <c r="B183" s="184"/>
      <c r="D183" s="159" t="s">
        <v>207</v>
      </c>
      <c r="E183" s="185" t="s">
        <v>1</v>
      </c>
      <c r="F183" s="186" t="s">
        <v>249</v>
      </c>
      <c r="H183" s="187">
        <v>124.794</v>
      </c>
      <c r="I183" s="188"/>
      <c r="L183" s="184"/>
      <c r="M183" s="189"/>
      <c r="N183" s="190"/>
      <c r="O183" s="190"/>
      <c r="P183" s="190"/>
      <c r="Q183" s="190"/>
      <c r="R183" s="190"/>
      <c r="S183" s="190"/>
      <c r="T183" s="191"/>
      <c r="AS183" s="185" t="s">
        <v>207</v>
      </c>
      <c r="AT183" s="185" t="s">
        <v>90</v>
      </c>
      <c r="AU183" s="15" t="s">
        <v>171</v>
      </c>
      <c r="AV183" s="15" t="s">
        <v>36</v>
      </c>
      <c r="AW183" s="15" t="s">
        <v>80</v>
      </c>
      <c r="AX183" s="185" t="s">
        <v>123</v>
      </c>
    </row>
    <row r="184" spans="1:64" s="13" customFormat="1">
      <c r="B184" s="168"/>
      <c r="D184" s="159" t="s">
        <v>207</v>
      </c>
      <c r="E184" s="169" t="s">
        <v>1</v>
      </c>
      <c r="F184" s="170" t="s">
        <v>612</v>
      </c>
      <c r="H184" s="171">
        <v>61.706000000000003</v>
      </c>
      <c r="I184" s="172"/>
      <c r="L184" s="168"/>
      <c r="M184" s="173"/>
      <c r="N184" s="174"/>
      <c r="O184" s="174"/>
      <c r="P184" s="174"/>
      <c r="Q184" s="174"/>
      <c r="R184" s="174"/>
      <c r="S184" s="174"/>
      <c r="T184" s="175"/>
      <c r="AS184" s="169" t="s">
        <v>207</v>
      </c>
      <c r="AT184" s="169" t="s">
        <v>90</v>
      </c>
      <c r="AU184" s="13" t="s">
        <v>90</v>
      </c>
      <c r="AV184" s="13" t="s">
        <v>36</v>
      </c>
      <c r="AW184" s="13" t="s">
        <v>80</v>
      </c>
      <c r="AX184" s="169" t="s">
        <v>123</v>
      </c>
    </row>
    <row r="185" spans="1:64" s="15" customFormat="1">
      <c r="B185" s="184"/>
      <c r="D185" s="159" t="s">
        <v>207</v>
      </c>
      <c r="E185" s="185" t="s">
        <v>1</v>
      </c>
      <c r="F185" s="186" t="s">
        <v>249</v>
      </c>
      <c r="H185" s="187">
        <v>61.706000000000003</v>
      </c>
      <c r="I185" s="188"/>
      <c r="L185" s="184"/>
      <c r="M185" s="189"/>
      <c r="N185" s="190"/>
      <c r="O185" s="190"/>
      <c r="P185" s="190"/>
      <c r="Q185" s="190"/>
      <c r="R185" s="190"/>
      <c r="S185" s="190"/>
      <c r="T185" s="191"/>
      <c r="AS185" s="185" t="s">
        <v>207</v>
      </c>
      <c r="AT185" s="185" t="s">
        <v>90</v>
      </c>
      <c r="AU185" s="15" t="s">
        <v>171</v>
      </c>
      <c r="AV185" s="15" t="s">
        <v>36</v>
      </c>
      <c r="AW185" s="15" t="s">
        <v>80</v>
      </c>
      <c r="AX185" s="185" t="s">
        <v>123</v>
      </c>
    </row>
    <row r="186" spans="1:64" s="13" customFormat="1">
      <c r="B186" s="168"/>
      <c r="D186" s="159" t="s">
        <v>207</v>
      </c>
      <c r="E186" s="169" t="s">
        <v>1</v>
      </c>
      <c r="F186" s="170" t="s">
        <v>253</v>
      </c>
      <c r="H186" s="171">
        <v>6.25</v>
      </c>
      <c r="I186" s="172"/>
      <c r="L186" s="168"/>
      <c r="M186" s="173"/>
      <c r="N186" s="174"/>
      <c r="O186" s="174"/>
      <c r="P186" s="174"/>
      <c r="Q186" s="174"/>
      <c r="R186" s="174"/>
      <c r="S186" s="174"/>
      <c r="T186" s="175"/>
      <c r="AS186" s="169" t="s">
        <v>207</v>
      </c>
      <c r="AT186" s="169" t="s">
        <v>90</v>
      </c>
      <c r="AU186" s="13" t="s">
        <v>90</v>
      </c>
      <c r="AV186" s="13" t="s">
        <v>36</v>
      </c>
      <c r="AW186" s="13" t="s">
        <v>80</v>
      </c>
      <c r="AX186" s="169" t="s">
        <v>123</v>
      </c>
    </row>
    <row r="187" spans="1:64" s="15" customFormat="1">
      <c r="B187" s="184"/>
      <c r="D187" s="159" t="s">
        <v>207</v>
      </c>
      <c r="E187" s="185" t="s">
        <v>1</v>
      </c>
      <c r="F187" s="186" t="s">
        <v>249</v>
      </c>
      <c r="H187" s="187">
        <v>6.25</v>
      </c>
      <c r="I187" s="188"/>
      <c r="L187" s="184"/>
      <c r="M187" s="189"/>
      <c r="N187" s="190"/>
      <c r="O187" s="190"/>
      <c r="P187" s="190"/>
      <c r="Q187" s="190"/>
      <c r="R187" s="190"/>
      <c r="S187" s="190"/>
      <c r="T187" s="191"/>
      <c r="AS187" s="185" t="s">
        <v>207</v>
      </c>
      <c r="AT187" s="185" t="s">
        <v>90</v>
      </c>
      <c r="AU187" s="15" t="s">
        <v>171</v>
      </c>
      <c r="AV187" s="15" t="s">
        <v>36</v>
      </c>
      <c r="AW187" s="15" t="s">
        <v>80</v>
      </c>
      <c r="AX187" s="185" t="s">
        <v>123</v>
      </c>
    </row>
    <row r="188" spans="1:64" s="14" customFormat="1">
      <c r="B188" s="176"/>
      <c r="D188" s="159" t="s">
        <v>207</v>
      </c>
      <c r="E188" s="177" t="s">
        <v>1</v>
      </c>
      <c r="F188" s="178" t="s">
        <v>218</v>
      </c>
      <c r="H188" s="179">
        <v>797.322</v>
      </c>
      <c r="I188" s="180"/>
      <c r="L188" s="176"/>
      <c r="M188" s="181"/>
      <c r="N188" s="182"/>
      <c r="O188" s="182"/>
      <c r="P188" s="182"/>
      <c r="Q188" s="182"/>
      <c r="R188" s="182"/>
      <c r="S188" s="182"/>
      <c r="T188" s="183"/>
      <c r="AS188" s="177" t="s">
        <v>207</v>
      </c>
      <c r="AT188" s="177" t="s">
        <v>90</v>
      </c>
      <c r="AU188" s="14" t="s">
        <v>125</v>
      </c>
      <c r="AV188" s="14" t="s">
        <v>36</v>
      </c>
      <c r="AW188" s="14" t="s">
        <v>88</v>
      </c>
      <c r="AX188" s="177" t="s">
        <v>123</v>
      </c>
    </row>
    <row r="189" spans="1:64" s="2" customFormat="1" ht="24.2" customHeight="1">
      <c r="A189" s="32"/>
      <c r="B189" s="144"/>
      <c r="C189" s="145" t="s">
        <v>257</v>
      </c>
      <c r="D189" s="145" t="s">
        <v>127</v>
      </c>
      <c r="E189" s="146" t="s">
        <v>258</v>
      </c>
      <c r="F189" s="147" t="s">
        <v>259</v>
      </c>
      <c r="G189" s="148" t="s">
        <v>233</v>
      </c>
      <c r="H189" s="149">
        <v>30</v>
      </c>
      <c r="I189" s="150"/>
      <c r="J189" s="151">
        <f>ROUND(I189*H189,2)</f>
        <v>0</v>
      </c>
      <c r="K189" s="152"/>
      <c r="L189" s="33"/>
      <c r="M189" s="153" t="s">
        <v>1</v>
      </c>
      <c r="N189" s="154" t="s">
        <v>45</v>
      </c>
      <c r="O189" s="58"/>
      <c r="P189" s="155">
        <f>O189*H189</f>
        <v>0</v>
      </c>
      <c r="Q189" s="155">
        <v>0</v>
      </c>
      <c r="R189" s="155">
        <f>Q189*H189</f>
        <v>0</v>
      </c>
      <c r="S189" s="155">
        <v>0</v>
      </c>
      <c r="T189" s="156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Q189" s="157" t="s">
        <v>125</v>
      </c>
      <c r="AS189" s="157" t="s">
        <v>127</v>
      </c>
      <c r="AT189" s="157" t="s">
        <v>90</v>
      </c>
      <c r="AX189" s="17" t="s">
        <v>123</v>
      </c>
      <c r="BD189" s="158">
        <f>IF(N189="základní",J189,0)</f>
        <v>0</v>
      </c>
      <c r="BE189" s="158">
        <f>IF(N189="snížená",J189,0)</f>
        <v>0</v>
      </c>
      <c r="BF189" s="158">
        <f>IF(N189="zákl. přenesená",J189,0)</f>
        <v>0</v>
      </c>
      <c r="BG189" s="158">
        <f>IF(N189="sníž. přenesená",J189,0)</f>
        <v>0</v>
      </c>
      <c r="BH189" s="158">
        <f>IF(N189="nulová",J189,0)</f>
        <v>0</v>
      </c>
      <c r="BI189" s="17" t="s">
        <v>88</v>
      </c>
      <c r="BJ189" s="158">
        <f>ROUND(I189*H189,2)</f>
        <v>0</v>
      </c>
      <c r="BK189" s="17" t="s">
        <v>125</v>
      </c>
      <c r="BL189" s="157" t="s">
        <v>260</v>
      </c>
    </row>
    <row r="190" spans="1:64" s="13" customFormat="1">
      <c r="B190" s="168"/>
      <c r="D190" s="159" t="s">
        <v>207</v>
      </c>
      <c r="E190" s="169" t="s">
        <v>1</v>
      </c>
      <c r="F190" s="170" t="s">
        <v>261</v>
      </c>
      <c r="H190" s="171">
        <v>30</v>
      </c>
      <c r="I190" s="172"/>
      <c r="L190" s="168"/>
      <c r="M190" s="173"/>
      <c r="N190" s="174"/>
      <c r="O190" s="174"/>
      <c r="P190" s="174"/>
      <c r="Q190" s="174"/>
      <c r="R190" s="174"/>
      <c r="S190" s="174"/>
      <c r="T190" s="175"/>
      <c r="AS190" s="169" t="s">
        <v>207</v>
      </c>
      <c r="AT190" s="169" t="s">
        <v>90</v>
      </c>
      <c r="AU190" s="13" t="s">
        <v>90</v>
      </c>
      <c r="AV190" s="13" t="s">
        <v>36</v>
      </c>
      <c r="AW190" s="13" t="s">
        <v>88</v>
      </c>
      <c r="AX190" s="169" t="s">
        <v>123</v>
      </c>
    </row>
    <row r="191" spans="1:64" s="233" customFormat="1" ht="24.2" customHeight="1">
      <c r="A191" s="224"/>
      <c r="B191" s="225"/>
      <c r="C191" s="217" t="s">
        <v>262</v>
      </c>
      <c r="D191" s="217" t="s">
        <v>127</v>
      </c>
      <c r="E191" s="218" t="s">
        <v>263</v>
      </c>
      <c r="F191" s="219" t="s">
        <v>264</v>
      </c>
      <c r="G191" s="220" t="s">
        <v>265</v>
      </c>
      <c r="H191" s="221">
        <v>1435.18</v>
      </c>
      <c r="I191" s="222"/>
      <c r="J191" s="222">
        <f>ROUND(I191*H191,2)</f>
        <v>0</v>
      </c>
      <c r="K191" s="226"/>
      <c r="L191" s="227"/>
      <c r="M191" s="228" t="s">
        <v>1</v>
      </c>
      <c r="N191" s="229" t="s">
        <v>45</v>
      </c>
      <c r="O191" s="230"/>
      <c r="P191" s="231">
        <f>O191*H191</f>
        <v>0</v>
      </c>
      <c r="Q191" s="231">
        <v>0</v>
      </c>
      <c r="R191" s="231">
        <f>Q191*H191</f>
        <v>0</v>
      </c>
      <c r="S191" s="231">
        <v>0</v>
      </c>
      <c r="T191" s="232">
        <f>S191*H191</f>
        <v>0</v>
      </c>
      <c r="U191" s="224"/>
      <c r="V191" s="224"/>
      <c r="W191" s="224"/>
      <c r="X191" s="224"/>
      <c r="Y191" s="224"/>
      <c r="Z191" s="224"/>
      <c r="AA191" s="224"/>
      <c r="AB191" s="224"/>
      <c r="AC191" s="224"/>
      <c r="AD191" s="224"/>
      <c r="AQ191" s="234" t="s">
        <v>125</v>
      </c>
      <c r="AS191" s="234" t="s">
        <v>127</v>
      </c>
      <c r="AT191" s="234" t="s">
        <v>90</v>
      </c>
      <c r="AX191" s="235" t="s">
        <v>123</v>
      </c>
      <c r="BD191" s="236">
        <f>IF(N191="základní",J191,0)</f>
        <v>0</v>
      </c>
      <c r="BE191" s="236">
        <f>IF(N191="snížená",J191,0)</f>
        <v>0</v>
      </c>
      <c r="BF191" s="236">
        <f>IF(N191="zákl. přenesená",J191,0)</f>
        <v>0</v>
      </c>
      <c r="BG191" s="236">
        <f>IF(N191="sníž. přenesená",J191,0)</f>
        <v>0</v>
      </c>
      <c r="BH191" s="236">
        <f>IF(N191="nulová",J191,0)</f>
        <v>0</v>
      </c>
      <c r="BI191" s="235" t="s">
        <v>88</v>
      </c>
      <c r="BJ191" s="236">
        <f>ROUND(I191*H191,2)</f>
        <v>0</v>
      </c>
      <c r="BK191" s="235" t="s">
        <v>125</v>
      </c>
      <c r="BL191" s="234" t="s">
        <v>266</v>
      </c>
    </row>
    <row r="192" spans="1:64" s="208" customFormat="1" ht="12">
      <c r="B192" s="209"/>
      <c r="D192" s="210" t="s">
        <v>207</v>
      </c>
      <c r="E192" s="211" t="s">
        <v>1</v>
      </c>
      <c r="F192" s="212" t="s">
        <v>613</v>
      </c>
      <c r="H192" s="221">
        <v>1435.18</v>
      </c>
      <c r="I192" s="213"/>
      <c r="L192" s="209"/>
      <c r="M192" s="214"/>
      <c r="N192" s="215"/>
      <c r="O192" s="215"/>
      <c r="P192" s="215"/>
      <c r="Q192" s="215"/>
      <c r="R192" s="215"/>
      <c r="S192" s="215"/>
      <c r="T192" s="216"/>
      <c r="AS192" s="211" t="s">
        <v>207</v>
      </c>
      <c r="AT192" s="211" t="s">
        <v>90</v>
      </c>
      <c r="AU192" s="208" t="s">
        <v>90</v>
      </c>
      <c r="AV192" s="208" t="s">
        <v>36</v>
      </c>
      <c r="AW192" s="208" t="s">
        <v>88</v>
      </c>
      <c r="AX192" s="211" t="s">
        <v>123</v>
      </c>
    </row>
    <row r="193" spans="1:64" s="233" customFormat="1" ht="24.2" customHeight="1">
      <c r="A193" s="224"/>
      <c r="B193" s="225"/>
      <c r="C193" s="217" t="s">
        <v>267</v>
      </c>
      <c r="D193" s="217" t="s">
        <v>127</v>
      </c>
      <c r="E193" s="218" t="s">
        <v>268</v>
      </c>
      <c r="F193" s="219" t="s">
        <v>269</v>
      </c>
      <c r="G193" s="220" t="s">
        <v>233</v>
      </c>
      <c r="H193" s="221">
        <v>61.706000000000003</v>
      </c>
      <c r="I193" s="222"/>
      <c r="J193" s="222">
        <f>ROUND(I193*H193,2)</f>
        <v>0</v>
      </c>
      <c r="K193" s="226"/>
      <c r="L193" s="227"/>
      <c r="M193" s="228" t="s">
        <v>1</v>
      </c>
      <c r="N193" s="229" t="s">
        <v>45</v>
      </c>
      <c r="O193" s="230"/>
      <c r="P193" s="231">
        <f>O193*H193</f>
        <v>0</v>
      </c>
      <c r="Q193" s="231">
        <v>0</v>
      </c>
      <c r="R193" s="231">
        <f>Q193*H193</f>
        <v>0</v>
      </c>
      <c r="S193" s="231">
        <v>0</v>
      </c>
      <c r="T193" s="232">
        <f>S193*H193</f>
        <v>0</v>
      </c>
      <c r="U193" s="224"/>
      <c r="V193" s="224"/>
      <c r="W193" s="224"/>
      <c r="X193" s="224"/>
      <c r="Y193" s="224"/>
      <c r="Z193" s="224"/>
      <c r="AA193" s="224"/>
      <c r="AB193" s="224"/>
      <c r="AC193" s="224"/>
      <c r="AD193" s="224"/>
      <c r="AQ193" s="234" t="s">
        <v>125</v>
      </c>
      <c r="AS193" s="234" t="s">
        <v>127</v>
      </c>
      <c r="AT193" s="234" t="s">
        <v>90</v>
      </c>
      <c r="AX193" s="235" t="s">
        <v>123</v>
      </c>
      <c r="BD193" s="236">
        <f>IF(N193="základní",J193,0)</f>
        <v>0</v>
      </c>
      <c r="BE193" s="236">
        <f>IF(N193="snížená",J193,0)</f>
        <v>0</v>
      </c>
      <c r="BF193" s="236">
        <f>IF(N193="zákl. přenesená",J193,0)</f>
        <v>0</v>
      </c>
      <c r="BG193" s="236">
        <f>IF(N193="sníž. přenesená",J193,0)</f>
        <v>0</v>
      </c>
      <c r="BH193" s="236">
        <f>IF(N193="nulová",J193,0)</f>
        <v>0</v>
      </c>
      <c r="BI193" s="235" t="s">
        <v>88</v>
      </c>
      <c r="BJ193" s="236">
        <f>ROUND(I193*H193,2)</f>
        <v>0</v>
      </c>
      <c r="BK193" s="235" t="s">
        <v>125</v>
      </c>
      <c r="BL193" s="234" t="s">
        <v>270</v>
      </c>
    </row>
    <row r="194" spans="1:64" s="208" customFormat="1" ht="22.5">
      <c r="B194" s="209"/>
      <c r="D194" s="210" t="s">
        <v>207</v>
      </c>
      <c r="E194" s="211" t="s">
        <v>1</v>
      </c>
      <c r="F194" s="212" t="s">
        <v>611</v>
      </c>
      <c r="H194" s="207">
        <v>61.706000000000003</v>
      </c>
      <c r="I194" s="213"/>
      <c r="L194" s="209"/>
      <c r="M194" s="214"/>
      <c r="N194" s="215"/>
      <c r="O194" s="215"/>
      <c r="P194" s="215"/>
      <c r="Q194" s="215"/>
      <c r="R194" s="215"/>
      <c r="S194" s="215"/>
      <c r="T194" s="216"/>
      <c r="AS194" s="211" t="s">
        <v>207</v>
      </c>
      <c r="AT194" s="211" t="s">
        <v>90</v>
      </c>
      <c r="AU194" s="208" t="s">
        <v>90</v>
      </c>
      <c r="AV194" s="208" t="s">
        <v>36</v>
      </c>
      <c r="AW194" s="208" t="s">
        <v>88</v>
      </c>
      <c r="AX194" s="211" t="s">
        <v>123</v>
      </c>
    </row>
    <row r="195" spans="1:64" s="233" customFormat="1" ht="16.5" customHeight="1">
      <c r="A195" s="224"/>
      <c r="B195" s="225"/>
      <c r="C195" s="237" t="s">
        <v>271</v>
      </c>
      <c r="D195" s="237" t="s">
        <v>272</v>
      </c>
      <c r="E195" s="238" t="s">
        <v>273</v>
      </c>
      <c r="F195" s="239" t="s">
        <v>274</v>
      </c>
      <c r="G195" s="240" t="s">
        <v>265</v>
      </c>
      <c r="H195" s="241">
        <v>111.07</v>
      </c>
      <c r="I195" s="242"/>
      <c r="J195" s="242">
        <f>ROUND(I195*H195,2)</f>
        <v>0</v>
      </c>
      <c r="K195" s="243"/>
      <c r="L195" s="244"/>
      <c r="M195" s="245" t="s">
        <v>1</v>
      </c>
      <c r="N195" s="246" t="s">
        <v>45</v>
      </c>
      <c r="O195" s="230"/>
      <c r="P195" s="231">
        <f>O195*H195</f>
        <v>0</v>
      </c>
      <c r="Q195" s="231">
        <v>1</v>
      </c>
      <c r="R195" s="231">
        <f>Q195*H195</f>
        <v>111.07</v>
      </c>
      <c r="S195" s="231">
        <v>0</v>
      </c>
      <c r="T195" s="232">
        <f>S195*H195</f>
        <v>0</v>
      </c>
      <c r="U195" s="224"/>
      <c r="V195" s="224"/>
      <c r="W195" s="224"/>
      <c r="X195" s="224"/>
      <c r="Y195" s="224"/>
      <c r="Z195" s="224"/>
      <c r="AA195" s="224"/>
      <c r="AB195" s="224"/>
      <c r="AC195" s="224"/>
      <c r="AD195" s="224"/>
      <c r="AQ195" s="234" t="s">
        <v>135</v>
      </c>
      <c r="AS195" s="234" t="s">
        <v>272</v>
      </c>
      <c r="AT195" s="234" t="s">
        <v>90</v>
      </c>
      <c r="AX195" s="235" t="s">
        <v>123</v>
      </c>
      <c r="BD195" s="236">
        <f>IF(N195="základní",J195,0)</f>
        <v>0</v>
      </c>
      <c r="BE195" s="236">
        <f>IF(N195="snížená",J195,0)</f>
        <v>0</v>
      </c>
      <c r="BF195" s="236">
        <f>IF(N195="zákl. přenesená",J195,0)</f>
        <v>0</v>
      </c>
      <c r="BG195" s="236">
        <f>IF(N195="sníž. přenesená",J195,0)</f>
        <v>0</v>
      </c>
      <c r="BH195" s="236">
        <f>IF(N195="nulová",J195,0)</f>
        <v>0</v>
      </c>
      <c r="BI195" s="235" t="s">
        <v>88</v>
      </c>
      <c r="BJ195" s="236">
        <f>ROUND(I195*H195,2)</f>
        <v>0</v>
      </c>
      <c r="BK195" s="235" t="s">
        <v>125</v>
      </c>
      <c r="BL195" s="234" t="s">
        <v>275</v>
      </c>
    </row>
    <row r="196" spans="1:64" s="13" customFormat="1">
      <c r="B196" s="168"/>
      <c r="D196" s="159" t="s">
        <v>207</v>
      </c>
      <c r="F196" s="170" t="s">
        <v>614</v>
      </c>
      <c r="H196" s="171">
        <v>111.07</v>
      </c>
      <c r="I196" s="172"/>
      <c r="L196" s="168"/>
      <c r="M196" s="173"/>
      <c r="N196" s="174"/>
      <c r="O196" s="174"/>
      <c r="P196" s="174"/>
      <c r="Q196" s="174"/>
      <c r="R196" s="174"/>
      <c r="S196" s="174"/>
      <c r="T196" s="175"/>
      <c r="AS196" s="169" t="s">
        <v>207</v>
      </c>
      <c r="AT196" s="169" t="s">
        <v>90</v>
      </c>
      <c r="AU196" s="13" t="s">
        <v>90</v>
      </c>
      <c r="AV196" s="13" t="s">
        <v>3</v>
      </c>
      <c r="AW196" s="13" t="s">
        <v>88</v>
      </c>
      <c r="AX196" s="169" t="s">
        <v>123</v>
      </c>
    </row>
    <row r="197" spans="1:64" s="2" customFormat="1" ht="33" customHeight="1">
      <c r="A197" s="32"/>
      <c r="B197" s="144"/>
      <c r="C197" s="145" t="s">
        <v>276</v>
      </c>
      <c r="D197" s="145" t="s">
        <v>127</v>
      </c>
      <c r="E197" s="146" t="s">
        <v>277</v>
      </c>
      <c r="F197" s="147" t="s">
        <v>278</v>
      </c>
      <c r="G197" s="148" t="s">
        <v>202</v>
      </c>
      <c r="H197" s="149">
        <v>173.33</v>
      </c>
      <c r="I197" s="150"/>
      <c r="J197" s="151">
        <f>ROUND(I197*H197,2)</f>
        <v>0</v>
      </c>
      <c r="K197" s="152"/>
      <c r="L197" s="33"/>
      <c r="M197" s="153" t="s">
        <v>1</v>
      </c>
      <c r="N197" s="154" t="s">
        <v>45</v>
      </c>
      <c r="O197" s="58"/>
      <c r="P197" s="155">
        <f>O197*H197</f>
        <v>0</v>
      </c>
      <c r="Q197" s="155">
        <v>0</v>
      </c>
      <c r="R197" s="155">
        <f>Q197*H197</f>
        <v>0</v>
      </c>
      <c r="S197" s="155">
        <v>0</v>
      </c>
      <c r="T197" s="156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Q197" s="157" t="s">
        <v>125</v>
      </c>
      <c r="AS197" s="157" t="s">
        <v>127</v>
      </c>
      <c r="AT197" s="157" t="s">
        <v>90</v>
      </c>
      <c r="AX197" s="17" t="s">
        <v>123</v>
      </c>
      <c r="BD197" s="158">
        <f>IF(N197="základní",J197,0)</f>
        <v>0</v>
      </c>
      <c r="BE197" s="158">
        <f>IF(N197="snížená",J197,0)</f>
        <v>0</v>
      </c>
      <c r="BF197" s="158">
        <f>IF(N197="zákl. přenesená",J197,0)</f>
        <v>0</v>
      </c>
      <c r="BG197" s="158">
        <f>IF(N197="sníž. přenesená",J197,0)</f>
        <v>0</v>
      </c>
      <c r="BH197" s="158">
        <f>IF(N197="nulová",J197,0)</f>
        <v>0</v>
      </c>
      <c r="BI197" s="17" t="s">
        <v>88</v>
      </c>
      <c r="BJ197" s="158">
        <f>ROUND(I197*H197,2)</f>
        <v>0</v>
      </c>
      <c r="BK197" s="17" t="s">
        <v>125</v>
      </c>
      <c r="BL197" s="157" t="s">
        <v>279</v>
      </c>
    </row>
    <row r="198" spans="1:64" s="2" customFormat="1" ht="24.2" customHeight="1">
      <c r="A198" s="32"/>
      <c r="B198" s="144"/>
      <c r="C198" s="145" t="s">
        <v>280</v>
      </c>
      <c r="D198" s="145" t="s">
        <v>127</v>
      </c>
      <c r="E198" s="146" t="s">
        <v>281</v>
      </c>
      <c r="F198" s="147" t="s">
        <v>282</v>
      </c>
      <c r="G198" s="148" t="s">
        <v>202</v>
      </c>
      <c r="H198" s="149">
        <v>173.33</v>
      </c>
      <c r="I198" s="150"/>
      <c r="J198" s="151">
        <f>ROUND(I198*H198,2)</f>
        <v>0</v>
      </c>
      <c r="K198" s="152"/>
      <c r="L198" s="33"/>
      <c r="M198" s="153" t="s">
        <v>1</v>
      </c>
      <c r="N198" s="154" t="s">
        <v>45</v>
      </c>
      <c r="O198" s="58"/>
      <c r="P198" s="155">
        <f>O198*H198</f>
        <v>0</v>
      </c>
      <c r="Q198" s="155">
        <v>0</v>
      </c>
      <c r="R198" s="155">
        <f>Q198*H198</f>
        <v>0</v>
      </c>
      <c r="S198" s="155">
        <v>0</v>
      </c>
      <c r="T198" s="156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Q198" s="157" t="s">
        <v>125</v>
      </c>
      <c r="AS198" s="157" t="s">
        <v>127</v>
      </c>
      <c r="AT198" s="157" t="s">
        <v>90</v>
      </c>
      <c r="AX198" s="17" t="s">
        <v>123</v>
      </c>
      <c r="BD198" s="158">
        <f>IF(N198="základní",J198,0)</f>
        <v>0</v>
      </c>
      <c r="BE198" s="158">
        <f>IF(N198="snížená",J198,0)</f>
        <v>0</v>
      </c>
      <c r="BF198" s="158">
        <f>IF(N198="zákl. přenesená",J198,0)</f>
        <v>0</v>
      </c>
      <c r="BG198" s="158">
        <f>IF(N198="sníž. přenesená",J198,0)</f>
        <v>0</v>
      </c>
      <c r="BH198" s="158">
        <f>IF(N198="nulová",J198,0)</f>
        <v>0</v>
      </c>
      <c r="BI198" s="17" t="s">
        <v>88</v>
      </c>
      <c r="BJ198" s="158">
        <f>ROUND(I198*H198,2)</f>
        <v>0</v>
      </c>
      <c r="BK198" s="17" t="s">
        <v>125</v>
      </c>
      <c r="BL198" s="157" t="s">
        <v>283</v>
      </c>
    </row>
    <row r="199" spans="1:64" s="2" customFormat="1" ht="16.5" customHeight="1">
      <c r="A199" s="32"/>
      <c r="B199" s="144"/>
      <c r="C199" s="192" t="s">
        <v>7</v>
      </c>
      <c r="D199" s="192" t="s">
        <v>272</v>
      </c>
      <c r="E199" s="193" t="s">
        <v>284</v>
      </c>
      <c r="F199" s="194" t="s">
        <v>285</v>
      </c>
      <c r="G199" s="195" t="s">
        <v>286</v>
      </c>
      <c r="H199" s="196">
        <v>3.4670000000000001</v>
      </c>
      <c r="I199" s="197"/>
      <c r="J199" s="198">
        <f>ROUND(I199*H199,2)</f>
        <v>0</v>
      </c>
      <c r="K199" s="199"/>
      <c r="L199" s="200"/>
      <c r="M199" s="201" t="s">
        <v>1</v>
      </c>
      <c r="N199" s="202" t="s">
        <v>45</v>
      </c>
      <c r="O199" s="58"/>
      <c r="P199" s="155">
        <f>O199*H199</f>
        <v>0</v>
      </c>
      <c r="Q199" s="155">
        <v>1E-3</v>
      </c>
      <c r="R199" s="155">
        <f>Q199*H199</f>
        <v>3.467E-3</v>
      </c>
      <c r="S199" s="155">
        <v>0</v>
      </c>
      <c r="T199" s="156">
        <f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Q199" s="157" t="s">
        <v>135</v>
      </c>
      <c r="AS199" s="157" t="s">
        <v>272</v>
      </c>
      <c r="AT199" s="157" t="s">
        <v>90</v>
      </c>
      <c r="AX199" s="17" t="s">
        <v>123</v>
      </c>
      <c r="BD199" s="158">
        <f>IF(N199="základní",J199,0)</f>
        <v>0</v>
      </c>
      <c r="BE199" s="158">
        <f>IF(N199="snížená",J199,0)</f>
        <v>0</v>
      </c>
      <c r="BF199" s="158">
        <f>IF(N199="zákl. přenesená",J199,0)</f>
        <v>0</v>
      </c>
      <c r="BG199" s="158">
        <f>IF(N199="sníž. přenesená",J199,0)</f>
        <v>0</v>
      </c>
      <c r="BH199" s="158">
        <f>IF(N199="nulová",J199,0)</f>
        <v>0</v>
      </c>
      <c r="BI199" s="17" t="s">
        <v>88</v>
      </c>
      <c r="BJ199" s="158">
        <f>ROUND(I199*H199,2)</f>
        <v>0</v>
      </c>
      <c r="BK199" s="17" t="s">
        <v>125</v>
      </c>
      <c r="BL199" s="157" t="s">
        <v>287</v>
      </c>
    </row>
    <row r="200" spans="1:64" s="13" customFormat="1">
      <c r="B200" s="168"/>
      <c r="D200" s="159" t="s">
        <v>207</v>
      </c>
      <c r="E200" s="169" t="s">
        <v>1</v>
      </c>
      <c r="F200" s="170" t="s">
        <v>288</v>
      </c>
      <c r="H200" s="171">
        <v>3.4670000000000001</v>
      </c>
      <c r="I200" s="172"/>
      <c r="L200" s="168"/>
      <c r="M200" s="173"/>
      <c r="N200" s="174"/>
      <c r="O200" s="174"/>
      <c r="P200" s="174"/>
      <c r="Q200" s="174"/>
      <c r="R200" s="174"/>
      <c r="S200" s="174"/>
      <c r="T200" s="175"/>
      <c r="AS200" s="169" t="s">
        <v>207</v>
      </c>
      <c r="AT200" s="169" t="s">
        <v>90</v>
      </c>
      <c r="AU200" s="13" t="s">
        <v>90</v>
      </c>
      <c r="AV200" s="13" t="s">
        <v>36</v>
      </c>
      <c r="AW200" s="13" t="s">
        <v>88</v>
      </c>
      <c r="AX200" s="169" t="s">
        <v>123</v>
      </c>
    </row>
    <row r="201" spans="1:64" s="2" customFormat="1" ht="24.2" customHeight="1">
      <c r="A201" s="32"/>
      <c r="B201" s="144"/>
      <c r="C201" s="145" t="s">
        <v>289</v>
      </c>
      <c r="D201" s="145" t="s">
        <v>127</v>
      </c>
      <c r="E201" s="146" t="s">
        <v>290</v>
      </c>
      <c r="F201" s="147" t="s">
        <v>291</v>
      </c>
      <c r="G201" s="148" t="s">
        <v>202</v>
      </c>
      <c r="H201" s="149">
        <v>1292.4000000000001</v>
      </c>
      <c r="I201" s="150"/>
      <c r="J201" s="151">
        <f>ROUND(I201*H201,2)</f>
        <v>0</v>
      </c>
      <c r="K201" s="152"/>
      <c r="L201" s="33"/>
      <c r="M201" s="153" t="s">
        <v>1</v>
      </c>
      <c r="N201" s="154" t="s">
        <v>45</v>
      </c>
      <c r="O201" s="58"/>
      <c r="P201" s="155">
        <f>O201*H201</f>
        <v>0</v>
      </c>
      <c r="Q201" s="155">
        <v>0</v>
      </c>
      <c r="R201" s="155">
        <f>Q201*H201</f>
        <v>0</v>
      </c>
      <c r="S201" s="155">
        <v>0</v>
      </c>
      <c r="T201" s="156">
        <f>S201*H201</f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Q201" s="157" t="s">
        <v>125</v>
      </c>
      <c r="AS201" s="157" t="s">
        <v>127</v>
      </c>
      <c r="AT201" s="157" t="s">
        <v>90</v>
      </c>
      <c r="AX201" s="17" t="s">
        <v>123</v>
      </c>
      <c r="BD201" s="158">
        <f>IF(N201="základní",J201,0)</f>
        <v>0</v>
      </c>
      <c r="BE201" s="158">
        <f>IF(N201="snížená",J201,0)</f>
        <v>0</v>
      </c>
      <c r="BF201" s="158">
        <f>IF(N201="zákl. přenesená",J201,0)</f>
        <v>0</v>
      </c>
      <c r="BG201" s="158">
        <f>IF(N201="sníž. přenesená",J201,0)</f>
        <v>0</v>
      </c>
      <c r="BH201" s="158">
        <f>IF(N201="nulová",J201,0)</f>
        <v>0</v>
      </c>
      <c r="BI201" s="17" t="s">
        <v>88</v>
      </c>
      <c r="BJ201" s="158">
        <f>ROUND(I201*H201,2)</f>
        <v>0</v>
      </c>
      <c r="BK201" s="17" t="s">
        <v>125</v>
      </c>
      <c r="BL201" s="157" t="s">
        <v>292</v>
      </c>
    </row>
    <row r="202" spans="1:64" s="13" customFormat="1">
      <c r="B202" s="168"/>
      <c r="D202" s="159" t="s">
        <v>207</v>
      </c>
      <c r="E202" s="169" t="s">
        <v>1</v>
      </c>
      <c r="F202" s="170" t="s">
        <v>293</v>
      </c>
      <c r="H202" s="171">
        <v>938.8</v>
      </c>
      <c r="I202" s="172"/>
      <c r="L202" s="168"/>
      <c r="M202" s="173"/>
      <c r="N202" s="174"/>
      <c r="O202" s="174"/>
      <c r="P202" s="174"/>
      <c r="Q202" s="174"/>
      <c r="R202" s="174"/>
      <c r="S202" s="174"/>
      <c r="T202" s="175"/>
      <c r="AS202" s="169" t="s">
        <v>207</v>
      </c>
      <c r="AT202" s="169" t="s">
        <v>90</v>
      </c>
      <c r="AU202" s="13" t="s">
        <v>90</v>
      </c>
      <c r="AV202" s="13" t="s">
        <v>36</v>
      </c>
      <c r="AW202" s="13" t="s">
        <v>80</v>
      </c>
      <c r="AX202" s="169" t="s">
        <v>123</v>
      </c>
    </row>
    <row r="203" spans="1:64" s="13" customFormat="1">
      <c r="B203" s="168"/>
      <c r="D203" s="159" t="s">
        <v>207</v>
      </c>
      <c r="E203" s="169" t="s">
        <v>1</v>
      </c>
      <c r="F203" s="170" t="s">
        <v>294</v>
      </c>
      <c r="H203" s="171">
        <v>328.8</v>
      </c>
      <c r="I203" s="172"/>
      <c r="L203" s="168"/>
      <c r="M203" s="173"/>
      <c r="N203" s="174"/>
      <c r="O203" s="174"/>
      <c r="P203" s="174"/>
      <c r="Q203" s="174"/>
      <c r="R203" s="174"/>
      <c r="S203" s="174"/>
      <c r="T203" s="175"/>
      <c r="AS203" s="169" t="s">
        <v>207</v>
      </c>
      <c r="AT203" s="169" t="s">
        <v>90</v>
      </c>
      <c r="AU203" s="13" t="s">
        <v>90</v>
      </c>
      <c r="AV203" s="13" t="s">
        <v>36</v>
      </c>
      <c r="AW203" s="13" t="s">
        <v>80</v>
      </c>
      <c r="AX203" s="169" t="s">
        <v>123</v>
      </c>
    </row>
    <row r="204" spans="1:64" s="15" customFormat="1">
      <c r="B204" s="184"/>
      <c r="D204" s="159" t="s">
        <v>207</v>
      </c>
      <c r="E204" s="185" t="s">
        <v>1</v>
      </c>
      <c r="F204" s="186" t="s">
        <v>249</v>
      </c>
      <c r="H204" s="187">
        <v>1267.5999999999999</v>
      </c>
      <c r="I204" s="188"/>
      <c r="L204" s="184"/>
      <c r="M204" s="189"/>
      <c r="N204" s="190"/>
      <c r="O204" s="190"/>
      <c r="P204" s="190"/>
      <c r="Q204" s="190"/>
      <c r="R204" s="190"/>
      <c r="S204" s="190"/>
      <c r="T204" s="191"/>
      <c r="AS204" s="185" t="s">
        <v>207</v>
      </c>
      <c r="AT204" s="185" t="s">
        <v>90</v>
      </c>
      <c r="AU204" s="15" t="s">
        <v>171</v>
      </c>
      <c r="AV204" s="15" t="s">
        <v>36</v>
      </c>
      <c r="AW204" s="15" t="s">
        <v>80</v>
      </c>
      <c r="AX204" s="185" t="s">
        <v>123</v>
      </c>
    </row>
    <row r="205" spans="1:64" s="13" customFormat="1" ht="22.5">
      <c r="B205" s="168"/>
      <c r="D205" s="159" t="s">
        <v>207</v>
      </c>
      <c r="E205" s="169" t="s">
        <v>1</v>
      </c>
      <c r="F205" s="170" t="s">
        <v>295</v>
      </c>
      <c r="H205" s="171">
        <v>24.8</v>
      </c>
      <c r="I205" s="172"/>
      <c r="L205" s="168"/>
      <c r="M205" s="173"/>
      <c r="N205" s="174"/>
      <c r="O205" s="174"/>
      <c r="P205" s="174"/>
      <c r="Q205" s="174"/>
      <c r="R205" s="174"/>
      <c r="S205" s="174"/>
      <c r="T205" s="175"/>
      <c r="AS205" s="169" t="s">
        <v>207</v>
      </c>
      <c r="AT205" s="169" t="s">
        <v>90</v>
      </c>
      <c r="AU205" s="13" t="s">
        <v>90</v>
      </c>
      <c r="AV205" s="13" t="s">
        <v>36</v>
      </c>
      <c r="AW205" s="13" t="s">
        <v>80</v>
      </c>
      <c r="AX205" s="169" t="s">
        <v>123</v>
      </c>
    </row>
    <row r="206" spans="1:64" s="14" customFormat="1">
      <c r="B206" s="176"/>
      <c r="D206" s="159" t="s">
        <v>207</v>
      </c>
      <c r="E206" s="177" t="s">
        <v>1</v>
      </c>
      <c r="F206" s="178" t="s">
        <v>218</v>
      </c>
      <c r="H206" s="179">
        <v>1292.3999999999999</v>
      </c>
      <c r="I206" s="180"/>
      <c r="L206" s="176"/>
      <c r="M206" s="181"/>
      <c r="N206" s="182"/>
      <c r="O206" s="182"/>
      <c r="P206" s="182"/>
      <c r="Q206" s="182"/>
      <c r="R206" s="182"/>
      <c r="S206" s="182"/>
      <c r="T206" s="183"/>
      <c r="AS206" s="177" t="s">
        <v>207</v>
      </c>
      <c r="AT206" s="177" t="s">
        <v>90</v>
      </c>
      <c r="AU206" s="14" t="s">
        <v>125</v>
      </c>
      <c r="AV206" s="14" t="s">
        <v>36</v>
      </c>
      <c r="AW206" s="14" t="s">
        <v>88</v>
      </c>
      <c r="AX206" s="177" t="s">
        <v>123</v>
      </c>
    </row>
    <row r="207" spans="1:64" s="12" customFormat="1" ht="22.9" customHeight="1">
      <c r="B207" s="131"/>
      <c r="D207" s="132" t="s">
        <v>79</v>
      </c>
      <c r="E207" s="142" t="s">
        <v>90</v>
      </c>
      <c r="F207" s="142" t="s">
        <v>296</v>
      </c>
      <c r="I207" s="134"/>
      <c r="J207" s="143">
        <f>BJ207</f>
        <v>0</v>
      </c>
      <c r="L207" s="131"/>
      <c r="M207" s="136"/>
      <c r="N207" s="137"/>
      <c r="O207" s="137"/>
      <c r="P207" s="138">
        <f>SUM(P208:P209)</f>
        <v>0</v>
      </c>
      <c r="Q207" s="137"/>
      <c r="R207" s="138">
        <f>SUM(R208:R209)</f>
        <v>32.136330000000001</v>
      </c>
      <c r="S207" s="137"/>
      <c r="T207" s="139">
        <f>SUM(T208:T209)</f>
        <v>0</v>
      </c>
      <c r="AQ207" s="132" t="s">
        <v>88</v>
      </c>
      <c r="AS207" s="140" t="s">
        <v>79</v>
      </c>
      <c r="AT207" s="140" t="s">
        <v>88</v>
      </c>
      <c r="AX207" s="132" t="s">
        <v>123</v>
      </c>
      <c r="BJ207" s="141">
        <f>SUM(BJ208:BJ209)</f>
        <v>0</v>
      </c>
    </row>
    <row r="208" spans="1:64" s="2" customFormat="1" ht="37.9" customHeight="1">
      <c r="A208" s="32"/>
      <c r="B208" s="144"/>
      <c r="C208" s="145" t="s">
        <v>297</v>
      </c>
      <c r="D208" s="145" t="s">
        <v>127</v>
      </c>
      <c r="E208" s="146" t="s">
        <v>298</v>
      </c>
      <c r="F208" s="147" t="s">
        <v>299</v>
      </c>
      <c r="G208" s="148" t="s">
        <v>225</v>
      </c>
      <c r="H208" s="149">
        <v>157</v>
      </c>
      <c r="I208" s="150"/>
      <c r="J208" s="151">
        <f>ROUND(I208*H208,2)</f>
        <v>0</v>
      </c>
      <c r="K208" s="152"/>
      <c r="L208" s="33"/>
      <c r="M208" s="153" t="s">
        <v>1</v>
      </c>
      <c r="N208" s="154" t="s">
        <v>45</v>
      </c>
      <c r="O208" s="58"/>
      <c r="P208" s="155">
        <f>O208*H208</f>
        <v>0</v>
      </c>
      <c r="Q208" s="155">
        <v>0.20469000000000001</v>
      </c>
      <c r="R208" s="155">
        <f>Q208*H208</f>
        <v>32.136330000000001</v>
      </c>
      <c r="S208" s="155">
        <v>0</v>
      </c>
      <c r="T208" s="156">
        <f>S208*H208</f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Q208" s="157" t="s">
        <v>125</v>
      </c>
      <c r="AS208" s="157" t="s">
        <v>127</v>
      </c>
      <c r="AT208" s="157" t="s">
        <v>90</v>
      </c>
      <c r="AX208" s="17" t="s">
        <v>123</v>
      </c>
      <c r="BD208" s="158">
        <f>IF(N208="základní",J208,0)</f>
        <v>0</v>
      </c>
      <c r="BE208" s="158">
        <f>IF(N208="snížená",J208,0)</f>
        <v>0</v>
      </c>
      <c r="BF208" s="158">
        <f>IF(N208="zákl. přenesená",J208,0)</f>
        <v>0</v>
      </c>
      <c r="BG208" s="158">
        <f>IF(N208="sníž. přenesená",J208,0)</f>
        <v>0</v>
      </c>
      <c r="BH208" s="158">
        <f>IF(N208="nulová",J208,0)</f>
        <v>0</v>
      </c>
      <c r="BI208" s="17" t="s">
        <v>88</v>
      </c>
      <c r="BJ208" s="158">
        <f>ROUND(I208*H208,2)</f>
        <v>0</v>
      </c>
      <c r="BK208" s="17" t="s">
        <v>125</v>
      </c>
      <c r="BL208" s="157" t="s">
        <v>300</v>
      </c>
    </row>
    <row r="209" spans="1:64" s="13" customFormat="1">
      <c r="B209" s="168"/>
      <c r="D209" s="159" t="s">
        <v>207</v>
      </c>
      <c r="E209" s="169" t="s">
        <v>1</v>
      </c>
      <c r="F209" s="170" t="s">
        <v>301</v>
      </c>
      <c r="H209" s="171">
        <v>157</v>
      </c>
      <c r="I209" s="172"/>
      <c r="L209" s="168"/>
      <c r="M209" s="173"/>
      <c r="N209" s="174"/>
      <c r="O209" s="174"/>
      <c r="P209" s="174"/>
      <c r="Q209" s="174"/>
      <c r="R209" s="174"/>
      <c r="S209" s="174"/>
      <c r="T209" s="175"/>
      <c r="AS209" s="169" t="s">
        <v>207</v>
      </c>
      <c r="AT209" s="169" t="s">
        <v>90</v>
      </c>
      <c r="AU209" s="13" t="s">
        <v>90</v>
      </c>
      <c r="AV209" s="13" t="s">
        <v>36</v>
      </c>
      <c r="AW209" s="13" t="s">
        <v>88</v>
      </c>
      <c r="AX209" s="169" t="s">
        <v>123</v>
      </c>
    </row>
    <row r="210" spans="1:64" s="12" customFormat="1" ht="22.9" customHeight="1">
      <c r="B210" s="131"/>
      <c r="D210" s="132" t="s">
        <v>79</v>
      </c>
      <c r="E210" s="142" t="s">
        <v>162</v>
      </c>
      <c r="F210" s="142" t="s">
        <v>302</v>
      </c>
      <c r="I210" s="134"/>
      <c r="J210" s="143">
        <f>BJ210</f>
        <v>0</v>
      </c>
      <c r="L210" s="131"/>
      <c r="M210" s="136"/>
      <c r="N210" s="137"/>
      <c r="O210" s="137"/>
      <c r="P210" s="138">
        <f>SUM(P211:P223)</f>
        <v>0</v>
      </c>
      <c r="Q210" s="137"/>
      <c r="R210" s="138">
        <f>SUM(R211:R223)</f>
        <v>1455.738296</v>
      </c>
      <c r="S210" s="137"/>
      <c r="T210" s="139">
        <f>SUM(T211:T223)</f>
        <v>0</v>
      </c>
      <c r="AQ210" s="132" t="s">
        <v>88</v>
      </c>
      <c r="AS210" s="140" t="s">
        <v>79</v>
      </c>
      <c r="AT210" s="140" t="s">
        <v>88</v>
      </c>
      <c r="AX210" s="132" t="s">
        <v>123</v>
      </c>
      <c r="BJ210" s="141">
        <f>SUM(BJ211:BJ223)</f>
        <v>0</v>
      </c>
    </row>
    <row r="211" spans="1:64" s="2" customFormat="1" ht="37.9" customHeight="1">
      <c r="A211" s="32"/>
      <c r="B211" s="144"/>
      <c r="C211" s="145" t="s">
        <v>303</v>
      </c>
      <c r="D211" s="145" t="s">
        <v>127</v>
      </c>
      <c r="E211" s="146" t="s">
        <v>304</v>
      </c>
      <c r="F211" s="147" t="s">
        <v>305</v>
      </c>
      <c r="G211" s="148" t="s">
        <v>202</v>
      </c>
      <c r="H211" s="149">
        <v>1267.5999999999999</v>
      </c>
      <c r="I211" s="150"/>
      <c r="J211" s="151">
        <f>ROUND(I211*H211,2)</f>
        <v>0</v>
      </c>
      <c r="K211" s="152"/>
      <c r="L211" s="33"/>
      <c r="M211" s="153" t="s">
        <v>1</v>
      </c>
      <c r="N211" s="154" t="s">
        <v>45</v>
      </c>
      <c r="O211" s="58"/>
      <c r="P211" s="155">
        <f>O211*H211</f>
        <v>0</v>
      </c>
      <c r="Q211" s="155">
        <v>0</v>
      </c>
      <c r="R211" s="155">
        <f>Q211*H211</f>
        <v>0</v>
      </c>
      <c r="S211" s="155">
        <v>0</v>
      </c>
      <c r="T211" s="156">
        <f>S211*H211</f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Q211" s="157" t="s">
        <v>125</v>
      </c>
      <c r="AS211" s="157" t="s">
        <v>127</v>
      </c>
      <c r="AT211" s="157" t="s">
        <v>90</v>
      </c>
      <c r="AX211" s="17" t="s">
        <v>123</v>
      </c>
      <c r="BD211" s="158">
        <f>IF(N211="základní",J211,0)</f>
        <v>0</v>
      </c>
      <c r="BE211" s="158">
        <f>IF(N211="snížená",J211,0)</f>
        <v>0</v>
      </c>
      <c r="BF211" s="158">
        <f>IF(N211="zákl. přenesená",J211,0)</f>
        <v>0</v>
      </c>
      <c r="BG211" s="158">
        <f>IF(N211="sníž. přenesená",J211,0)</f>
        <v>0</v>
      </c>
      <c r="BH211" s="158">
        <f>IF(N211="nulová",J211,0)</f>
        <v>0</v>
      </c>
      <c r="BI211" s="17" t="s">
        <v>88</v>
      </c>
      <c r="BJ211" s="158">
        <f>ROUND(I211*H211,2)</f>
        <v>0</v>
      </c>
      <c r="BK211" s="17" t="s">
        <v>125</v>
      </c>
      <c r="BL211" s="157" t="s">
        <v>306</v>
      </c>
    </row>
    <row r="212" spans="1:64" s="13" customFormat="1">
      <c r="B212" s="168"/>
      <c r="D212" s="159" t="s">
        <v>207</v>
      </c>
      <c r="E212" s="169" t="s">
        <v>1</v>
      </c>
      <c r="F212" s="170" t="s">
        <v>307</v>
      </c>
      <c r="H212" s="171">
        <v>1267.5999999999999</v>
      </c>
      <c r="I212" s="172"/>
      <c r="L212" s="168"/>
      <c r="M212" s="173"/>
      <c r="N212" s="174"/>
      <c r="O212" s="174"/>
      <c r="P212" s="174"/>
      <c r="Q212" s="174"/>
      <c r="R212" s="174"/>
      <c r="S212" s="174"/>
      <c r="T212" s="175"/>
      <c r="AS212" s="169" t="s">
        <v>207</v>
      </c>
      <c r="AT212" s="169" t="s">
        <v>90</v>
      </c>
      <c r="AU212" s="13" t="s">
        <v>90</v>
      </c>
      <c r="AV212" s="13" t="s">
        <v>36</v>
      </c>
      <c r="AW212" s="13" t="s">
        <v>88</v>
      </c>
      <c r="AX212" s="169" t="s">
        <v>123</v>
      </c>
    </row>
    <row r="213" spans="1:64" s="2" customFormat="1" ht="21.75" customHeight="1">
      <c r="A213" s="32"/>
      <c r="B213" s="144"/>
      <c r="C213" s="192" t="s">
        <v>308</v>
      </c>
      <c r="D213" s="192" t="s">
        <v>272</v>
      </c>
      <c r="E213" s="193" t="s">
        <v>309</v>
      </c>
      <c r="F213" s="194" t="s">
        <v>310</v>
      </c>
      <c r="G213" s="195" t="s">
        <v>265</v>
      </c>
      <c r="H213" s="196">
        <v>11.407999999999999</v>
      </c>
      <c r="I213" s="197"/>
      <c r="J213" s="198">
        <f>ROUND(I213*H213,2)</f>
        <v>0</v>
      </c>
      <c r="K213" s="199"/>
      <c r="L213" s="200"/>
      <c r="M213" s="201" t="s">
        <v>1</v>
      </c>
      <c r="N213" s="202" t="s">
        <v>45</v>
      </c>
      <c r="O213" s="58"/>
      <c r="P213" s="155">
        <f>O213*H213</f>
        <v>0</v>
      </c>
      <c r="Q213" s="155">
        <v>1</v>
      </c>
      <c r="R213" s="155">
        <f>Q213*H213</f>
        <v>11.407999999999999</v>
      </c>
      <c r="S213" s="155">
        <v>0</v>
      </c>
      <c r="T213" s="156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Q213" s="157" t="s">
        <v>135</v>
      </c>
      <c r="AS213" s="157" t="s">
        <v>272</v>
      </c>
      <c r="AT213" s="157" t="s">
        <v>90</v>
      </c>
      <c r="AX213" s="17" t="s">
        <v>123</v>
      </c>
      <c r="BD213" s="158">
        <f>IF(N213="základní",J213,0)</f>
        <v>0</v>
      </c>
      <c r="BE213" s="158">
        <f>IF(N213="snížená",J213,0)</f>
        <v>0</v>
      </c>
      <c r="BF213" s="158">
        <f>IF(N213="zákl. přenesená",J213,0)</f>
        <v>0</v>
      </c>
      <c r="BG213" s="158">
        <f>IF(N213="sníž. přenesená",J213,0)</f>
        <v>0</v>
      </c>
      <c r="BH213" s="158">
        <f>IF(N213="nulová",J213,0)</f>
        <v>0</v>
      </c>
      <c r="BI213" s="17" t="s">
        <v>88</v>
      </c>
      <c r="BJ213" s="158">
        <f>ROUND(I213*H213,2)</f>
        <v>0</v>
      </c>
      <c r="BK213" s="17" t="s">
        <v>125</v>
      </c>
      <c r="BL213" s="157" t="s">
        <v>311</v>
      </c>
    </row>
    <row r="214" spans="1:64" s="13" customFormat="1">
      <c r="B214" s="168"/>
      <c r="D214" s="159" t="s">
        <v>207</v>
      </c>
      <c r="E214" s="169" t="s">
        <v>1</v>
      </c>
      <c r="F214" s="170" t="s">
        <v>312</v>
      </c>
      <c r="H214" s="171">
        <v>11.407999999999999</v>
      </c>
      <c r="I214" s="172"/>
      <c r="L214" s="168"/>
      <c r="M214" s="173"/>
      <c r="N214" s="174"/>
      <c r="O214" s="174"/>
      <c r="P214" s="174"/>
      <c r="Q214" s="174"/>
      <c r="R214" s="174"/>
      <c r="S214" s="174"/>
      <c r="T214" s="175"/>
      <c r="AS214" s="169" t="s">
        <v>207</v>
      </c>
      <c r="AT214" s="169" t="s">
        <v>90</v>
      </c>
      <c r="AU214" s="13" t="s">
        <v>90</v>
      </c>
      <c r="AV214" s="13" t="s">
        <v>36</v>
      </c>
      <c r="AW214" s="13" t="s">
        <v>88</v>
      </c>
      <c r="AX214" s="169" t="s">
        <v>123</v>
      </c>
    </row>
    <row r="215" spans="1:64" s="2" customFormat="1" ht="24.2" customHeight="1">
      <c r="A215" s="32"/>
      <c r="B215" s="144"/>
      <c r="C215" s="145" t="s">
        <v>313</v>
      </c>
      <c r="D215" s="145" t="s">
        <v>127</v>
      </c>
      <c r="E215" s="146" t="s">
        <v>314</v>
      </c>
      <c r="F215" s="147" t="s">
        <v>315</v>
      </c>
      <c r="G215" s="148" t="s">
        <v>202</v>
      </c>
      <c r="H215" s="149">
        <v>1406.6</v>
      </c>
      <c r="I215" s="150"/>
      <c r="J215" s="151">
        <f>ROUND(I215*H215,2)</f>
        <v>0</v>
      </c>
      <c r="K215" s="152"/>
      <c r="L215" s="33"/>
      <c r="M215" s="153" t="s">
        <v>1</v>
      </c>
      <c r="N215" s="154" t="s">
        <v>45</v>
      </c>
      <c r="O215" s="58"/>
      <c r="P215" s="155">
        <f>O215*H215</f>
        <v>0</v>
      </c>
      <c r="Q215" s="155">
        <v>0.46</v>
      </c>
      <c r="R215" s="155">
        <f>Q215*H215</f>
        <v>647.03599999999994</v>
      </c>
      <c r="S215" s="155">
        <v>0</v>
      </c>
      <c r="T215" s="156">
        <f>S215*H215</f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Q215" s="157" t="s">
        <v>125</v>
      </c>
      <c r="AS215" s="157" t="s">
        <v>127</v>
      </c>
      <c r="AT215" s="157" t="s">
        <v>90</v>
      </c>
      <c r="AX215" s="17" t="s">
        <v>123</v>
      </c>
      <c r="BD215" s="158">
        <f>IF(N215="základní",J215,0)</f>
        <v>0</v>
      </c>
      <c r="BE215" s="158">
        <f>IF(N215="snížená",J215,0)</f>
        <v>0</v>
      </c>
      <c r="BF215" s="158">
        <f>IF(N215="zákl. přenesená",J215,0)</f>
        <v>0</v>
      </c>
      <c r="BG215" s="158">
        <f>IF(N215="sníž. přenesená",J215,0)</f>
        <v>0</v>
      </c>
      <c r="BH215" s="158">
        <f>IF(N215="nulová",J215,0)</f>
        <v>0</v>
      </c>
      <c r="BI215" s="17" t="s">
        <v>88</v>
      </c>
      <c r="BJ215" s="158">
        <f>ROUND(I215*H215,2)</f>
        <v>0</v>
      </c>
      <c r="BK215" s="17" t="s">
        <v>125</v>
      </c>
      <c r="BL215" s="157" t="s">
        <v>316</v>
      </c>
    </row>
    <row r="216" spans="1:64" s="13" customFormat="1">
      <c r="B216" s="168"/>
      <c r="D216" s="159" t="s">
        <v>207</v>
      </c>
      <c r="E216" s="169" t="s">
        <v>1</v>
      </c>
      <c r="F216" s="170" t="s">
        <v>307</v>
      </c>
      <c r="H216" s="171">
        <v>1267.5999999999999</v>
      </c>
      <c r="I216" s="172"/>
      <c r="L216" s="168"/>
      <c r="M216" s="173"/>
      <c r="N216" s="174"/>
      <c r="O216" s="174"/>
      <c r="P216" s="174"/>
      <c r="Q216" s="174"/>
      <c r="R216" s="174"/>
      <c r="S216" s="174"/>
      <c r="T216" s="175"/>
      <c r="AS216" s="169" t="s">
        <v>207</v>
      </c>
      <c r="AT216" s="169" t="s">
        <v>90</v>
      </c>
      <c r="AU216" s="13" t="s">
        <v>90</v>
      </c>
      <c r="AV216" s="13" t="s">
        <v>36</v>
      </c>
      <c r="AW216" s="13" t="s">
        <v>80</v>
      </c>
      <c r="AX216" s="169" t="s">
        <v>123</v>
      </c>
    </row>
    <row r="217" spans="1:64" s="13" customFormat="1">
      <c r="B217" s="168"/>
      <c r="D217" s="159" t="s">
        <v>207</v>
      </c>
      <c r="E217" s="169" t="s">
        <v>1</v>
      </c>
      <c r="F217" s="170" t="s">
        <v>317</v>
      </c>
      <c r="H217" s="171">
        <v>139</v>
      </c>
      <c r="I217" s="172"/>
      <c r="L217" s="168"/>
      <c r="M217" s="173"/>
      <c r="N217" s="174"/>
      <c r="O217" s="174"/>
      <c r="P217" s="174"/>
      <c r="Q217" s="174"/>
      <c r="R217" s="174"/>
      <c r="S217" s="174"/>
      <c r="T217" s="175"/>
      <c r="AS217" s="169" t="s">
        <v>207</v>
      </c>
      <c r="AT217" s="169" t="s">
        <v>90</v>
      </c>
      <c r="AU217" s="13" t="s">
        <v>90</v>
      </c>
      <c r="AV217" s="13" t="s">
        <v>36</v>
      </c>
      <c r="AW217" s="13" t="s">
        <v>80</v>
      </c>
      <c r="AX217" s="169" t="s">
        <v>123</v>
      </c>
    </row>
    <row r="218" spans="1:64" s="14" customFormat="1">
      <c r="B218" s="176"/>
      <c r="D218" s="159" t="s">
        <v>207</v>
      </c>
      <c r="E218" s="177" t="s">
        <v>1</v>
      </c>
      <c r="F218" s="178" t="s">
        <v>218</v>
      </c>
      <c r="H218" s="179">
        <v>1406.6</v>
      </c>
      <c r="I218" s="180"/>
      <c r="L218" s="176"/>
      <c r="M218" s="181"/>
      <c r="N218" s="182"/>
      <c r="O218" s="182"/>
      <c r="P218" s="182"/>
      <c r="Q218" s="182"/>
      <c r="R218" s="182"/>
      <c r="S218" s="182"/>
      <c r="T218" s="183"/>
      <c r="AS218" s="177" t="s">
        <v>207</v>
      </c>
      <c r="AT218" s="177" t="s">
        <v>90</v>
      </c>
      <c r="AU218" s="14" t="s">
        <v>125</v>
      </c>
      <c r="AV218" s="14" t="s">
        <v>36</v>
      </c>
      <c r="AW218" s="14" t="s">
        <v>88</v>
      </c>
      <c r="AX218" s="177" t="s">
        <v>123</v>
      </c>
    </row>
    <row r="219" spans="1:64" s="2" customFormat="1" ht="33" customHeight="1">
      <c r="A219" s="32"/>
      <c r="B219" s="144"/>
      <c r="C219" s="145" t="s">
        <v>318</v>
      </c>
      <c r="D219" s="145" t="s">
        <v>127</v>
      </c>
      <c r="E219" s="146" t="s">
        <v>319</v>
      </c>
      <c r="F219" s="147" t="s">
        <v>320</v>
      </c>
      <c r="G219" s="148" t="s">
        <v>202</v>
      </c>
      <c r="H219" s="149">
        <v>1267.5999999999999</v>
      </c>
      <c r="I219" s="150"/>
      <c r="J219" s="151">
        <f>ROUND(I219*H219,2)</f>
        <v>0</v>
      </c>
      <c r="K219" s="152"/>
      <c r="L219" s="33"/>
      <c r="M219" s="153" t="s">
        <v>1</v>
      </c>
      <c r="N219" s="154" t="s">
        <v>45</v>
      </c>
      <c r="O219" s="58"/>
      <c r="P219" s="155">
        <f>O219*H219</f>
        <v>0</v>
      </c>
      <c r="Q219" s="155">
        <v>0.18462999999999999</v>
      </c>
      <c r="R219" s="155">
        <f>Q219*H219</f>
        <v>234.03698799999998</v>
      </c>
      <c r="S219" s="155">
        <v>0</v>
      </c>
      <c r="T219" s="156">
        <f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Q219" s="157" t="s">
        <v>125</v>
      </c>
      <c r="AS219" s="157" t="s">
        <v>127</v>
      </c>
      <c r="AT219" s="157" t="s">
        <v>90</v>
      </c>
      <c r="AX219" s="17" t="s">
        <v>123</v>
      </c>
      <c r="BD219" s="158">
        <f>IF(N219="základní",J219,0)</f>
        <v>0</v>
      </c>
      <c r="BE219" s="158">
        <f>IF(N219="snížená",J219,0)</f>
        <v>0</v>
      </c>
      <c r="BF219" s="158">
        <f>IF(N219="zákl. přenesená",J219,0)</f>
        <v>0</v>
      </c>
      <c r="BG219" s="158">
        <f>IF(N219="sníž. přenesená",J219,0)</f>
        <v>0</v>
      </c>
      <c r="BH219" s="158">
        <f>IF(N219="nulová",J219,0)</f>
        <v>0</v>
      </c>
      <c r="BI219" s="17" t="s">
        <v>88</v>
      </c>
      <c r="BJ219" s="158">
        <f>ROUND(I219*H219,2)</f>
        <v>0</v>
      </c>
      <c r="BK219" s="17" t="s">
        <v>125</v>
      </c>
      <c r="BL219" s="157" t="s">
        <v>321</v>
      </c>
    </row>
    <row r="220" spans="1:64" s="2" customFormat="1" ht="24.2" customHeight="1">
      <c r="A220" s="32"/>
      <c r="B220" s="144"/>
      <c r="C220" s="145" t="s">
        <v>322</v>
      </c>
      <c r="D220" s="145" t="s">
        <v>127</v>
      </c>
      <c r="E220" s="146" t="s">
        <v>323</v>
      </c>
      <c r="F220" s="147" t="s">
        <v>324</v>
      </c>
      <c r="G220" s="148" t="s">
        <v>202</v>
      </c>
      <c r="H220" s="149">
        <v>1267.5999999999999</v>
      </c>
      <c r="I220" s="150"/>
      <c r="J220" s="151">
        <f>ROUND(I220*H220,2)</f>
        <v>0</v>
      </c>
      <c r="K220" s="152"/>
      <c r="L220" s="33"/>
      <c r="M220" s="153" t="s">
        <v>1</v>
      </c>
      <c r="N220" s="154" t="s">
        <v>45</v>
      </c>
      <c r="O220" s="58"/>
      <c r="P220" s="155">
        <f>O220*H220</f>
        <v>0</v>
      </c>
      <c r="Q220" s="155">
        <v>0.33206000000000002</v>
      </c>
      <c r="R220" s="155">
        <f>Q220*H220</f>
        <v>420.91925600000002</v>
      </c>
      <c r="S220" s="155">
        <v>0</v>
      </c>
      <c r="T220" s="156">
        <f>S220*H220</f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Q220" s="157" t="s">
        <v>125</v>
      </c>
      <c r="AS220" s="157" t="s">
        <v>127</v>
      </c>
      <c r="AT220" s="157" t="s">
        <v>90</v>
      </c>
      <c r="AX220" s="17" t="s">
        <v>123</v>
      </c>
      <c r="BD220" s="158">
        <f>IF(N220="základní",J220,0)</f>
        <v>0</v>
      </c>
      <c r="BE220" s="158">
        <f>IF(N220="snížená",J220,0)</f>
        <v>0</v>
      </c>
      <c r="BF220" s="158">
        <f>IF(N220="zákl. přenesená",J220,0)</f>
        <v>0</v>
      </c>
      <c r="BG220" s="158">
        <f>IF(N220="sníž. přenesená",J220,0)</f>
        <v>0</v>
      </c>
      <c r="BH220" s="158">
        <f>IF(N220="nulová",J220,0)</f>
        <v>0</v>
      </c>
      <c r="BI220" s="17" t="s">
        <v>88</v>
      </c>
      <c r="BJ220" s="158">
        <f>ROUND(I220*H220,2)</f>
        <v>0</v>
      </c>
      <c r="BK220" s="17" t="s">
        <v>125</v>
      </c>
      <c r="BL220" s="157" t="s">
        <v>325</v>
      </c>
    </row>
    <row r="221" spans="1:64" s="2" customFormat="1" ht="24.2" customHeight="1">
      <c r="A221" s="32"/>
      <c r="B221" s="144"/>
      <c r="C221" s="145" t="s">
        <v>326</v>
      </c>
      <c r="D221" s="145" t="s">
        <v>127</v>
      </c>
      <c r="E221" s="146" t="s">
        <v>327</v>
      </c>
      <c r="F221" s="147" t="s">
        <v>328</v>
      </c>
      <c r="G221" s="148" t="s">
        <v>202</v>
      </c>
      <c r="H221" s="149">
        <v>1267.5999999999999</v>
      </c>
      <c r="I221" s="150"/>
      <c r="J221" s="151">
        <f>ROUND(I221*H221,2)</f>
        <v>0</v>
      </c>
      <c r="K221" s="152"/>
      <c r="L221" s="33"/>
      <c r="M221" s="153" t="s">
        <v>1</v>
      </c>
      <c r="N221" s="154" t="s">
        <v>45</v>
      </c>
      <c r="O221" s="58"/>
      <c r="P221" s="155">
        <f>O221*H221</f>
        <v>0</v>
      </c>
      <c r="Q221" s="155">
        <v>6.0099999999999997E-3</v>
      </c>
      <c r="R221" s="155">
        <f>Q221*H221</f>
        <v>7.6182759999999989</v>
      </c>
      <c r="S221" s="155">
        <v>0</v>
      </c>
      <c r="T221" s="156">
        <f>S221*H221</f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Q221" s="157" t="s">
        <v>125</v>
      </c>
      <c r="AS221" s="157" t="s">
        <v>127</v>
      </c>
      <c r="AT221" s="157" t="s">
        <v>90</v>
      </c>
      <c r="AX221" s="17" t="s">
        <v>123</v>
      </c>
      <c r="BD221" s="158">
        <f>IF(N221="základní",J221,0)</f>
        <v>0</v>
      </c>
      <c r="BE221" s="158">
        <f>IF(N221="snížená",J221,0)</f>
        <v>0</v>
      </c>
      <c r="BF221" s="158">
        <f>IF(N221="zákl. přenesená",J221,0)</f>
        <v>0</v>
      </c>
      <c r="BG221" s="158">
        <f>IF(N221="sníž. přenesená",J221,0)</f>
        <v>0</v>
      </c>
      <c r="BH221" s="158">
        <f>IF(N221="nulová",J221,0)</f>
        <v>0</v>
      </c>
      <c r="BI221" s="17" t="s">
        <v>88</v>
      </c>
      <c r="BJ221" s="158">
        <f>ROUND(I221*H221,2)</f>
        <v>0</v>
      </c>
      <c r="BK221" s="17" t="s">
        <v>125</v>
      </c>
      <c r="BL221" s="157" t="s">
        <v>329</v>
      </c>
    </row>
    <row r="222" spans="1:64" s="2" customFormat="1" ht="21.75" customHeight="1">
      <c r="A222" s="32"/>
      <c r="B222" s="144"/>
      <c r="C222" s="145" t="s">
        <v>330</v>
      </c>
      <c r="D222" s="145" t="s">
        <v>127</v>
      </c>
      <c r="E222" s="146" t="s">
        <v>331</v>
      </c>
      <c r="F222" s="147" t="s">
        <v>332</v>
      </c>
      <c r="G222" s="148" t="s">
        <v>202</v>
      </c>
      <c r="H222" s="149">
        <v>1292.4000000000001</v>
      </c>
      <c r="I222" s="150"/>
      <c r="J222" s="151">
        <f>ROUND(I222*H222,2)</f>
        <v>0</v>
      </c>
      <c r="K222" s="152"/>
      <c r="L222" s="33"/>
      <c r="M222" s="153" t="s">
        <v>1</v>
      </c>
      <c r="N222" s="154" t="s">
        <v>45</v>
      </c>
      <c r="O222" s="58"/>
      <c r="P222" s="155">
        <f>O222*H222</f>
        <v>0</v>
      </c>
      <c r="Q222" s="155">
        <v>5.1000000000000004E-4</v>
      </c>
      <c r="R222" s="155">
        <f>Q222*H222</f>
        <v>0.65912400000000004</v>
      </c>
      <c r="S222" s="155">
        <v>0</v>
      </c>
      <c r="T222" s="156">
        <f>S222*H222</f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Q222" s="157" t="s">
        <v>125</v>
      </c>
      <c r="AS222" s="157" t="s">
        <v>127</v>
      </c>
      <c r="AT222" s="157" t="s">
        <v>90</v>
      </c>
      <c r="AX222" s="17" t="s">
        <v>123</v>
      </c>
      <c r="BD222" s="158">
        <f>IF(N222="základní",J222,0)</f>
        <v>0</v>
      </c>
      <c r="BE222" s="158">
        <f>IF(N222="snížená",J222,0)</f>
        <v>0</v>
      </c>
      <c r="BF222" s="158">
        <f>IF(N222="zákl. přenesená",J222,0)</f>
        <v>0</v>
      </c>
      <c r="BG222" s="158">
        <f>IF(N222="sníž. přenesená",J222,0)</f>
        <v>0</v>
      </c>
      <c r="BH222" s="158">
        <f>IF(N222="nulová",J222,0)</f>
        <v>0</v>
      </c>
      <c r="BI222" s="17" t="s">
        <v>88</v>
      </c>
      <c r="BJ222" s="158">
        <f>ROUND(I222*H222,2)</f>
        <v>0</v>
      </c>
      <c r="BK222" s="17" t="s">
        <v>125</v>
      </c>
      <c r="BL222" s="157" t="s">
        <v>333</v>
      </c>
    </row>
    <row r="223" spans="1:64" s="2" customFormat="1" ht="33" customHeight="1">
      <c r="A223" s="32"/>
      <c r="B223" s="144"/>
      <c r="C223" s="145" t="s">
        <v>334</v>
      </c>
      <c r="D223" s="145" t="s">
        <v>127</v>
      </c>
      <c r="E223" s="146" t="s">
        <v>335</v>
      </c>
      <c r="F223" s="147" t="s">
        <v>336</v>
      </c>
      <c r="G223" s="148" t="s">
        <v>202</v>
      </c>
      <c r="H223" s="149">
        <v>1292.4000000000001</v>
      </c>
      <c r="I223" s="150"/>
      <c r="J223" s="151">
        <f>ROUND(I223*H223,2)</f>
        <v>0</v>
      </c>
      <c r="K223" s="152"/>
      <c r="L223" s="33"/>
      <c r="M223" s="153" t="s">
        <v>1</v>
      </c>
      <c r="N223" s="154" t="s">
        <v>45</v>
      </c>
      <c r="O223" s="58"/>
      <c r="P223" s="155">
        <f>O223*H223</f>
        <v>0</v>
      </c>
      <c r="Q223" s="155">
        <v>0.10373</v>
      </c>
      <c r="R223" s="155">
        <f>Q223*H223</f>
        <v>134.060652</v>
      </c>
      <c r="S223" s="155">
        <v>0</v>
      </c>
      <c r="T223" s="156">
        <f>S223*H223</f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Q223" s="157" t="s">
        <v>125</v>
      </c>
      <c r="AS223" s="157" t="s">
        <v>127</v>
      </c>
      <c r="AT223" s="157" t="s">
        <v>90</v>
      </c>
      <c r="AX223" s="17" t="s">
        <v>123</v>
      </c>
      <c r="BD223" s="158">
        <f>IF(N223="základní",J223,0)</f>
        <v>0</v>
      </c>
      <c r="BE223" s="158">
        <f>IF(N223="snížená",J223,0)</f>
        <v>0</v>
      </c>
      <c r="BF223" s="158">
        <f>IF(N223="zákl. přenesená",J223,0)</f>
        <v>0</v>
      </c>
      <c r="BG223" s="158">
        <f>IF(N223="sníž. přenesená",J223,0)</f>
        <v>0</v>
      </c>
      <c r="BH223" s="158">
        <f>IF(N223="nulová",J223,0)</f>
        <v>0</v>
      </c>
      <c r="BI223" s="17" t="s">
        <v>88</v>
      </c>
      <c r="BJ223" s="158">
        <f>ROUND(I223*H223,2)</f>
        <v>0</v>
      </c>
      <c r="BK223" s="17" t="s">
        <v>125</v>
      </c>
      <c r="BL223" s="157" t="s">
        <v>337</v>
      </c>
    </row>
    <row r="224" spans="1:64" s="12" customFormat="1" ht="22.9" customHeight="1">
      <c r="B224" s="131"/>
      <c r="D224" s="132" t="s">
        <v>79</v>
      </c>
      <c r="E224" s="142" t="s">
        <v>135</v>
      </c>
      <c r="F224" s="142" t="s">
        <v>338</v>
      </c>
      <c r="I224" s="134"/>
      <c r="J224" s="143">
        <f>BJ224</f>
        <v>0</v>
      </c>
      <c r="L224" s="131"/>
      <c r="M224" s="136"/>
      <c r="N224" s="137"/>
      <c r="O224" s="137"/>
      <c r="P224" s="138">
        <f>P225</f>
        <v>0</v>
      </c>
      <c r="Q224" s="137"/>
      <c r="R224" s="138">
        <f>R225</f>
        <v>0</v>
      </c>
      <c r="S224" s="137"/>
      <c r="T224" s="139">
        <f>T225</f>
        <v>0</v>
      </c>
      <c r="AQ224" s="132" t="s">
        <v>88</v>
      </c>
      <c r="AS224" s="140" t="s">
        <v>79</v>
      </c>
      <c r="AT224" s="140" t="s">
        <v>88</v>
      </c>
      <c r="AX224" s="132" t="s">
        <v>123</v>
      </c>
      <c r="BJ224" s="141">
        <f>BJ225</f>
        <v>0</v>
      </c>
    </row>
    <row r="225" spans="1:64" s="2" customFormat="1" ht="22.5" customHeight="1">
      <c r="A225" s="32"/>
      <c r="B225" s="144"/>
      <c r="C225" s="145" t="s">
        <v>339</v>
      </c>
      <c r="D225" s="145" t="s">
        <v>127</v>
      </c>
      <c r="E225" s="146" t="s">
        <v>340</v>
      </c>
      <c r="F225" s="147" t="s">
        <v>603</v>
      </c>
      <c r="G225" s="148" t="s">
        <v>341</v>
      </c>
      <c r="H225" s="149">
        <v>3</v>
      </c>
      <c r="I225" s="150"/>
      <c r="J225" s="151">
        <f>ROUND(I225*H225,2)</f>
        <v>0</v>
      </c>
      <c r="K225" s="152"/>
      <c r="L225" s="33"/>
      <c r="M225" s="153" t="s">
        <v>1</v>
      </c>
      <c r="N225" s="154" t="s">
        <v>45</v>
      </c>
      <c r="O225" s="58"/>
      <c r="P225" s="155">
        <f>O225*H225</f>
        <v>0</v>
      </c>
      <c r="Q225" s="155">
        <v>0</v>
      </c>
      <c r="R225" s="155">
        <f>Q225*H225</f>
        <v>0</v>
      </c>
      <c r="S225" s="155">
        <v>0</v>
      </c>
      <c r="T225" s="156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Q225" s="157" t="s">
        <v>125</v>
      </c>
      <c r="AS225" s="157" t="s">
        <v>127</v>
      </c>
      <c r="AT225" s="157" t="s">
        <v>90</v>
      </c>
      <c r="AX225" s="17" t="s">
        <v>123</v>
      </c>
      <c r="BD225" s="158">
        <f>IF(N225="základní",J225,0)</f>
        <v>0</v>
      </c>
      <c r="BE225" s="158">
        <f>IF(N225="snížená",J225,0)</f>
        <v>0</v>
      </c>
      <c r="BF225" s="158">
        <f>IF(N225="zákl. přenesená",J225,0)</f>
        <v>0</v>
      </c>
      <c r="BG225" s="158">
        <f>IF(N225="sníž. přenesená",J225,0)</f>
        <v>0</v>
      </c>
      <c r="BH225" s="158">
        <f>IF(N225="nulová",J225,0)</f>
        <v>0</v>
      </c>
      <c r="BI225" s="17" t="s">
        <v>88</v>
      </c>
      <c r="BJ225" s="158">
        <f>ROUND(I225*H225,2)</f>
        <v>0</v>
      </c>
      <c r="BK225" s="17" t="s">
        <v>125</v>
      </c>
      <c r="BL225" s="157" t="s">
        <v>342</v>
      </c>
    </row>
    <row r="226" spans="1:64" s="12" customFormat="1" ht="22.9" customHeight="1">
      <c r="B226" s="131"/>
      <c r="D226" s="132" t="s">
        <v>79</v>
      </c>
      <c r="E226" s="142" t="s">
        <v>140</v>
      </c>
      <c r="F226" s="142" t="s">
        <v>343</v>
      </c>
      <c r="I226" s="134"/>
      <c r="J226" s="143">
        <f>BJ226</f>
        <v>0</v>
      </c>
      <c r="L226" s="131"/>
      <c r="M226" s="136"/>
      <c r="N226" s="137"/>
      <c r="O226" s="137"/>
      <c r="P226" s="138">
        <f>SUM(P227:P240)</f>
        <v>0</v>
      </c>
      <c r="Q226" s="137"/>
      <c r="R226" s="138">
        <f>SUM(R227:R240)</f>
        <v>81.666024999999991</v>
      </c>
      <c r="S226" s="137"/>
      <c r="T226" s="139">
        <f>SUM(T227:T240)</f>
        <v>2.5493999999999999</v>
      </c>
      <c r="AQ226" s="132" t="s">
        <v>88</v>
      </c>
      <c r="AS226" s="140" t="s">
        <v>79</v>
      </c>
      <c r="AT226" s="140" t="s">
        <v>88</v>
      </c>
      <c r="AX226" s="132" t="s">
        <v>123</v>
      </c>
      <c r="BJ226" s="141">
        <f>SUM(BJ227:BJ240)</f>
        <v>0</v>
      </c>
    </row>
    <row r="227" spans="1:64" s="2" customFormat="1" ht="33" customHeight="1">
      <c r="A227" s="32"/>
      <c r="B227" s="144"/>
      <c r="C227" s="145" t="s">
        <v>344</v>
      </c>
      <c r="D227" s="145" t="s">
        <v>127</v>
      </c>
      <c r="E227" s="146" t="s">
        <v>345</v>
      </c>
      <c r="F227" s="147" t="s">
        <v>346</v>
      </c>
      <c r="G227" s="148" t="s">
        <v>225</v>
      </c>
      <c r="H227" s="149">
        <v>356</v>
      </c>
      <c r="I227" s="150"/>
      <c r="J227" s="151">
        <f>ROUND(I227*H227,2)</f>
        <v>0</v>
      </c>
      <c r="K227" s="152"/>
      <c r="L227" s="33"/>
      <c r="M227" s="153" t="s">
        <v>1</v>
      </c>
      <c r="N227" s="154" t="s">
        <v>45</v>
      </c>
      <c r="O227" s="58"/>
      <c r="P227" s="155">
        <f>O227*H227</f>
        <v>0</v>
      </c>
      <c r="Q227" s="155">
        <v>0.15540000000000001</v>
      </c>
      <c r="R227" s="155">
        <f>Q227*H227</f>
        <v>55.322400000000002</v>
      </c>
      <c r="S227" s="155">
        <v>0</v>
      </c>
      <c r="T227" s="156">
        <f>S227*H227</f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Q227" s="157" t="s">
        <v>125</v>
      </c>
      <c r="AS227" s="157" t="s">
        <v>127</v>
      </c>
      <c r="AT227" s="157" t="s">
        <v>90</v>
      </c>
      <c r="AX227" s="17" t="s">
        <v>123</v>
      </c>
      <c r="BD227" s="158">
        <f>IF(N227="základní",J227,0)</f>
        <v>0</v>
      </c>
      <c r="BE227" s="158">
        <f>IF(N227="snížená",J227,0)</f>
        <v>0</v>
      </c>
      <c r="BF227" s="158">
        <f>IF(N227="zákl. přenesená",J227,0)</f>
        <v>0</v>
      </c>
      <c r="BG227" s="158">
        <f>IF(N227="sníž. přenesená",J227,0)</f>
        <v>0</v>
      </c>
      <c r="BH227" s="158">
        <f>IF(N227="nulová",J227,0)</f>
        <v>0</v>
      </c>
      <c r="BI227" s="17" t="s">
        <v>88</v>
      </c>
      <c r="BJ227" s="158">
        <f>ROUND(I227*H227,2)</f>
        <v>0</v>
      </c>
      <c r="BK227" s="17" t="s">
        <v>125</v>
      </c>
      <c r="BL227" s="157" t="s">
        <v>347</v>
      </c>
    </row>
    <row r="228" spans="1:64" s="13" customFormat="1">
      <c r="B228" s="168"/>
      <c r="D228" s="159" t="s">
        <v>207</v>
      </c>
      <c r="E228" s="169" t="s">
        <v>1</v>
      </c>
      <c r="F228" s="170" t="s">
        <v>348</v>
      </c>
      <c r="H228" s="171">
        <v>356</v>
      </c>
      <c r="I228" s="172"/>
      <c r="L228" s="168"/>
      <c r="M228" s="173"/>
      <c r="N228" s="174"/>
      <c r="O228" s="174"/>
      <c r="P228" s="174"/>
      <c r="Q228" s="174"/>
      <c r="R228" s="174"/>
      <c r="S228" s="174"/>
      <c r="T228" s="175"/>
      <c r="AS228" s="169" t="s">
        <v>207</v>
      </c>
      <c r="AT228" s="169" t="s">
        <v>90</v>
      </c>
      <c r="AU228" s="13" t="s">
        <v>90</v>
      </c>
      <c r="AV228" s="13" t="s">
        <v>36</v>
      </c>
      <c r="AW228" s="13" t="s">
        <v>88</v>
      </c>
      <c r="AX228" s="169" t="s">
        <v>123</v>
      </c>
    </row>
    <row r="229" spans="1:64" s="2" customFormat="1" ht="24.2" customHeight="1">
      <c r="A229" s="32"/>
      <c r="B229" s="144"/>
      <c r="C229" s="192" t="s">
        <v>349</v>
      </c>
      <c r="D229" s="192" t="s">
        <v>272</v>
      </c>
      <c r="E229" s="193" t="s">
        <v>350</v>
      </c>
      <c r="F229" s="194" t="s">
        <v>351</v>
      </c>
      <c r="G229" s="195" t="s">
        <v>225</v>
      </c>
      <c r="H229" s="196">
        <v>80</v>
      </c>
      <c r="I229" s="197"/>
      <c r="J229" s="198">
        <f>ROUND(I229*H229,2)</f>
        <v>0</v>
      </c>
      <c r="K229" s="199"/>
      <c r="L229" s="200"/>
      <c r="M229" s="201" t="s">
        <v>1</v>
      </c>
      <c r="N229" s="202" t="s">
        <v>45</v>
      </c>
      <c r="O229" s="58"/>
      <c r="P229" s="155">
        <f>O229*H229</f>
        <v>0</v>
      </c>
      <c r="Q229" s="155">
        <v>4.8300000000000003E-2</v>
      </c>
      <c r="R229" s="155">
        <f>Q229*H229</f>
        <v>3.8640000000000003</v>
      </c>
      <c r="S229" s="155">
        <v>0</v>
      </c>
      <c r="T229" s="156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Q229" s="157" t="s">
        <v>135</v>
      </c>
      <c r="AS229" s="157" t="s">
        <v>272</v>
      </c>
      <c r="AT229" s="157" t="s">
        <v>90</v>
      </c>
      <c r="AX229" s="17" t="s">
        <v>123</v>
      </c>
      <c r="BD229" s="158">
        <f>IF(N229="základní",J229,0)</f>
        <v>0</v>
      </c>
      <c r="BE229" s="158">
        <f>IF(N229="snížená",J229,0)</f>
        <v>0</v>
      </c>
      <c r="BF229" s="158">
        <f>IF(N229="zákl. přenesená",J229,0)</f>
        <v>0</v>
      </c>
      <c r="BG229" s="158">
        <f>IF(N229="sníž. přenesená",J229,0)</f>
        <v>0</v>
      </c>
      <c r="BH229" s="158">
        <f>IF(N229="nulová",J229,0)</f>
        <v>0</v>
      </c>
      <c r="BI229" s="17" t="s">
        <v>88</v>
      </c>
      <c r="BJ229" s="158">
        <f>ROUND(I229*H229,2)</f>
        <v>0</v>
      </c>
      <c r="BK229" s="17" t="s">
        <v>125</v>
      </c>
      <c r="BL229" s="157" t="s">
        <v>352</v>
      </c>
    </row>
    <row r="230" spans="1:64" s="2" customFormat="1" ht="16.5" customHeight="1">
      <c r="A230" s="32"/>
      <c r="B230" s="144"/>
      <c r="C230" s="192" t="s">
        <v>353</v>
      </c>
      <c r="D230" s="192" t="s">
        <v>272</v>
      </c>
      <c r="E230" s="193" t="s">
        <v>354</v>
      </c>
      <c r="F230" s="194" t="s">
        <v>355</v>
      </c>
      <c r="G230" s="195" t="s">
        <v>225</v>
      </c>
      <c r="H230" s="196">
        <v>276</v>
      </c>
      <c r="I230" s="197"/>
      <c r="J230" s="198">
        <f>ROUND(I230*H230,2)</f>
        <v>0</v>
      </c>
      <c r="K230" s="199"/>
      <c r="L230" s="200"/>
      <c r="M230" s="201" t="s">
        <v>1</v>
      </c>
      <c r="N230" s="202" t="s">
        <v>45</v>
      </c>
      <c r="O230" s="58"/>
      <c r="P230" s="155">
        <f>O230*H230</f>
        <v>0</v>
      </c>
      <c r="Q230" s="155">
        <v>0.08</v>
      </c>
      <c r="R230" s="155">
        <f>Q230*H230</f>
        <v>22.080000000000002</v>
      </c>
      <c r="S230" s="155">
        <v>0</v>
      </c>
      <c r="T230" s="156">
        <f>S230*H230</f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Q230" s="157" t="s">
        <v>135</v>
      </c>
      <c r="AS230" s="157" t="s">
        <v>272</v>
      </c>
      <c r="AT230" s="157" t="s">
        <v>90</v>
      </c>
      <c r="AX230" s="17" t="s">
        <v>123</v>
      </c>
      <c r="BD230" s="158">
        <f>IF(N230="základní",J230,0)</f>
        <v>0</v>
      </c>
      <c r="BE230" s="158">
        <f>IF(N230="snížená",J230,0)</f>
        <v>0</v>
      </c>
      <c r="BF230" s="158">
        <f>IF(N230="zákl. přenesená",J230,0)</f>
        <v>0</v>
      </c>
      <c r="BG230" s="158">
        <f>IF(N230="sníž. přenesená",J230,0)</f>
        <v>0</v>
      </c>
      <c r="BH230" s="158">
        <f>IF(N230="nulová",J230,0)</f>
        <v>0</v>
      </c>
      <c r="BI230" s="17" t="s">
        <v>88</v>
      </c>
      <c r="BJ230" s="158">
        <f>ROUND(I230*H230,2)</f>
        <v>0</v>
      </c>
      <c r="BK230" s="17" t="s">
        <v>125</v>
      </c>
      <c r="BL230" s="157" t="s">
        <v>356</v>
      </c>
    </row>
    <row r="231" spans="1:64" s="2" customFormat="1" ht="24.2" customHeight="1">
      <c r="A231" s="32"/>
      <c r="B231" s="144"/>
      <c r="C231" s="192" t="s">
        <v>357</v>
      </c>
      <c r="D231" s="192" t="s">
        <v>272</v>
      </c>
      <c r="E231" s="193" t="s">
        <v>358</v>
      </c>
      <c r="F231" s="194" t="s">
        <v>359</v>
      </c>
      <c r="G231" s="195" t="s">
        <v>225</v>
      </c>
      <c r="H231" s="196">
        <v>6</v>
      </c>
      <c r="I231" s="197"/>
      <c r="J231" s="198">
        <f>ROUND(I231*H231,2)</f>
        <v>0</v>
      </c>
      <c r="K231" s="199"/>
      <c r="L231" s="200"/>
      <c r="M231" s="201" t="s">
        <v>1</v>
      </c>
      <c r="N231" s="202" t="s">
        <v>45</v>
      </c>
      <c r="O231" s="58"/>
      <c r="P231" s="155">
        <f>O231*H231</f>
        <v>0</v>
      </c>
      <c r="Q231" s="155">
        <v>6.5670000000000006E-2</v>
      </c>
      <c r="R231" s="155">
        <f>Q231*H231</f>
        <v>0.39402000000000004</v>
      </c>
      <c r="S231" s="155">
        <v>0</v>
      </c>
      <c r="T231" s="156">
        <f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Q231" s="157" t="s">
        <v>135</v>
      </c>
      <c r="AS231" s="157" t="s">
        <v>272</v>
      </c>
      <c r="AT231" s="157" t="s">
        <v>90</v>
      </c>
      <c r="AX231" s="17" t="s">
        <v>123</v>
      </c>
      <c r="BD231" s="158">
        <f>IF(N231="základní",J231,0)</f>
        <v>0</v>
      </c>
      <c r="BE231" s="158">
        <f>IF(N231="snížená",J231,0)</f>
        <v>0</v>
      </c>
      <c r="BF231" s="158">
        <f>IF(N231="zákl. přenesená",J231,0)</f>
        <v>0</v>
      </c>
      <c r="BG231" s="158">
        <f>IF(N231="sníž. přenesená",J231,0)</f>
        <v>0</v>
      </c>
      <c r="BH231" s="158">
        <f>IF(N231="nulová",J231,0)</f>
        <v>0</v>
      </c>
      <c r="BI231" s="17" t="s">
        <v>88</v>
      </c>
      <c r="BJ231" s="158">
        <f>ROUND(I231*H231,2)</f>
        <v>0</v>
      </c>
      <c r="BK231" s="17" t="s">
        <v>125</v>
      </c>
      <c r="BL231" s="157" t="s">
        <v>360</v>
      </c>
    </row>
    <row r="232" spans="1:64" s="2" customFormat="1" ht="24.2" customHeight="1">
      <c r="A232" s="32"/>
      <c r="B232" s="144"/>
      <c r="C232" s="145" t="s">
        <v>90</v>
      </c>
      <c r="D232" s="145" t="s">
        <v>127</v>
      </c>
      <c r="E232" s="146" t="s">
        <v>361</v>
      </c>
      <c r="F232" s="147" t="s">
        <v>362</v>
      </c>
      <c r="G232" s="148" t="s">
        <v>225</v>
      </c>
      <c r="H232" s="149">
        <v>29.5</v>
      </c>
      <c r="I232" s="150"/>
      <c r="J232" s="151">
        <f>ROUND(I232*H232,2)</f>
        <v>0</v>
      </c>
      <c r="K232" s="152"/>
      <c r="L232" s="33"/>
      <c r="M232" s="153" t="s">
        <v>1</v>
      </c>
      <c r="N232" s="154" t="s">
        <v>45</v>
      </c>
      <c r="O232" s="58"/>
      <c r="P232" s="155">
        <f>O232*H232</f>
        <v>0</v>
      </c>
      <c r="Q232" s="155">
        <v>1.0000000000000001E-5</v>
      </c>
      <c r="R232" s="155">
        <f>Q232*H232</f>
        <v>2.9500000000000001E-4</v>
      </c>
      <c r="S232" s="155">
        <v>0</v>
      </c>
      <c r="T232" s="156">
        <f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Q232" s="157" t="s">
        <v>125</v>
      </c>
      <c r="AS232" s="157" t="s">
        <v>127</v>
      </c>
      <c r="AT232" s="157" t="s">
        <v>90</v>
      </c>
      <c r="AX232" s="17" t="s">
        <v>123</v>
      </c>
      <c r="BD232" s="158">
        <f>IF(N232="základní",J232,0)</f>
        <v>0</v>
      </c>
      <c r="BE232" s="158">
        <f>IF(N232="snížená",J232,0)</f>
        <v>0</v>
      </c>
      <c r="BF232" s="158">
        <f>IF(N232="zákl. přenesená",J232,0)</f>
        <v>0</v>
      </c>
      <c r="BG232" s="158">
        <f>IF(N232="sníž. přenesená",J232,0)</f>
        <v>0</v>
      </c>
      <c r="BH232" s="158">
        <f>IF(N232="nulová",J232,0)</f>
        <v>0</v>
      </c>
      <c r="BI232" s="17" t="s">
        <v>88</v>
      </c>
      <c r="BJ232" s="158">
        <f>ROUND(I232*H232,2)</f>
        <v>0</v>
      </c>
      <c r="BK232" s="17" t="s">
        <v>125</v>
      </c>
      <c r="BL232" s="157" t="s">
        <v>363</v>
      </c>
    </row>
    <row r="233" spans="1:64" s="13" customFormat="1">
      <c r="B233" s="168"/>
      <c r="D233" s="159" t="s">
        <v>207</v>
      </c>
      <c r="E233" s="169" t="s">
        <v>1</v>
      </c>
      <c r="F233" s="170" t="s">
        <v>364</v>
      </c>
      <c r="H233" s="171">
        <v>29.5</v>
      </c>
      <c r="I233" s="172"/>
      <c r="L233" s="168"/>
      <c r="M233" s="173"/>
      <c r="N233" s="174"/>
      <c r="O233" s="174"/>
      <c r="P233" s="174"/>
      <c r="Q233" s="174"/>
      <c r="R233" s="174"/>
      <c r="S233" s="174"/>
      <c r="T233" s="175"/>
      <c r="AS233" s="169" t="s">
        <v>207</v>
      </c>
      <c r="AT233" s="169" t="s">
        <v>90</v>
      </c>
      <c r="AU233" s="13" t="s">
        <v>90</v>
      </c>
      <c r="AV233" s="13" t="s">
        <v>36</v>
      </c>
      <c r="AW233" s="13" t="s">
        <v>88</v>
      </c>
      <c r="AX233" s="169" t="s">
        <v>123</v>
      </c>
    </row>
    <row r="234" spans="1:64" s="2" customFormat="1" ht="24.2" customHeight="1">
      <c r="A234" s="32"/>
      <c r="B234" s="144"/>
      <c r="C234" s="145" t="s">
        <v>171</v>
      </c>
      <c r="D234" s="145" t="s">
        <v>127</v>
      </c>
      <c r="E234" s="146" t="s">
        <v>365</v>
      </c>
      <c r="F234" s="147" t="s">
        <v>366</v>
      </c>
      <c r="G234" s="148" t="s">
        <v>225</v>
      </c>
      <c r="H234" s="149">
        <v>29.5</v>
      </c>
      <c r="I234" s="150"/>
      <c r="J234" s="151">
        <f>ROUND(I234*H234,2)</f>
        <v>0</v>
      </c>
      <c r="K234" s="152"/>
      <c r="L234" s="33"/>
      <c r="M234" s="153" t="s">
        <v>1</v>
      </c>
      <c r="N234" s="154" t="s">
        <v>45</v>
      </c>
      <c r="O234" s="58"/>
      <c r="P234" s="155">
        <f>O234*H234</f>
        <v>0</v>
      </c>
      <c r="Q234" s="155">
        <v>1.8000000000000001E-4</v>
      </c>
      <c r="R234" s="155">
        <f>Q234*H234</f>
        <v>5.3100000000000005E-3</v>
      </c>
      <c r="S234" s="155">
        <v>0</v>
      </c>
      <c r="T234" s="156">
        <f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Q234" s="157" t="s">
        <v>125</v>
      </c>
      <c r="AS234" s="157" t="s">
        <v>127</v>
      </c>
      <c r="AT234" s="157" t="s">
        <v>90</v>
      </c>
      <c r="AX234" s="17" t="s">
        <v>123</v>
      </c>
      <c r="BD234" s="158">
        <f>IF(N234="základní",J234,0)</f>
        <v>0</v>
      </c>
      <c r="BE234" s="158">
        <f>IF(N234="snížená",J234,0)</f>
        <v>0</v>
      </c>
      <c r="BF234" s="158">
        <f>IF(N234="zákl. přenesená",J234,0)</f>
        <v>0</v>
      </c>
      <c r="BG234" s="158">
        <f>IF(N234="sníž. přenesená",J234,0)</f>
        <v>0</v>
      </c>
      <c r="BH234" s="158">
        <f>IF(N234="nulová",J234,0)</f>
        <v>0</v>
      </c>
      <c r="BI234" s="17" t="s">
        <v>88</v>
      </c>
      <c r="BJ234" s="158">
        <f>ROUND(I234*H234,2)</f>
        <v>0</v>
      </c>
      <c r="BK234" s="17" t="s">
        <v>125</v>
      </c>
      <c r="BL234" s="157" t="s">
        <v>367</v>
      </c>
    </row>
    <row r="235" spans="1:64" s="13" customFormat="1">
      <c r="B235" s="168"/>
      <c r="D235" s="159" t="s">
        <v>207</v>
      </c>
      <c r="E235" s="169" t="s">
        <v>1</v>
      </c>
      <c r="F235" s="170" t="s">
        <v>364</v>
      </c>
      <c r="H235" s="171">
        <v>29.5</v>
      </c>
      <c r="I235" s="172"/>
      <c r="L235" s="168"/>
      <c r="M235" s="173"/>
      <c r="N235" s="174"/>
      <c r="O235" s="174"/>
      <c r="P235" s="174"/>
      <c r="Q235" s="174"/>
      <c r="R235" s="174"/>
      <c r="S235" s="174"/>
      <c r="T235" s="175"/>
      <c r="AS235" s="169" t="s">
        <v>207</v>
      </c>
      <c r="AT235" s="169" t="s">
        <v>90</v>
      </c>
      <c r="AU235" s="13" t="s">
        <v>90</v>
      </c>
      <c r="AV235" s="13" t="s">
        <v>36</v>
      </c>
      <c r="AW235" s="13" t="s">
        <v>88</v>
      </c>
      <c r="AX235" s="169" t="s">
        <v>123</v>
      </c>
    </row>
    <row r="236" spans="1:64" s="2" customFormat="1" ht="24.2" customHeight="1">
      <c r="A236" s="32"/>
      <c r="B236" s="144"/>
      <c r="C236" s="145" t="s">
        <v>125</v>
      </c>
      <c r="D236" s="145" t="s">
        <v>127</v>
      </c>
      <c r="E236" s="146" t="s">
        <v>368</v>
      </c>
      <c r="F236" s="147" t="s">
        <v>369</v>
      </c>
      <c r="G236" s="148" t="s">
        <v>225</v>
      </c>
      <c r="H236" s="149">
        <v>29.5</v>
      </c>
      <c r="I236" s="150"/>
      <c r="J236" s="151">
        <f>ROUND(I236*H236,2)</f>
        <v>0</v>
      </c>
      <c r="K236" s="152"/>
      <c r="L236" s="33"/>
      <c r="M236" s="153" t="s">
        <v>1</v>
      </c>
      <c r="N236" s="154" t="s">
        <v>45</v>
      </c>
      <c r="O236" s="58"/>
      <c r="P236" s="155">
        <f>O236*H236</f>
        <v>0</v>
      </c>
      <c r="Q236" s="155">
        <v>0</v>
      </c>
      <c r="R236" s="155">
        <f>Q236*H236</f>
        <v>0</v>
      </c>
      <c r="S236" s="155">
        <v>0</v>
      </c>
      <c r="T236" s="156">
        <f>S236*H236</f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Q236" s="157" t="s">
        <v>125</v>
      </c>
      <c r="AS236" s="157" t="s">
        <v>127</v>
      </c>
      <c r="AT236" s="157" t="s">
        <v>90</v>
      </c>
      <c r="AX236" s="17" t="s">
        <v>123</v>
      </c>
      <c r="BD236" s="158">
        <f>IF(N236="základní",J236,0)</f>
        <v>0</v>
      </c>
      <c r="BE236" s="158">
        <f>IF(N236="snížená",J236,0)</f>
        <v>0</v>
      </c>
      <c r="BF236" s="158">
        <f>IF(N236="zákl. přenesená",J236,0)</f>
        <v>0</v>
      </c>
      <c r="BG236" s="158">
        <f>IF(N236="sníž. přenesená",J236,0)</f>
        <v>0</v>
      </c>
      <c r="BH236" s="158">
        <f>IF(N236="nulová",J236,0)</f>
        <v>0</v>
      </c>
      <c r="BI236" s="17" t="s">
        <v>88</v>
      </c>
      <c r="BJ236" s="158">
        <f>ROUND(I236*H236,2)</f>
        <v>0</v>
      </c>
      <c r="BK236" s="17" t="s">
        <v>125</v>
      </c>
      <c r="BL236" s="157" t="s">
        <v>370</v>
      </c>
    </row>
    <row r="237" spans="1:64" s="13" customFormat="1">
      <c r="B237" s="168"/>
      <c r="D237" s="159" t="s">
        <v>207</v>
      </c>
      <c r="E237" s="169" t="s">
        <v>1</v>
      </c>
      <c r="F237" s="170" t="s">
        <v>364</v>
      </c>
      <c r="H237" s="171">
        <v>29.5</v>
      </c>
      <c r="I237" s="172"/>
      <c r="L237" s="168"/>
      <c r="M237" s="173"/>
      <c r="N237" s="174"/>
      <c r="O237" s="174"/>
      <c r="P237" s="174"/>
      <c r="Q237" s="174"/>
      <c r="R237" s="174"/>
      <c r="S237" s="174"/>
      <c r="T237" s="175"/>
      <c r="AS237" s="169" t="s">
        <v>207</v>
      </c>
      <c r="AT237" s="169" t="s">
        <v>90</v>
      </c>
      <c r="AU237" s="13" t="s">
        <v>90</v>
      </c>
      <c r="AV237" s="13" t="s">
        <v>36</v>
      </c>
      <c r="AW237" s="13" t="s">
        <v>88</v>
      </c>
      <c r="AX237" s="169" t="s">
        <v>123</v>
      </c>
    </row>
    <row r="238" spans="1:64" s="2" customFormat="1" ht="24.2" customHeight="1">
      <c r="A238" s="32"/>
      <c r="B238" s="144"/>
      <c r="C238" s="145" t="s">
        <v>372</v>
      </c>
      <c r="D238" s="145" t="s">
        <v>127</v>
      </c>
      <c r="E238" s="146" t="s">
        <v>373</v>
      </c>
      <c r="F238" s="147" t="s">
        <v>374</v>
      </c>
      <c r="G238" s="148" t="s">
        <v>371</v>
      </c>
      <c r="H238" s="149">
        <v>15</v>
      </c>
      <c r="I238" s="150"/>
      <c r="J238" s="151">
        <f>ROUND(I238*H238,2)</f>
        <v>0</v>
      </c>
      <c r="K238" s="152"/>
      <c r="L238" s="33"/>
      <c r="M238" s="153" t="s">
        <v>1</v>
      </c>
      <c r="N238" s="154" t="s">
        <v>45</v>
      </c>
      <c r="O238" s="58"/>
      <c r="P238" s="155">
        <f>O238*H238</f>
        <v>0</v>
      </c>
      <c r="Q238" s="155">
        <v>0</v>
      </c>
      <c r="R238" s="155">
        <f>Q238*H238</f>
        <v>0</v>
      </c>
      <c r="S238" s="155">
        <v>0.16500000000000001</v>
      </c>
      <c r="T238" s="156">
        <f>S238*H238</f>
        <v>2.4750000000000001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Q238" s="157" t="s">
        <v>125</v>
      </c>
      <c r="AS238" s="157" t="s">
        <v>127</v>
      </c>
      <c r="AT238" s="157" t="s">
        <v>90</v>
      </c>
      <c r="AX238" s="17" t="s">
        <v>123</v>
      </c>
      <c r="BD238" s="158">
        <f>IF(N238="základní",J238,0)</f>
        <v>0</v>
      </c>
      <c r="BE238" s="158">
        <f>IF(N238="snížená",J238,0)</f>
        <v>0</v>
      </c>
      <c r="BF238" s="158">
        <f>IF(N238="zákl. přenesená",J238,0)</f>
        <v>0</v>
      </c>
      <c r="BG238" s="158">
        <f>IF(N238="sníž. přenesená",J238,0)</f>
        <v>0</v>
      </c>
      <c r="BH238" s="158">
        <f>IF(N238="nulová",J238,0)</f>
        <v>0</v>
      </c>
      <c r="BI238" s="17" t="s">
        <v>88</v>
      </c>
      <c r="BJ238" s="158">
        <f>ROUND(I238*H238,2)</f>
        <v>0</v>
      </c>
      <c r="BK238" s="17" t="s">
        <v>125</v>
      </c>
      <c r="BL238" s="157" t="s">
        <v>375</v>
      </c>
    </row>
    <row r="239" spans="1:64" s="13" customFormat="1">
      <c r="B239" s="168"/>
      <c r="D239" s="159" t="s">
        <v>207</v>
      </c>
      <c r="E239" s="169" t="s">
        <v>1</v>
      </c>
      <c r="F239" s="170" t="s">
        <v>376</v>
      </c>
      <c r="H239" s="171">
        <v>15</v>
      </c>
      <c r="I239" s="172"/>
      <c r="L239" s="168"/>
      <c r="M239" s="173"/>
      <c r="N239" s="174"/>
      <c r="O239" s="174"/>
      <c r="P239" s="174"/>
      <c r="Q239" s="174"/>
      <c r="R239" s="174"/>
      <c r="S239" s="174"/>
      <c r="T239" s="175"/>
      <c r="AS239" s="169" t="s">
        <v>207</v>
      </c>
      <c r="AT239" s="169" t="s">
        <v>90</v>
      </c>
      <c r="AU239" s="13" t="s">
        <v>90</v>
      </c>
      <c r="AV239" s="13" t="s">
        <v>36</v>
      </c>
      <c r="AW239" s="13" t="s">
        <v>88</v>
      </c>
      <c r="AX239" s="169" t="s">
        <v>123</v>
      </c>
    </row>
    <row r="240" spans="1:64" s="2" customFormat="1" ht="24.2" customHeight="1">
      <c r="A240" s="32"/>
      <c r="B240" s="144"/>
      <c r="C240" s="145" t="s">
        <v>377</v>
      </c>
      <c r="D240" s="145" t="s">
        <v>127</v>
      </c>
      <c r="E240" s="146" t="s">
        <v>378</v>
      </c>
      <c r="F240" s="147" t="s">
        <v>379</v>
      </c>
      <c r="G240" s="148" t="s">
        <v>225</v>
      </c>
      <c r="H240" s="149">
        <v>30</v>
      </c>
      <c r="I240" s="150"/>
      <c r="J240" s="151">
        <f>ROUND(I240*H240,2)</f>
        <v>0</v>
      </c>
      <c r="K240" s="152"/>
      <c r="L240" s="33"/>
      <c r="M240" s="153" t="s">
        <v>1</v>
      </c>
      <c r="N240" s="154" t="s">
        <v>45</v>
      </c>
      <c r="O240" s="58"/>
      <c r="P240" s="155">
        <f>O240*H240</f>
        <v>0</v>
      </c>
      <c r="Q240" s="155">
        <v>0</v>
      </c>
      <c r="R240" s="155">
        <f>Q240*H240</f>
        <v>0</v>
      </c>
      <c r="S240" s="155">
        <v>2.48E-3</v>
      </c>
      <c r="T240" s="156">
        <f>S240*H240</f>
        <v>7.4399999999999994E-2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Q240" s="157" t="s">
        <v>125</v>
      </c>
      <c r="AS240" s="157" t="s">
        <v>127</v>
      </c>
      <c r="AT240" s="157" t="s">
        <v>90</v>
      </c>
      <c r="AX240" s="17" t="s">
        <v>123</v>
      </c>
      <c r="BD240" s="158">
        <f>IF(N240="základní",J240,0)</f>
        <v>0</v>
      </c>
      <c r="BE240" s="158">
        <f>IF(N240="snížená",J240,0)</f>
        <v>0</v>
      </c>
      <c r="BF240" s="158">
        <f>IF(N240="zákl. přenesená",J240,0)</f>
        <v>0</v>
      </c>
      <c r="BG240" s="158">
        <f>IF(N240="sníž. přenesená",J240,0)</f>
        <v>0</v>
      </c>
      <c r="BH240" s="158">
        <f>IF(N240="nulová",J240,0)</f>
        <v>0</v>
      </c>
      <c r="BI240" s="17" t="s">
        <v>88</v>
      </c>
      <c r="BJ240" s="158">
        <f>ROUND(I240*H240,2)</f>
        <v>0</v>
      </c>
      <c r="BK240" s="17" t="s">
        <v>125</v>
      </c>
      <c r="BL240" s="157" t="s">
        <v>380</v>
      </c>
    </row>
    <row r="241" spans="1:64" s="12" customFormat="1" ht="22.9" customHeight="1">
      <c r="B241" s="131"/>
      <c r="D241" s="132" t="s">
        <v>79</v>
      </c>
      <c r="E241" s="142" t="s">
        <v>385</v>
      </c>
      <c r="F241" s="142" t="s">
        <v>386</v>
      </c>
      <c r="I241" s="134"/>
      <c r="J241" s="143">
        <f>BJ241</f>
        <v>0</v>
      </c>
      <c r="L241" s="131"/>
      <c r="M241" s="136"/>
      <c r="N241" s="137"/>
      <c r="O241" s="137"/>
      <c r="P241" s="138">
        <f>SUM(P242:P248)</f>
        <v>0</v>
      </c>
      <c r="Q241" s="137"/>
      <c r="R241" s="138">
        <f>SUM(R242:R248)</f>
        <v>0</v>
      </c>
      <c r="S241" s="137"/>
      <c r="T241" s="139">
        <f>SUM(T242:T248)</f>
        <v>0</v>
      </c>
      <c r="AQ241" s="132" t="s">
        <v>88</v>
      </c>
      <c r="AS241" s="140" t="s">
        <v>79</v>
      </c>
      <c r="AT241" s="140" t="s">
        <v>88</v>
      </c>
      <c r="AX241" s="132" t="s">
        <v>123</v>
      </c>
      <c r="BJ241" s="141">
        <f>SUM(BJ242:BJ248)</f>
        <v>0</v>
      </c>
    </row>
    <row r="242" spans="1:64" s="2" customFormat="1" ht="24.2" customHeight="1">
      <c r="A242" s="32"/>
      <c r="B242" s="144"/>
      <c r="C242" s="145" t="s">
        <v>387</v>
      </c>
      <c r="D242" s="145" t="s">
        <v>127</v>
      </c>
      <c r="E242" s="146" t="s">
        <v>388</v>
      </c>
      <c r="F242" s="147" t="s">
        <v>389</v>
      </c>
      <c r="G242" s="148" t="s">
        <v>265</v>
      </c>
      <c r="H242" s="149">
        <v>155.92599999999999</v>
      </c>
      <c r="I242" s="150"/>
      <c r="J242" s="151">
        <f>ROUND(I242*H242,2)</f>
        <v>0</v>
      </c>
      <c r="K242" s="152"/>
      <c r="L242" s="33"/>
      <c r="M242" s="153" t="s">
        <v>1</v>
      </c>
      <c r="N242" s="154" t="s">
        <v>45</v>
      </c>
      <c r="O242" s="58"/>
      <c r="P242" s="155">
        <f>O242*H242</f>
        <v>0</v>
      </c>
      <c r="Q242" s="155">
        <v>0</v>
      </c>
      <c r="R242" s="155">
        <f>Q242*H242</f>
        <v>0</v>
      </c>
      <c r="S242" s="155">
        <v>0</v>
      </c>
      <c r="T242" s="156">
        <f>S242*H242</f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Q242" s="157" t="s">
        <v>125</v>
      </c>
      <c r="AS242" s="157" t="s">
        <v>127</v>
      </c>
      <c r="AT242" s="157" t="s">
        <v>90</v>
      </c>
      <c r="AX242" s="17" t="s">
        <v>123</v>
      </c>
      <c r="BD242" s="158">
        <f>IF(N242="základní",J242,0)</f>
        <v>0</v>
      </c>
      <c r="BE242" s="158">
        <f>IF(N242="snížená",J242,0)</f>
        <v>0</v>
      </c>
      <c r="BF242" s="158">
        <f>IF(N242="zákl. přenesená",J242,0)</f>
        <v>0</v>
      </c>
      <c r="BG242" s="158">
        <f>IF(N242="sníž. přenesená",J242,0)</f>
        <v>0</v>
      </c>
      <c r="BH242" s="158">
        <f>IF(N242="nulová",J242,0)</f>
        <v>0</v>
      </c>
      <c r="BI242" s="17" t="s">
        <v>88</v>
      </c>
      <c r="BJ242" s="158">
        <f>ROUND(I242*H242,2)</f>
        <v>0</v>
      </c>
      <c r="BK242" s="17" t="s">
        <v>125</v>
      </c>
      <c r="BL242" s="157" t="s">
        <v>390</v>
      </c>
    </row>
    <row r="243" spans="1:64" s="13" customFormat="1">
      <c r="B243" s="168"/>
      <c r="D243" s="159" t="s">
        <v>207</v>
      </c>
      <c r="E243" s="169" t="s">
        <v>1</v>
      </c>
      <c r="F243" s="170" t="s">
        <v>391</v>
      </c>
      <c r="H243" s="171">
        <v>110.76</v>
      </c>
      <c r="I243" s="172"/>
      <c r="L243" s="168"/>
      <c r="M243" s="173"/>
      <c r="N243" s="174"/>
      <c r="O243" s="174"/>
      <c r="P243" s="174"/>
      <c r="Q243" s="174"/>
      <c r="R243" s="174"/>
      <c r="S243" s="174"/>
      <c r="T243" s="175"/>
      <c r="AS243" s="169" t="s">
        <v>207</v>
      </c>
      <c r="AT243" s="169" t="s">
        <v>90</v>
      </c>
      <c r="AU243" s="13" t="s">
        <v>90</v>
      </c>
      <c r="AV243" s="13" t="s">
        <v>36</v>
      </c>
      <c r="AW243" s="13" t="s">
        <v>80</v>
      </c>
      <c r="AX243" s="169" t="s">
        <v>123</v>
      </c>
    </row>
    <row r="244" spans="1:64" s="13" customFormat="1">
      <c r="B244" s="168"/>
      <c r="D244" s="159" t="s">
        <v>207</v>
      </c>
      <c r="E244" s="169" t="s">
        <v>1</v>
      </c>
      <c r="F244" s="170" t="s">
        <v>392</v>
      </c>
      <c r="H244" s="171">
        <v>45.165999999999997</v>
      </c>
      <c r="I244" s="172"/>
      <c r="L244" s="168"/>
      <c r="M244" s="173"/>
      <c r="N244" s="174"/>
      <c r="O244" s="174"/>
      <c r="P244" s="174"/>
      <c r="Q244" s="174"/>
      <c r="R244" s="174"/>
      <c r="S244" s="174"/>
      <c r="T244" s="175"/>
      <c r="AS244" s="169" t="s">
        <v>207</v>
      </c>
      <c r="AT244" s="169" t="s">
        <v>90</v>
      </c>
      <c r="AU244" s="13" t="s">
        <v>90</v>
      </c>
      <c r="AV244" s="13" t="s">
        <v>36</v>
      </c>
      <c r="AW244" s="13" t="s">
        <v>80</v>
      </c>
      <c r="AX244" s="169" t="s">
        <v>123</v>
      </c>
    </row>
    <row r="245" spans="1:64" s="14" customFormat="1">
      <c r="B245" s="176"/>
      <c r="D245" s="159" t="s">
        <v>207</v>
      </c>
      <c r="E245" s="177" t="s">
        <v>1</v>
      </c>
      <c r="F245" s="178" t="s">
        <v>218</v>
      </c>
      <c r="H245" s="179">
        <v>155.92599999999999</v>
      </c>
      <c r="I245" s="180"/>
      <c r="L245" s="176"/>
      <c r="M245" s="181"/>
      <c r="N245" s="182"/>
      <c r="O245" s="182"/>
      <c r="P245" s="182"/>
      <c r="Q245" s="182"/>
      <c r="R245" s="182"/>
      <c r="S245" s="182"/>
      <c r="T245" s="183"/>
      <c r="AS245" s="177" t="s">
        <v>207</v>
      </c>
      <c r="AT245" s="177" t="s">
        <v>90</v>
      </c>
      <c r="AU245" s="14" t="s">
        <v>125</v>
      </c>
      <c r="AV245" s="14" t="s">
        <v>36</v>
      </c>
      <c r="AW245" s="14" t="s">
        <v>88</v>
      </c>
      <c r="AX245" s="177" t="s">
        <v>123</v>
      </c>
    </row>
    <row r="246" spans="1:64" s="2" customFormat="1" ht="37.9" customHeight="1">
      <c r="A246" s="32"/>
      <c r="B246" s="144"/>
      <c r="C246" s="145" t="s">
        <v>393</v>
      </c>
      <c r="D246" s="145" t="s">
        <v>127</v>
      </c>
      <c r="E246" s="146" t="s">
        <v>394</v>
      </c>
      <c r="F246" s="147" t="s">
        <v>395</v>
      </c>
      <c r="G246" s="148" t="s">
        <v>265</v>
      </c>
      <c r="H246" s="149">
        <v>110.76</v>
      </c>
      <c r="I246" s="150"/>
      <c r="J246" s="151">
        <f>ROUND(I246*H246,2)</f>
        <v>0</v>
      </c>
      <c r="K246" s="152"/>
      <c r="L246" s="33"/>
      <c r="M246" s="153" t="s">
        <v>1</v>
      </c>
      <c r="N246" s="154" t="s">
        <v>45</v>
      </c>
      <c r="O246" s="58"/>
      <c r="P246" s="155">
        <f>O246*H246</f>
        <v>0</v>
      </c>
      <c r="Q246" s="155">
        <v>0</v>
      </c>
      <c r="R246" s="155">
        <f>Q246*H246</f>
        <v>0</v>
      </c>
      <c r="S246" s="155">
        <v>0</v>
      </c>
      <c r="T246" s="156">
        <f>S246*H246</f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Q246" s="157" t="s">
        <v>125</v>
      </c>
      <c r="AS246" s="157" t="s">
        <v>127</v>
      </c>
      <c r="AT246" s="157" t="s">
        <v>90</v>
      </c>
      <c r="AX246" s="17" t="s">
        <v>123</v>
      </c>
      <c r="BD246" s="158">
        <f>IF(N246="základní",J246,0)</f>
        <v>0</v>
      </c>
      <c r="BE246" s="158">
        <f>IF(N246="snížená",J246,0)</f>
        <v>0</v>
      </c>
      <c r="BF246" s="158">
        <f>IF(N246="zákl. přenesená",J246,0)</f>
        <v>0</v>
      </c>
      <c r="BG246" s="158">
        <f>IF(N246="sníž. přenesená",J246,0)</f>
        <v>0</v>
      </c>
      <c r="BH246" s="158">
        <f>IF(N246="nulová",J246,0)</f>
        <v>0</v>
      </c>
      <c r="BI246" s="17" t="s">
        <v>88</v>
      </c>
      <c r="BJ246" s="158">
        <f>ROUND(I246*H246,2)</f>
        <v>0</v>
      </c>
      <c r="BK246" s="17" t="s">
        <v>125</v>
      </c>
      <c r="BL246" s="157" t="s">
        <v>396</v>
      </c>
    </row>
    <row r="247" spans="1:64" s="2" customFormat="1" ht="44.25" customHeight="1">
      <c r="A247" s="32"/>
      <c r="B247" s="144"/>
      <c r="C247" s="145" t="s">
        <v>397</v>
      </c>
      <c r="D247" s="145" t="s">
        <v>127</v>
      </c>
      <c r="E247" s="146" t="s">
        <v>398</v>
      </c>
      <c r="F247" s="147" t="s">
        <v>399</v>
      </c>
      <c r="G247" s="148" t="s">
        <v>265</v>
      </c>
      <c r="H247" s="149">
        <v>45.165999999999997</v>
      </c>
      <c r="I247" s="150"/>
      <c r="J247" s="151">
        <f>ROUND(I247*H247,2)</f>
        <v>0</v>
      </c>
      <c r="K247" s="152"/>
      <c r="L247" s="33"/>
      <c r="M247" s="153" t="s">
        <v>1</v>
      </c>
      <c r="N247" s="154" t="s">
        <v>45</v>
      </c>
      <c r="O247" s="58"/>
      <c r="P247" s="155">
        <f>O247*H247</f>
        <v>0</v>
      </c>
      <c r="Q247" s="155">
        <v>0</v>
      </c>
      <c r="R247" s="155">
        <f>Q247*H247</f>
        <v>0</v>
      </c>
      <c r="S247" s="155">
        <v>0</v>
      </c>
      <c r="T247" s="156">
        <f>S247*H247</f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Q247" s="157" t="s">
        <v>125</v>
      </c>
      <c r="AS247" s="157" t="s">
        <v>127</v>
      </c>
      <c r="AT247" s="157" t="s">
        <v>90</v>
      </c>
      <c r="AX247" s="17" t="s">
        <v>123</v>
      </c>
      <c r="BD247" s="158">
        <f>IF(N247="základní",J247,0)</f>
        <v>0</v>
      </c>
      <c r="BE247" s="158">
        <f>IF(N247="snížená",J247,0)</f>
        <v>0</v>
      </c>
      <c r="BF247" s="158">
        <f>IF(N247="zákl. přenesená",J247,0)</f>
        <v>0</v>
      </c>
      <c r="BG247" s="158">
        <f>IF(N247="sníž. přenesená",J247,0)</f>
        <v>0</v>
      </c>
      <c r="BH247" s="158">
        <f>IF(N247="nulová",J247,0)</f>
        <v>0</v>
      </c>
      <c r="BI247" s="17" t="s">
        <v>88</v>
      </c>
      <c r="BJ247" s="158">
        <f>ROUND(I247*H247,2)</f>
        <v>0</v>
      </c>
      <c r="BK247" s="17" t="s">
        <v>125</v>
      </c>
      <c r="BL247" s="157" t="s">
        <v>400</v>
      </c>
    </row>
    <row r="248" spans="1:64" s="2" customFormat="1" ht="21.75" customHeight="1">
      <c r="A248" s="32"/>
      <c r="B248" s="144"/>
      <c r="C248" s="145" t="s">
        <v>401</v>
      </c>
      <c r="D248" s="145" t="s">
        <v>127</v>
      </c>
      <c r="E248" s="146" t="s">
        <v>402</v>
      </c>
      <c r="F248" s="147" t="s">
        <v>403</v>
      </c>
      <c r="G248" s="148" t="s">
        <v>265</v>
      </c>
      <c r="H248" s="149">
        <v>155.92599999999999</v>
      </c>
      <c r="I248" s="150"/>
      <c r="J248" s="151">
        <f>ROUND(I248*H248,2)</f>
        <v>0</v>
      </c>
      <c r="K248" s="152"/>
      <c r="L248" s="33"/>
      <c r="M248" s="153" t="s">
        <v>1</v>
      </c>
      <c r="N248" s="154" t="s">
        <v>45</v>
      </c>
      <c r="O248" s="58"/>
      <c r="P248" s="155">
        <f>O248*H248</f>
        <v>0</v>
      </c>
      <c r="Q248" s="155">
        <v>0</v>
      </c>
      <c r="R248" s="155">
        <f>Q248*H248</f>
        <v>0</v>
      </c>
      <c r="S248" s="155">
        <v>0</v>
      </c>
      <c r="T248" s="156">
        <f>S248*H248</f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Q248" s="157" t="s">
        <v>125</v>
      </c>
      <c r="AS248" s="157" t="s">
        <v>127</v>
      </c>
      <c r="AT248" s="157" t="s">
        <v>90</v>
      </c>
      <c r="AX248" s="17" t="s">
        <v>123</v>
      </c>
      <c r="BD248" s="158">
        <f>IF(N248="základní",J248,0)</f>
        <v>0</v>
      </c>
      <c r="BE248" s="158">
        <f>IF(N248="snížená",J248,0)</f>
        <v>0</v>
      </c>
      <c r="BF248" s="158">
        <f>IF(N248="zákl. přenesená",J248,0)</f>
        <v>0</v>
      </c>
      <c r="BG248" s="158">
        <f>IF(N248="sníž. přenesená",J248,0)</f>
        <v>0</v>
      </c>
      <c r="BH248" s="158">
        <f>IF(N248="nulová",J248,0)</f>
        <v>0</v>
      </c>
      <c r="BI248" s="17" t="s">
        <v>88</v>
      </c>
      <c r="BJ248" s="158">
        <f>ROUND(I248*H248,2)</f>
        <v>0</v>
      </c>
      <c r="BK248" s="17" t="s">
        <v>125</v>
      </c>
      <c r="BL248" s="157" t="s">
        <v>404</v>
      </c>
    </row>
    <row r="249" spans="1:64" s="12" customFormat="1" ht="22.9" customHeight="1">
      <c r="B249" s="131"/>
      <c r="D249" s="132" t="s">
        <v>79</v>
      </c>
      <c r="E249" s="142" t="s">
        <v>405</v>
      </c>
      <c r="F249" s="142" t="s">
        <v>406</v>
      </c>
      <c r="I249" s="134"/>
      <c r="J249" s="143">
        <f>BJ249</f>
        <v>0</v>
      </c>
      <c r="L249" s="131"/>
      <c r="M249" s="136"/>
      <c r="N249" s="137"/>
      <c r="O249" s="137"/>
      <c r="P249" s="138">
        <f>P250</f>
        <v>0</v>
      </c>
      <c r="Q249" s="137"/>
      <c r="R249" s="138">
        <f>R250</f>
        <v>0</v>
      </c>
      <c r="S249" s="137"/>
      <c r="T249" s="139">
        <f>T250</f>
        <v>0</v>
      </c>
      <c r="AQ249" s="132" t="s">
        <v>88</v>
      </c>
      <c r="AS249" s="140" t="s">
        <v>79</v>
      </c>
      <c r="AT249" s="140" t="s">
        <v>88</v>
      </c>
      <c r="AX249" s="132" t="s">
        <v>123</v>
      </c>
      <c r="BJ249" s="141">
        <f>BJ250</f>
        <v>0</v>
      </c>
    </row>
    <row r="250" spans="1:64" s="2" customFormat="1" ht="33" customHeight="1">
      <c r="A250" s="32"/>
      <c r="B250" s="144"/>
      <c r="C250" s="145" t="s">
        <v>162</v>
      </c>
      <c r="D250" s="145" t="s">
        <v>127</v>
      </c>
      <c r="E250" s="146" t="s">
        <v>407</v>
      </c>
      <c r="F250" s="147" t="s">
        <v>408</v>
      </c>
      <c r="G250" s="148" t="s">
        <v>265</v>
      </c>
      <c r="H250" s="149">
        <v>1674.0550000000001</v>
      </c>
      <c r="I250" s="150"/>
      <c r="J250" s="151">
        <f>ROUND(I250*H250,2)</f>
        <v>0</v>
      </c>
      <c r="K250" s="152"/>
      <c r="L250" s="33"/>
      <c r="M250" s="153" t="s">
        <v>1</v>
      </c>
      <c r="N250" s="154" t="s">
        <v>45</v>
      </c>
      <c r="O250" s="58"/>
      <c r="P250" s="155">
        <f>O250*H250</f>
        <v>0</v>
      </c>
      <c r="Q250" s="155">
        <v>0</v>
      </c>
      <c r="R250" s="155">
        <f>Q250*H250</f>
        <v>0</v>
      </c>
      <c r="S250" s="155">
        <v>0</v>
      </c>
      <c r="T250" s="156">
        <f>S250*H250</f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Q250" s="157" t="s">
        <v>125</v>
      </c>
      <c r="AS250" s="157" t="s">
        <v>127</v>
      </c>
      <c r="AT250" s="157" t="s">
        <v>90</v>
      </c>
      <c r="AX250" s="17" t="s">
        <v>123</v>
      </c>
      <c r="BD250" s="158">
        <f>IF(N250="základní",J250,0)</f>
        <v>0</v>
      </c>
      <c r="BE250" s="158">
        <f>IF(N250="snížená",J250,0)</f>
        <v>0</v>
      </c>
      <c r="BF250" s="158">
        <f>IF(N250="zákl. přenesená",J250,0)</f>
        <v>0</v>
      </c>
      <c r="BG250" s="158">
        <f>IF(N250="sníž. přenesená",J250,0)</f>
        <v>0</v>
      </c>
      <c r="BH250" s="158">
        <f>IF(N250="nulová",J250,0)</f>
        <v>0</v>
      </c>
      <c r="BI250" s="17" t="s">
        <v>88</v>
      </c>
      <c r="BJ250" s="158">
        <f>ROUND(I250*H250,2)</f>
        <v>0</v>
      </c>
      <c r="BK250" s="17" t="s">
        <v>125</v>
      </c>
      <c r="BL250" s="157" t="s">
        <v>409</v>
      </c>
    </row>
    <row r="251" spans="1:64" s="12" customFormat="1" ht="25.9" customHeight="1">
      <c r="B251" s="131"/>
      <c r="D251" s="132" t="s">
        <v>79</v>
      </c>
      <c r="E251" s="133" t="s">
        <v>410</v>
      </c>
      <c r="F251" s="133" t="s">
        <v>411</v>
      </c>
      <c r="I251" s="134"/>
      <c r="J251" s="135">
        <f>BJ251</f>
        <v>0</v>
      </c>
      <c r="L251" s="131"/>
      <c r="M251" s="136"/>
      <c r="N251" s="137"/>
      <c r="O251" s="137"/>
      <c r="P251" s="138">
        <f>P252</f>
        <v>0</v>
      </c>
      <c r="Q251" s="137"/>
      <c r="R251" s="138">
        <f>R252</f>
        <v>0</v>
      </c>
      <c r="S251" s="137"/>
      <c r="T251" s="139">
        <f>T252</f>
        <v>0</v>
      </c>
      <c r="AQ251" s="132" t="s">
        <v>90</v>
      </c>
      <c r="AS251" s="140" t="s">
        <v>79</v>
      </c>
      <c r="AT251" s="140" t="s">
        <v>80</v>
      </c>
      <c r="AX251" s="132" t="s">
        <v>123</v>
      </c>
      <c r="BJ251" s="141">
        <f>BJ252</f>
        <v>0</v>
      </c>
    </row>
    <row r="252" spans="1:64" s="12" customFormat="1" ht="22.9" customHeight="1">
      <c r="B252" s="131"/>
      <c r="D252" s="132" t="s">
        <v>79</v>
      </c>
      <c r="E252" s="142" t="s">
        <v>412</v>
      </c>
      <c r="F252" s="142" t="s">
        <v>413</v>
      </c>
      <c r="I252" s="134"/>
      <c r="J252" s="143">
        <f>BJ252</f>
        <v>0</v>
      </c>
      <c r="L252" s="131"/>
      <c r="M252" s="136"/>
      <c r="N252" s="137"/>
      <c r="O252" s="137"/>
      <c r="P252" s="138">
        <f>P253</f>
        <v>0</v>
      </c>
      <c r="Q252" s="137"/>
      <c r="R252" s="138">
        <f>R253</f>
        <v>0</v>
      </c>
      <c r="S252" s="137"/>
      <c r="T252" s="139">
        <f>T253</f>
        <v>0</v>
      </c>
      <c r="AQ252" s="132" t="s">
        <v>90</v>
      </c>
      <c r="AS252" s="140" t="s">
        <v>79</v>
      </c>
      <c r="AT252" s="140" t="s">
        <v>88</v>
      </c>
      <c r="AX252" s="132" t="s">
        <v>123</v>
      </c>
      <c r="BJ252" s="141">
        <f>BJ253</f>
        <v>0</v>
      </c>
    </row>
    <row r="253" spans="1:64" s="2" customFormat="1" ht="16.5" customHeight="1">
      <c r="A253" s="32"/>
      <c r="B253" s="144"/>
      <c r="C253" s="145" t="s">
        <v>414</v>
      </c>
      <c r="D253" s="145" t="s">
        <v>127</v>
      </c>
      <c r="E253" s="146" t="s">
        <v>415</v>
      </c>
      <c r="F253" s="147" t="s">
        <v>608</v>
      </c>
      <c r="G253" s="148" t="s">
        <v>601</v>
      </c>
      <c r="H253" s="149">
        <v>2</v>
      </c>
      <c r="I253" s="150"/>
      <c r="J253" s="151">
        <f>ROUND(I253*H253,2)</f>
        <v>0</v>
      </c>
      <c r="K253" s="152"/>
      <c r="L253" s="33"/>
      <c r="M253" s="203" t="s">
        <v>1</v>
      </c>
      <c r="N253" s="204" t="s">
        <v>45</v>
      </c>
      <c r="O253" s="166"/>
      <c r="P253" s="205">
        <f>O253*H253</f>
        <v>0</v>
      </c>
      <c r="Q253" s="205">
        <v>0</v>
      </c>
      <c r="R253" s="205">
        <f>Q253*H253</f>
        <v>0</v>
      </c>
      <c r="S253" s="205">
        <v>0</v>
      </c>
      <c r="T253" s="206">
        <f>S253*H253</f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Q253" s="157" t="s">
        <v>262</v>
      </c>
      <c r="AS253" s="157" t="s">
        <v>127</v>
      </c>
      <c r="AT253" s="157" t="s">
        <v>90</v>
      </c>
      <c r="AX253" s="17" t="s">
        <v>123</v>
      </c>
      <c r="BD253" s="158">
        <f>IF(N253="základní",J253,0)</f>
        <v>0</v>
      </c>
      <c r="BE253" s="158">
        <f>IF(N253="snížená",J253,0)</f>
        <v>0</v>
      </c>
      <c r="BF253" s="158">
        <f>IF(N253="zákl. přenesená",J253,0)</f>
        <v>0</v>
      </c>
      <c r="BG253" s="158">
        <f>IF(N253="sníž. přenesená",J253,0)</f>
        <v>0</v>
      </c>
      <c r="BH253" s="158">
        <f>IF(N253="nulová",J253,0)</f>
        <v>0</v>
      </c>
      <c r="BI253" s="17" t="s">
        <v>88</v>
      </c>
      <c r="BJ253" s="158">
        <f>ROUND(I253*H253,2)</f>
        <v>0</v>
      </c>
      <c r="BK253" s="17" t="s">
        <v>262</v>
      </c>
      <c r="BL253" s="157" t="s">
        <v>416</v>
      </c>
    </row>
    <row r="254" spans="1:64" s="2" customFormat="1" ht="6.95" customHeight="1">
      <c r="A254" s="32"/>
      <c r="B254" s="47"/>
      <c r="C254" s="48"/>
      <c r="D254" s="48"/>
      <c r="E254" s="48"/>
      <c r="F254" s="48"/>
      <c r="G254" s="48"/>
      <c r="H254" s="48"/>
      <c r="I254" s="48"/>
      <c r="J254" s="48"/>
      <c r="K254" s="48"/>
      <c r="L254" s="33"/>
      <c r="M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</row>
  </sheetData>
  <autoFilter ref="C125:K253"/>
  <mergeCells count="9">
    <mergeCell ref="E87:H87"/>
    <mergeCell ref="E116:H116"/>
    <mergeCell ref="E118:H118"/>
    <mergeCell ref="L2:U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9"/>
  <sheetViews>
    <sheetView showGridLines="0" topLeftCell="A108" workbookViewId="0">
      <selection activeCell="W178" sqref="W17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9" t="s">
        <v>5</v>
      </c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7" t="s">
        <v>96</v>
      </c>
    </row>
    <row r="3" spans="1:46" s="1" customFormat="1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1:46" s="1" customFormat="1" ht="24.95" hidden="1" customHeight="1">
      <c r="B4" s="20"/>
      <c r="D4" s="21" t="s">
        <v>97</v>
      </c>
      <c r="L4" s="20"/>
      <c r="M4" s="93" t="s">
        <v>10</v>
      </c>
      <c r="AT4" s="17" t="s">
        <v>3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27" t="s">
        <v>16</v>
      </c>
      <c r="L6" s="20"/>
    </row>
    <row r="7" spans="1:46" s="1" customFormat="1" ht="16.5" hidden="1" customHeight="1">
      <c r="B7" s="20"/>
      <c r="E7" s="299" t="str">
        <f>'Rekapitulace stavby'!K6</f>
        <v>Účelová komunikace z ul. Vazová, Uherský Brod</v>
      </c>
      <c r="F7" s="300"/>
      <c r="G7" s="300"/>
      <c r="H7" s="300"/>
      <c r="L7" s="20"/>
    </row>
    <row r="8" spans="1:46" s="2" customFormat="1" ht="12" hidden="1" customHeight="1">
      <c r="A8" s="32"/>
      <c r="B8" s="33"/>
      <c r="C8" s="32"/>
      <c r="D8" s="27" t="s">
        <v>98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hidden="1" customHeight="1">
      <c r="A9" s="32"/>
      <c r="B9" s="33"/>
      <c r="C9" s="32"/>
      <c r="D9" s="32"/>
      <c r="E9" s="264" t="s">
        <v>417</v>
      </c>
      <c r="F9" s="298"/>
      <c r="G9" s="298"/>
      <c r="H9" s="298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idden="1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hidden="1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hidden="1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 t="str">
        <f>'Rekapitulace stavby'!AN8</f>
        <v>14. 4. 2022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hidden="1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hidden="1" customHeight="1">
      <c r="A14" s="32"/>
      <c r="B14" s="33"/>
      <c r="C14" s="32"/>
      <c r="D14" s="27" t="s">
        <v>24</v>
      </c>
      <c r="E14" s="32"/>
      <c r="F14" s="32"/>
      <c r="G14" s="32"/>
      <c r="H14" s="32"/>
      <c r="I14" s="27" t="s">
        <v>25</v>
      </c>
      <c r="J14" s="25" t="s">
        <v>26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hidden="1" customHeight="1">
      <c r="A15" s="32"/>
      <c r="B15" s="33"/>
      <c r="C15" s="32"/>
      <c r="D15" s="32"/>
      <c r="E15" s="25" t="s">
        <v>27</v>
      </c>
      <c r="F15" s="32"/>
      <c r="G15" s="32"/>
      <c r="H15" s="32"/>
      <c r="I15" s="27" t="s">
        <v>28</v>
      </c>
      <c r="J15" s="25" t="s">
        <v>29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hidden="1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hidden="1" customHeight="1">
      <c r="A17" s="32"/>
      <c r="B17" s="33"/>
      <c r="C17" s="32"/>
      <c r="D17" s="27" t="s">
        <v>30</v>
      </c>
      <c r="E17" s="32"/>
      <c r="F17" s="32"/>
      <c r="G17" s="32"/>
      <c r="H17" s="32"/>
      <c r="I17" s="2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hidden="1" customHeight="1">
      <c r="A18" s="32"/>
      <c r="B18" s="33"/>
      <c r="C18" s="32"/>
      <c r="D18" s="32"/>
      <c r="E18" s="301" t="str">
        <f>'Rekapitulace stavby'!E14</f>
        <v>Vyplň údaj</v>
      </c>
      <c r="F18" s="290"/>
      <c r="G18" s="290"/>
      <c r="H18" s="290"/>
      <c r="I18" s="27" t="s">
        <v>28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hidden="1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hidden="1" customHeight="1">
      <c r="A20" s="32"/>
      <c r="B20" s="33"/>
      <c r="C20" s="32"/>
      <c r="D20" s="27" t="s">
        <v>32</v>
      </c>
      <c r="E20" s="32"/>
      <c r="F20" s="32"/>
      <c r="G20" s="32"/>
      <c r="H20" s="32"/>
      <c r="I20" s="27" t="s">
        <v>25</v>
      </c>
      <c r="J20" s="25" t="s">
        <v>33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hidden="1" customHeight="1">
      <c r="A21" s="32"/>
      <c r="B21" s="33"/>
      <c r="C21" s="32"/>
      <c r="D21" s="32"/>
      <c r="E21" s="25" t="s">
        <v>34</v>
      </c>
      <c r="F21" s="32"/>
      <c r="G21" s="32"/>
      <c r="H21" s="32"/>
      <c r="I21" s="27" t="s">
        <v>28</v>
      </c>
      <c r="J21" s="25" t="s">
        <v>35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hidden="1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hidden="1" customHeight="1">
      <c r="A23" s="32"/>
      <c r="B23" s="33"/>
      <c r="C23" s="32"/>
      <c r="D23" s="27" t="s">
        <v>37</v>
      </c>
      <c r="E23" s="32"/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hidden="1" customHeight="1">
      <c r="A24" s="32"/>
      <c r="B24" s="33"/>
      <c r="C24" s="32"/>
      <c r="D24" s="32"/>
      <c r="E24" s="25" t="s">
        <v>38</v>
      </c>
      <c r="F24" s="32"/>
      <c r="G24" s="32"/>
      <c r="H24" s="32"/>
      <c r="I24" s="27" t="s">
        <v>28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hidden="1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hidden="1" customHeight="1">
      <c r="A26" s="32"/>
      <c r="B26" s="33"/>
      <c r="C26" s="32"/>
      <c r="D26" s="27" t="s">
        <v>39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hidden="1" customHeight="1">
      <c r="A27" s="94"/>
      <c r="B27" s="95"/>
      <c r="C27" s="94"/>
      <c r="D27" s="94"/>
      <c r="E27" s="294" t="s">
        <v>1</v>
      </c>
      <c r="F27" s="294"/>
      <c r="G27" s="294"/>
      <c r="H27" s="29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hidden="1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hidden="1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hidden="1" customHeight="1">
      <c r="A30" s="32"/>
      <c r="B30" s="33"/>
      <c r="C30" s="32"/>
      <c r="D30" s="97" t="s">
        <v>40</v>
      </c>
      <c r="E30" s="32"/>
      <c r="F30" s="32"/>
      <c r="G30" s="32"/>
      <c r="H30" s="32"/>
      <c r="I30" s="32"/>
      <c r="J30" s="71">
        <f>ROUND(J123,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hidden="1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hidden="1" customHeight="1">
      <c r="A32" s="32"/>
      <c r="B32" s="33"/>
      <c r="C32" s="32"/>
      <c r="D32" s="32"/>
      <c r="E32" s="32"/>
      <c r="F32" s="36" t="s">
        <v>42</v>
      </c>
      <c r="G32" s="32"/>
      <c r="H32" s="32"/>
      <c r="I32" s="36" t="s">
        <v>41</v>
      </c>
      <c r="J32" s="36" t="s">
        <v>43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hidden="1" customHeight="1">
      <c r="A33" s="32"/>
      <c r="B33" s="33"/>
      <c r="C33" s="32"/>
      <c r="D33" s="98" t="s">
        <v>44</v>
      </c>
      <c r="E33" s="27" t="s">
        <v>45</v>
      </c>
      <c r="F33" s="99">
        <f>ROUND((SUM(BE123:BE228)),  2)</f>
        <v>0</v>
      </c>
      <c r="G33" s="32"/>
      <c r="H33" s="32"/>
      <c r="I33" s="100">
        <v>0.21</v>
      </c>
      <c r="J33" s="99">
        <f>ROUND(((SUM(BE123:BE228))*I33),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27" t="s">
        <v>46</v>
      </c>
      <c r="F34" s="99">
        <f>ROUND((SUM(BF123:BF228)),  2)</f>
        <v>0</v>
      </c>
      <c r="G34" s="32"/>
      <c r="H34" s="32"/>
      <c r="I34" s="100">
        <v>0.15</v>
      </c>
      <c r="J34" s="99">
        <f>ROUND(((SUM(BF123:BF228))*I34),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47</v>
      </c>
      <c r="F35" s="99">
        <f>ROUND((SUM(BG123:BG228)),  2)</f>
        <v>0</v>
      </c>
      <c r="G35" s="32"/>
      <c r="H35" s="32"/>
      <c r="I35" s="100">
        <v>0.21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48</v>
      </c>
      <c r="F36" s="99">
        <f>ROUND((SUM(BH123:BH228)),  2)</f>
        <v>0</v>
      </c>
      <c r="G36" s="32"/>
      <c r="H36" s="32"/>
      <c r="I36" s="100">
        <v>0.15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49</v>
      </c>
      <c r="F37" s="99">
        <f>ROUND((SUM(BI123:BI228)),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hidden="1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hidden="1" customHeight="1">
      <c r="A39" s="32"/>
      <c r="B39" s="33"/>
      <c r="C39" s="101"/>
      <c r="D39" s="102" t="s">
        <v>50</v>
      </c>
      <c r="E39" s="60"/>
      <c r="F39" s="60"/>
      <c r="G39" s="103" t="s">
        <v>51</v>
      </c>
      <c r="H39" s="104" t="s">
        <v>52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hidden="1" customHeight="1">
      <c r="B41" s="20"/>
      <c r="L41" s="20"/>
    </row>
    <row r="42" spans="1:31" s="1" customFormat="1" ht="14.45" hidden="1" customHeight="1">
      <c r="B42" s="20"/>
      <c r="L42" s="20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42"/>
      <c r="D50" s="43" t="s">
        <v>53</v>
      </c>
      <c r="E50" s="44"/>
      <c r="F50" s="44"/>
      <c r="G50" s="43" t="s">
        <v>54</v>
      </c>
      <c r="H50" s="44"/>
      <c r="I50" s="44"/>
      <c r="J50" s="44"/>
      <c r="K50" s="44"/>
      <c r="L50" s="42"/>
    </row>
    <row r="51" spans="1:31" hidden="1">
      <c r="B51" s="20"/>
      <c r="L51" s="20"/>
    </row>
    <row r="52" spans="1:31" hidden="1">
      <c r="B52" s="20"/>
      <c r="L52" s="20"/>
    </row>
    <row r="53" spans="1:31" hidden="1">
      <c r="B53" s="20"/>
      <c r="L53" s="20"/>
    </row>
    <row r="54" spans="1:31" hidden="1">
      <c r="B54" s="20"/>
      <c r="L54" s="20"/>
    </row>
    <row r="55" spans="1:31" hidden="1">
      <c r="B55" s="20"/>
      <c r="L55" s="20"/>
    </row>
    <row r="56" spans="1:31" hidden="1">
      <c r="B56" s="20"/>
      <c r="L56" s="20"/>
    </row>
    <row r="57" spans="1:31" hidden="1">
      <c r="B57" s="20"/>
      <c r="L57" s="20"/>
    </row>
    <row r="58" spans="1:31" hidden="1">
      <c r="B58" s="20"/>
      <c r="L58" s="20"/>
    </row>
    <row r="59" spans="1:31" hidden="1">
      <c r="B59" s="20"/>
      <c r="L59" s="20"/>
    </row>
    <row r="60" spans="1:31" hidden="1">
      <c r="B60" s="20"/>
      <c r="L60" s="20"/>
    </row>
    <row r="61" spans="1:31" s="2" customFormat="1" ht="12.75" hidden="1">
      <c r="A61" s="32"/>
      <c r="B61" s="33"/>
      <c r="C61" s="32"/>
      <c r="D61" s="45" t="s">
        <v>55</v>
      </c>
      <c r="E61" s="35"/>
      <c r="F61" s="107" t="s">
        <v>56</v>
      </c>
      <c r="G61" s="45" t="s">
        <v>55</v>
      </c>
      <c r="H61" s="35"/>
      <c r="I61" s="35"/>
      <c r="J61" s="108" t="s">
        <v>56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idden="1">
      <c r="B62" s="20"/>
      <c r="L62" s="20"/>
    </row>
    <row r="63" spans="1:31" hidden="1">
      <c r="B63" s="20"/>
      <c r="L63" s="20"/>
    </row>
    <row r="64" spans="1:31" hidden="1">
      <c r="B64" s="20"/>
      <c r="L64" s="20"/>
    </row>
    <row r="65" spans="1:31" s="2" customFormat="1" ht="12.75" hidden="1">
      <c r="A65" s="32"/>
      <c r="B65" s="33"/>
      <c r="C65" s="32"/>
      <c r="D65" s="43" t="s">
        <v>57</v>
      </c>
      <c r="E65" s="46"/>
      <c r="F65" s="46"/>
      <c r="G65" s="43" t="s">
        <v>58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idden="1">
      <c r="B66" s="20"/>
      <c r="L66" s="20"/>
    </row>
    <row r="67" spans="1:31" hidden="1">
      <c r="B67" s="20"/>
      <c r="L67" s="20"/>
    </row>
    <row r="68" spans="1:31" hidden="1">
      <c r="B68" s="20"/>
      <c r="L68" s="20"/>
    </row>
    <row r="69" spans="1:31" hidden="1">
      <c r="B69" s="20"/>
      <c r="L69" s="20"/>
    </row>
    <row r="70" spans="1:31" hidden="1">
      <c r="B70" s="20"/>
      <c r="L70" s="20"/>
    </row>
    <row r="71" spans="1:31" hidden="1">
      <c r="B71" s="20"/>
      <c r="L71" s="20"/>
    </row>
    <row r="72" spans="1:31" hidden="1">
      <c r="B72" s="20"/>
      <c r="L72" s="20"/>
    </row>
    <row r="73" spans="1:31" hidden="1">
      <c r="B73" s="20"/>
      <c r="L73" s="20"/>
    </row>
    <row r="74" spans="1:31" hidden="1">
      <c r="B74" s="20"/>
      <c r="L74" s="20"/>
    </row>
    <row r="75" spans="1:31" hidden="1">
      <c r="B75" s="20"/>
      <c r="L75" s="20"/>
    </row>
    <row r="76" spans="1:31" s="2" customFormat="1" ht="12.75" hidden="1">
      <c r="A76" s="32"/>
      <c r="B76" s="33"/>
      <c r="C76" s="32"/>
      <c r="D76" s="45" t="s">
        <v>55</v>
      </c>
      <c r="E76" s="35"/>
      <c r="F76" s="107" t="s">
        <v>56</v>
      </c>
      <c r="G76" s="45" t="s">
        <v>55</v>
      </c>
      <c r="H76" s="35"/>
      <c r="I76" s="35"/>
      <c r="J76" s="108" t="s">
        <v>56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hidden="1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idden="1"/>
    <row r="79" spans="1:31" hidden="1"/>
    <row r="80" spans="1:31" hidden="1"/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100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99" t="str">
        <f>E7</f>
        <v>Účelová komunikace z ul. Vazová, Uherský Brod</v>
      </c>
      <c r="F85" s="300"/>
      <c r="G85" s="300"/>
      <c r="H85" s="30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98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64" t="str">
        <f>E9</f>
        <v>SO301 - Dešťová kanalizace</v>
      </c>
      <c r="F87" s="298"/>
      <c r="G87" s="298"/>
      <c r="H87" s="298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>Město Uherský Brod</v>
      </c>
      <c r="G89" s="32"/>
      <c r="H89" s="32"/>
      <c r="I89" s="27" t="s">
        <v>22</v>
      </c>
      <c r="J89" s="55" t="str">
        <f>IF(J12="","",J12)</f>
        <v>14. 4. 2022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>
      <c r="A91" s="32"/>
      <c r="B91" s="33"/>
      <c r="C91" s="27" t="s">
        <v>24</v>
      </c>
      <c r="D91" s="32"/>
      <c r="E91" s="32"/>
      <c r="F91" s="25" t="str">
        <f>E15</f>
        <v>Město Uherský Brod, Masarykovo náměstí 100</v>
      </c>
      <c r="G91" s="32"/>
      <c r="H91" s="32"/>
      <c r="I91" s="27" t="s">
        <v>32</v>
      </c>
      <c r="J91" s="30" t="str">
        <f>E21</f>
        <v>EDMA, s.r.o., Luleč 407, 683 03 Luleč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30</v>
      </c>
      <c r="D92" s="32"/>
      <c r="E92" s="32"/>
      <c r="F92" s="25" t="str">
        <f>IF(E18="","",E18)</f>
        <v>Vyplň údaj</v>
      </c>
      <c r="G92" s="32"/>
      <c r="H92" s="32"/>
      <c r="I92" s="27" t="s">
        <v>37</v>
      </c>
      <c r="J92" s="30" t="str">
        <f>E24</f>
        <v>Ing. Martin Vaškeba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09" t="s">
        <v>101</v>
      </c>
      <c r="D94" s="101"/>
      <c r="E94" s="101"/>
      <c r="F94" s="101"/>
      <c r="G94" s="101"/>
      <c r="H94" s="101"/>
      <c r="I94" s="101"/>
      <c r="J94" s="110" t="s">
        <v>102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1" t="s">
        <v>103</v>
      </c>
      <c r="D96" s="32"/>
      <c r="E96" s="32"/>
      <c r="F96" s="32"/>
      <c r="G96" s="32"/>
      <c r="H96" s="32"/>
      <c r="I96" s="32"/>
      <c r="J96" s="71">
        <f>J123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104</v>
      </c>
    </row>
    <row r="97" spans="1:31" s="9" customFormat="1" ht="24.95" customHeight="1">
      <c r="B97" s="112"/>
      <c r="D97" s="113" t="s">
        <v>105</v>
      </c>
      <c r="E97" s="114"/>
      <c r="F97" s="114"/>
      <c r="G97" s="114"/>
      <c r="H97" s="114"/>
      <c r="I97" s="114"/>
      <c r="J97" s="115">
        <f>J124</f>
        <v>0</v>
      </c>
      <c r="L97" s="112"/>
    </row>
    <row r="98" spans="1:31" s="10" customFormat="1" ht="19.899999999999999" customHeight="1">
      <c r="B98" s="116"/>
      <c r="D98" s="117" t="s">
        <v>190</v>
      </c>
      <c r="E98" s="118"/>
      <c r="F98" s="118"/>
      <c r="G98" s="118"/>
      <c r="H98" s="118"/>
      <c r="I98" s="118"/>
      <c r="J98" s="119">
        <f>J125</f>
        <v>0</v>
      </c>
      <c r="L98" s="116"/>
    </row>
    <row r="99" spans="1:31" s="10" customFormat="1" ht="19.899999999999999" customHeight="1">
      <c r="B99" s="116"/>
      <c r="D99" s="117" t="s">
        <v>418</v>
      </c>
      <c r="E99" s="118"/>
      <c r="F99" s="118"/>
      <c r="G99" s="118"/>
      <c r="H99" s="118"/>
      <c r="I99" s="118"/>
      <c r="J99" s="119">
        <f>J180</f>
        <v>0</v>
      </c>
      <c r="L99" s="116"/>
    </row>
    <row r="100" spans="1:31" s="10" customFormat="1" ht="19.899999999999999" customHeight="1">
      <c r="B100" s="116"/>
      <c r="D100" s="117" t="s">
        <v>419</v>
      </c>
      <c r="E100" s="118"/>
      <c r="F100" s="118"/>
      <c r="G100" s="118"/>
      <c r="H100" s="118"/>
      <c r="I100" s="118"/>
      <c r="J100" s="119">
        <f>J183</f>
        <v>0</v>
      </c>
      <c r="L100" s="116"/>
    </row>
    <row r="101" spans="1:31" s="10" customFormat="1" ht="19.899999999999999" customHeight="1">
      <c r="B101" s="116"/>
      <c r="D101" s="117" t="s">
        <v>193</v>
      </c>
      <c r="E101" s="118"/>
      <c r="F101" s="118"/>
      <c r="G101" s="118"/>
      <c r="H101" s="118"/>
      <c r="I101" s="118"/>
      <c r="J101" s="119">
        <f>J191</f>
        <v>0</v>
      </c>
      <c r="L101" s="116"/>
    </row>
    <row r="102" spans="1:31" s="10" customFormat="1" ht="19.899999999999999" customHeight="1">
      <c r="B102" s="116"/>
      <c r="D102" s="117" t="s">
        <v>194</v>
      </c>
      <c r="E102" s="118"/>
      <c r="F102" s="118"/>
      <c r="G102" s="118"/>
      <c r="H102" s="118"/>
      <c r="I102" s="118"/>
      <c r="J102" s="119">
        <f>J223</f>
        <v>0</v>
      </c>
      <c r="L102" s="116"/>
    </row>
    <row r="103" spans="1:31" s="10" customFormat="1" ht="19.899999999999999" customHeight="1">
      <c r="B103" s="116"/>
      <c r="D103" s="117" t="s">
        <v>196</v>
      </c>
      <c r="E103" s="118"/>
      <c r="F103" s="118"/>
      <c r="G103" s="118"/>
      <c r="H103" s="118"/>
      <c r="I103" s="118"/>
      <c r="J103" s="119">
        <f>J227</f>
        <v>0</v>
      </c>
      <c r="L103" s="116"/>
    </row>
    <row r="104" spans="1:31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6.95" customHeight="1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31" s="2" customFormat="1" ht="6.95" customHeight="1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24.95" customHeight="1">
      <c r="A110" s="32"/>
      <c r="B110" s="33"/>
      <c r="C110" s="21" t="s">
        <v>108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16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2"/>
      <c r="D113" s="32"/>
      <c r="E113" s="299" t="str">
        <f>E7</f>
        <v>Účelová komunikace z ul. Vazová, Uherský Brod</v>
      </c>
      <c r="F113" s="300"/>
      <c r="G113" s="300"/>
      <c r="H113" s="300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98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2"/>
      <c r="D115" s="32"/>
      <c r="E115" s="264" t="str">
        <f>E9</f>
        <v>SO301 - Dešťová kanalizace</v>
      </c>
      <c r="F115" s="298"/>
      <c r="G115" s="298"/>
      <c r="H115" s="298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>
      <c r="A117" s="32"/>
      <c r="B117" s="33"/>
      <c r="C117" s="27" t="s">
        <v>20</v>
      </c>
      <c r="D117" s="32"/>
      <c r="E117" s="32"/>
      <c r="F117" s="25" t="str">
        <f>F12</f>
        <v>Město Uherský Brod</v>
      </c>
      <c r="G117" s="32"/>
      <c r="H117" s="32"/>
      <c r="I117" s="27" t="s">
        <v>22</v>
      </c>
      <c r="J117" s="55" t="str">
        <f>IF(J12="","",J12)</f>
        <v>14. 4. 2022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25.7" customHeight="1">
      <c r="A119" s="32"/>
      <c r="B119" s="33"/>
      <c r="C119" s="27" t="s">
        <v>24</v>
      </c>
      <c r="D119" s="32"/>
      <c r="E119" s="32"/>
      <c r="F119" s="25" t="str">
        <f>E15</f>
        <v>Město Uherský Brod, Masarykovo náměstí 100</v>
      </c>
      <c r="G119" s="32"/>
      <c r="H119" s="32"/>
      <c r="I119" s="27" t="s">
        <v>32</v>
      </c>
      <c r="J119" s="30" t="str">
        <f>E21</f>
        <v>EDMA, s.r.o., Luleč 407, 683 03 Luleč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>
      <c r="A120" s="32"/>
      <c r="B120" s="33"/>
      <c r="C120" s="27" t="s">
        <v>30</v>
      </c>
      <c r="D120" s="32"/>
      <c r="E120" s="32"/>
      <c r="F120" s="25" t="str">
        <f>IF(E18="","",E18)</f>
        <v>Vyplň údaj</v>
      </c>
      <c r="G120" s="32"/>
      <c r="H120" s="32"/>
      <c r="I120" s="27" t="s">
        <v>37</v>
      </c>
      <c r="J120" s="30" t="str">
        <f>E24</f>
        <v>Ing. Martin Vaškeba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>
      <c r="A122" s="120"/>
      <c r="B122" s="121"/>
      <c r="C122" s="122" t="s">
        <v>109</v>
      </c>
      <c r="D122" s="123" t="s">
        <v>65</v>
      </c>
      <c r="E122" s="123" t="s">
        <v>61</v>
      </c>
      <c r="F122" s="123" t="s">
        <v>62</v>
      </c>
      <c r="G122" s="123" t="s">
        <v>110</v>
      </c>
      <c r="H122" s="123" t="s">
        <v>111</v>
      </c>
      <c r="I122" s="123" t="s">
        <v>112</v>
      </c>
      <c r="J122" s="124" t="s">
        <v>102</v>
      </c>
      <c r="K122" s="125" t="s">
        <v>113</v>
      </c>
      <c r="L122" s="126"/>
      <c r="M122" s="62" t="s">
        <v>1</v>
      </c>
      <c r="N122" s="63" t="s">
        <v>44</v>
      </c>
      <c r="O122" s="63" t="s">
        <v>114</v>
      </c>
      <c r="P122" s="63" t="s">
        <v>115</v>
      </c>
      <c r="Q122" s="63" t="s">
        <v>116</v>
      </c>
      <c r="R122" s="63" t="s">
        <v>117</v>
      </c>
      <c r="S122" s="63" t="s">
        <v>118</v>
      </c>
      <c r="T122" s="64" t="s">
        <v>119</v>
      </c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</row>
    <row r="123" spans="1:65" s="2" customFormat="1" ht="22.9" customHeight="1">
      <c r="A123" s="32"/>
      <c r="B123" s="33"/>
      <c r="C123" s="69" t="s">
        <v>120</v>
      </c>
      <c r="D123" s="32"/>
      <c r="E123" s="32"/>
      <c r="F123" s="32"/>
      <c r="G123" s="32"/>
      <c r="H123" s="32"/>
      <c r="I123" s="32"/>
      <c r="J123" s="127">
        <f>BK123</f>
        <v>0</v>
      </c>
      <c r="K123" s="32"/>
      <c r="L123" s="33"/>
      <c r="M123" s="65"/>
      <c r="N123" s="56"/>
      <c r="O123" s="66"/>
      <c r="P123" s="128">
        <f>P124</f>
        <v>0</v>
      </c>
      <c r="Q123" s="66"/>
      <c r="R123" s="128">
        <f>R124</f>
        <v>990.32047956000008</v>
      </c>
      <c r="S123" s="66"/>
      <c r="T123" s="129">
        <f>T124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79</v>
      </c>
      <c r="AU123" s="17" t="s">
        <v>104</v>
      </c>
      <c r="BK123" s="130">
        <f>BK124</f>
        <v>0</v>
      </c>
    </row>
    <row r="124" spans="1:65" s="12" customFormat="1" ht="25.9" customHeight="1">
      <c r="B124" s="131"/>
      <c r="D124" s="132" t="s">
        <v>79</v>
      </c>
      <c r="E124" s="133" t="s">
        <v>121</v>
      </c>
      <c r="F124" s="133" t="s">
        <v>122</v>
      </c>
      <c r="I124" s="134"/>
      <c r="J124" s="135">
        <f>BK124</f>
        <v>0</v>
      </c>
      <c r="L124" s="131"/>
      <c r="M124" s="136"/>
      <c r="N124" s="137"/>
      <c r="O124" s="137"/>
      <c r="P124" s="138">
        <f>P125+P180+P183+P191+P223+P227</f>
        <v>0</v>
      </c>
      <c r="Q124" s="137"/>
      <c r="R124" s="138">
        <f>R125+R180+R183+R191+R223+R227</f>
        <v>990.32047956000008</v>
      </c>
      <c r="S124" s="137"/>
      <c r="T124" s="139">
        <f>T125+T180+T183+T191+T223+T227</f>
        <v>0</v>
      </c>
      <c r="AR124" s="132" t="s">
        <v>88</v>
      </c>
      <c r="AT124" s="140" t="s">
        <v>79</v>
      </c>
      <c r="AU124" s="140" t="s">
        <v>80</v>
      </c>
      <c r="AY124" s="132" t="s">
        <v>123</v>
      </c>
      <c r="BK124" s="141">
        <f>BK125+BK180+BK183+BK191+BK223+BK227</f>
        <v>0</v>
      </c>
    </row>
    <row r="125" spans="1:65" s="12" customFormat="1" ht="22.9" customHeight="1">
      <c r="B125" s="131"/>
      <c r="D125" s="132" t="s">
        <v>79</v>
      </c>
      <c r="E125" s="142" t="s">
        <v>88</v>
      </c>
      <c r="F125" s="142" t="s">
        <v>199</v>
      </c>
      <c r="I125" s="134"/>
      <c r="J125" s="143">
        <f>BK125</f>
        <v>0</v>
      </c>
      <c r="L125" s="131"/>
      <c r="M125" s="136"/>
      <c r="N125" s="137"/>
      <c r="O125" s="137"/>
      <c r="P125" s="138">
        <f>SUM(P126:P179)</f>
        <v>0</v>
      </c>
      <c r="Q125" s="137"/>
      <c r="R125" s="138">
        <f>SUM(R126:R179)</f>
        <v>913.09467126000004</v>
      </c>
      <c r="S125" s="137"/>
      <c r="T125" s="139">
        <f>SUM(T126:T179)</f>
        <v>0</v>
      </c>
      <c r="AR125" s="132" t="s">
        <v>88</v>
      </c>
      <c r="AT125" s="140" t="s">
        <v>79</v>
      </c>
      <c r="AU125" s="140" t="s">
        <v>88</v>
      </c>
      <c r="AY125" s="132" t="s">
        <v>123</v>
      </c>
      <c r="BK125" s="141">
        <f>SUM(BK126:BK179)</f>
        <v>0</v>
      </c>
    </row>
    <row r="126" spans="1:65" s="2" customFormat="1" ht="24.2" customHeight="1">
      <c r="A126" s="32"/>
      <c r="B126" s="144"/>
      <c r="C126" s="145" t="s">
        <v>383</v>
      </c>
      <c r="D126" s="145" t="s">
        <v>127</v>
      </c>
      <c r="E126" s="146" t="s">
        <v>420</v>
      </c>
      <c r="F126" s="147" t="s">
        <v>421</v>
      </c>
      <c r="G126" s="148" t="s">
        <v>602</v>
      </c>
      <c r="H126" s="149">
        <v>1</v>
      </c>
      <c r="I126" s="150"/>
      <c r="J126" s="151">
        <f>ROUND(I126*H126,2)</f>
        <v>0</v>
      </c>
      <c r="K126" s="152"/>
      <c r="L126" s="33"/>
      <c r="M126" s="153" t="s">
        <v>1</v>
      </c>
      <c r="N126" s="154" t="s">
        <v>45</v>
      </c>
      <c r="O126" s="58"/>
      <c r="P126" s="155">
        <f>O126*H126</f>
        <v>0</v>
      </c>
      <c r="Q126" s="155">
        <v>3.0000000000000001E-5</v>
      </c>
      <c r="R126" s="155">
        <f>Q126*H126</f>
        <v>3.0000000000000001E-5</v>
      </c>
      <c r="S126" s="155">
        <v>0</v>
      </c>
      <c r="T126" s="156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57" t="s">
        <v>125</v>
      </c>
      <c r="AT126" s="157" t="s">
        <v>127</v>
      </c>
      <c r="AU126" s="157" t="s">
        <v>90</v>
      </c>
      <c r="AY126" s="17" t="s">
        <v>123</v>
      </c>
      <c r="BE126" s="158">
        <f>IF(N126="základní",J126,0)</f>
        <v>0</v>
      </c>
      <c r="BF126" s="158">
        <f>IF(N126="snížená",J126,0)</f>
        <v>0</v>
      </c>
      <c r="BG126" s="158">
        <f>IF(N126="zákl. přenesená",J126,0)</f>
        <v>0</v>
      </c>
      <c r="BH126" s="158">
        <f>IF(N126="sníž. přenesená",J126,0)</f>
        <v>0</v>
      </c>
      <c r="BI126" s="158">
        <f>IF(N126="nulová",J126,0)</f>
        <v>0</v>
      </c>
      <c r="BJ126" s="17" t="s">
        <v>88</v>
      </c>
      <c r="BK126" s="158">
        <f>ROUND(I126*H126,2)</f>
        <v>0</v>
      </c>
      <c r="BL126" s="17" t="s">
        <v>125</v>
      </c>
      <c r="BM126" s="157" t="s">
        <v>422</v>
      </c>
    </row>
    <row r="127" spans="1:65" s="13" customFormat="1">
      <c r="B127" s="168"/>
      <c r="D127" s="159" t="s">
        <v>207</v>
      </c>
      <c r="E127" s="169" t="s">
        <v>1</v>
      </c>
      <c r="F127" s="170"/>
      <c r="H127" s="171"/>
      <c r="I127" s="172"/>
      <c r="L127" s="168"/>
      <c r="M127" s="173"/>
      <c r="N127" s="174"/>
      <c r="O127" s="174"/>
      <c r="P127" s="174"/>
      <c r="Q127" s="174"/>
      <c r="R127" s="174"/>
      <c r="S127" s="174"/>
      <c r="T127" s="175"/>
      <c r="AT127" s="169" t="s">
        <v>207</v>
      </c>
      <c r="AU127" s="169" t="s">
        <v>90</v>
      </c>
      <c r="AV127" s="13" t="s">
        <v>90</v>
      </c>
      <c r="AW127" s="13" t="s">
        <v>36</v>
      </c>
      <c r="AX127" s="13" t="s">
        <v>88</v>
      </c>
      <c r="AY127" s="169" t="s">
        <v>123</v>
      </c>
    </row>
    <row r="128" spans="1:65" s="2" customFormat="1" ht="24.2" customHeight="1">
      <c r="A128" s="32"/>
      <c r="B128" s="144"/>
      <c r="C128" s="145" t="s">
        <v>377</v>
      </c>
      <c r="D128" s="145" t="s">
        <v>127</v>
      </c>
      <c r="E128" s="146" t="s">
        <v>423</v>
      </c>
      <c r="F128" s="147" t="s">
        <v>424</v>
      </c>
      <c r="G128" s="148" t="s">
        <v>602</v>
      </c>
      <c r="H128" s="149">
        <v>1</v>
      </c>
      <c r="I128" s="150"/>
      <c r="J128" s="151">
        <f>ROUND(I128*H128,2)</f>
        <v>0</v>
      </c>
      <c r="K128" s="152"/>
      <c r="L128" s="33"/>
      <c r="M128" s="153" t="s">
        <v>1</v>
      </c>
      <c r="N128" s="154" t="s">
        <v>45</v>
      </c>
      <c r="O128" s="58"/>
      <c r="P128" s="155">
        <f>O128*H128</f>
        <v>0</v>
      </c>
      <c r="Q128" s="155">
        <v>0</v>
      </c>
      <c r="R128" s="155">
        <f>Q128*H128</f>
        <v>0</v>
      </c>
      <c r="S128" s="155">
        <v>0</v>
      </c>
      <c r="T128" s="156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7" t="s">
        <v>125</v>
      </c>
      <c r="AT128" s="157" t="s">
        <v>127</v>
      </c>
      <c r="AU128" s="157" t="s">
        <v>90</v>
      </c>
      <c r="AY128" s="17" t="s">
        <v>123</v>
      </c>
      <c r="BE128" s="158">
        <f>IF(N128="základní",J128,0)</f>
        <v>0</v>
      </c>
      <c r="BF128" s="158">
        <f>IF(N128="snížená",J128,0)</f>
        <v>0</v>
      </c>
      <c r="BG128" s="158">
        <f>IF(N128="zákl. přenesená",J128,0)</f>
        <v>0</v>
      </c>
      <c r="BH128" s="158">
        <f>IF(N128="sníž. přenesená",J128,0)</f>
        <v>0</v>
      </c>
      <c r="BI128" s="158">
        <f>IF(N128="nulová",J128,0)</f>
        <v>0</v>
      </c>
      <c r="BJ128" s="17" t="s">
        <v>88</v>
      </c>
      <c r="BK128" s="158">
        <f>ROUND(I128*H128,2)</f>
        <v>0</v>
      </c>
      <c r="BL128" s="17" t="s">
        <v>125</v>
      </c>
      <c r="BM128" s="157" t="s">
        <v>425</v>
      </c>
    </row>
    <row r="129" spans="1:65" s="2" customFormat="1" ht="33" customHeight="1">
      <c r="A129" s="32"/>
      <c r="B129" s="144"/>
      <c r="C129" s="145" t="s">
        <v>88</v>
      </c>
      <c r="D129" s="145" t="s">
        <v>127</v>
      </c>
      <c r="E129" s="146" t="s">
        <v>231</v>
      </c>
      <c r="F129" s="147" t="s">
        <v>232</v>
      </c>
      <c r="G129" s="148" t="s">
        <v>233</v>
      </c>
      <c r="H129" s="149">
        <v>220</v>
      </c>
      <c r="I129" s="150"/>
      <c r="J129" s="151">
        <f>ROUND(I129*H129,2)</f>
        <v>0</v>
      </c>
      <c r="K129" s="152"/>
      <c r="L129" s="33"/>
      <c r="M129" s="153" t="s">
        <v>1</v>
      </c>
      <c r="N129" s="154" t="s">
        <v>45</v>
      </c>
      <c r="O129" s="58"/>
      <c r="P129" s="155">
        <f>O129*H129</f>
        <v>0</v>
      </c>
      <c r="Q129" s="155">
        <v>0</v>
      </c>
      <c r="R129" s="155">
        <f>Q129*H129</f>
        <v>0</v>
      </c>
      <c r="S129" s="155">
        <v>0</v>
      </c>
      <c r="T129" s="156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7" t="s">
        <v>125</v>
      </c>
      <c r="AT129" s="157" t="s">
        <v>127</v>
      </c>
      <c r="AU129" s="157" t="s">
        <v>90</v>
      </c>
      <c r="AY129" s="17" t="s">
        <v>123</v>
      </c>
      <c r="BE129" s="158">
        <f>IF(N129="základní",J129,0)</f>
        <v>0</v>
      </c>
      <c r="BF129" s="158">
        <f>IF(N129="snížená",J129,0)</f>
        <v>0</v>
      </c>
      <c r="BG129" s="158">
        <f>IF(N129="zákl. přenesená",J129,0)</f>
        <v>0</v>
      </c>
      <c r="BH129" s="158">
        <f>IF(N129="sníž. přenesená",J129,0)</f>
        <v>0</v>
      </c>
      <c r="BI129" s="158">
        <f>IF(N129="nulová",J129,0)</f>
        <v>0</v>
      </c>
      <c r="BJ129" s="17" t="s">
        <v>88</v>
      </c>
      <c r="BK129" s="158">
        <f>ROUND(I129*H129,2)</f>
        <v>0</v>
      </c>
      <c r="BL129" s="17" t="s">
        <v>125</v>
      </c>
      <c r="BM129" s="157" t="s">
        <v>426</v>
      </c>
    </row>
    <row r="130" spans="1:65" s="13" customFormat="1">
      <c r="B130" s="168"/>
      <c r="D130" s="159" t="s">
        <v>207</v>
      </c>
      <c r="E130" s="169" t="s">
        <v>1</v>
      </c>
      <c r="F130" s="170" t="s">
        <v>427</v>
      </c>
      <c r="H130" s="171">
        <v>220</v>
      </c>
      <c r="I130" s="172"/>
      <c r="L130" s="168"/>
      <c r="M130" s="173"/>
      <c r="N130" s="174"/>
      <c r="O130" s="174"/>
      <c r="P130" s="174"/>
      <c r="Q130" s="174"/>
      <c r="R130" s="174"/>
      <c r="S130" s="174"/>
      <c r="T130" s="175"/>
      <c r="AT130" s="169" t="s">
        <v>207</v>
      </c>
      <c r="AU130" s="169" t="s">
        <v>90</v>
      </c>
      <c r="AV130" s="13" t="s">
        <v>90</v>
      </c>
      <c r="AW130" s="13" t="s">
        <v>36</v>
      </c>
      <c r="AX130" s="13" t="s">
        <v>88</v>
      </c>
      <c r="AY130" s="169" t="s">
        <v>123</v>
      </c>
    </row>
    <row r="131" spans="1:65" s="2" customFormat="1" ht="33" customHeight="1">
      <c r="A131" s="32"/>
      <c r="B131" s="144"/>
      <c r="C131" s="145" t="s">
        <v>90</v>
      </c>
      <c r="D131" s="145" t="s">
        <v>127</v>
      </c>
      <c r="E131" s="146" t="s">
        <v>428</v>
      </c>
      <c r="F131" s="147" t="s">
        <v>429</v>
      </c>
      <c r="G131" s="148" t="s">
        <v>233</v>
      </c>
      <c r="H131" s="149">
        <v>325.18</v>
      </c>
      <c r="I131" s="150"/>
      <c r="J131" s="151">
        <f>ROUND(I131*H131,2)</f>
        <v>0</v>
      </c>
      <c r="K131" s="152"/>
      <c r="L131" s="33"/>
      <c r="M131" s="153" t="s">
        <v>1</v>
      </c>
      <c r="N131" s="154" t="s">
        <v>45</v>
      </c>
      <c r="O131" s="58"/>
      <c r="P131" s="155">
        <f>O131*H131</f>
        <v>0</v>
      </c>
      <c r="Q131" s="155">
        <v>0</v>
      </c>
      <c r="R131" s="155">
        <f>Q131*H131</f>
        <v>0</v>
      </c>
      <c r="S131" s="155">
        <v>0</v>
      </c>
      <c r="T131" s="156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7" t="s">
        <v>125</v>
      </c>
      <c r="AT131" s="157" t="s">
        <v>127</v>
      </c>
      <c r="AU131" s="157" t="s">
        <v>90</v>
      </c>
      <c r="AY131" s="17" t="s">
        <v>123</v>
      </c>
      <c r="BE131" s="158">
        <f>IF(N131="základní",J131,0)</f>
        <v>0</v>
      </c>
      <c r="BF131" s="158">
        <f>IF(N131="snížená",J131,0)</f>
        <v>0</v>
      </c>
      <c r="BG131" s="158">
        <f>IF(N131="zákl. přenesená",J131,0)</f>
        <v>0</v>
      </c>
      <c r="BH131" s="158">
        <f>IF(N131="sníž. přenesená",J131,0)</f>
        <v>0</v>
      </c>
      <c r="BI131" s="158">
        <f>IF(N131="nulová",J131,0)</f>
        <v>0</v>
      </c>
      <c r="BJ131" s="17" t="s">
        <v>88</v>
      </c>
      <c r="BK131" s="158">
        <f>ROUND(I131*H131,2)</f>
        <v>0</v>
      </c>
      <c r="BL131" s="17" t="s">
        <v>125</v>
      </c>
      <c r="BM131" s="157" t="s">
        <v>430</v>
      </c>
    </row>
    <row r="132" spans="1:65" s="13" customFormat="1">
      <c r="B132" s="168"/>
      <c r="D132" s="159" t="s">
        <v>207</v>
      </c>
      <c r="E132" s="169" t="s">
        <v>1</v>
      </c>
      <c r="F132" s="170" t="s">
        <v>607</v>
      </c>
      <c r="H132" s="171">
        <v>325.18</v>
      </c>
      <c r="I132" s="172"/>
      <c r="L132" s="168"/>
      <c r="M132" s="173"/>
      <c r="N132" s="174"/>
      <c r="O132" s="174"/>
      <c r="P132" s="174"/>
      <c r="Q132" s="174"/>
      <c r="R132" s="174"/>
      <c r="S132" s="174"/>
      <c r="T132" s="175"/>
      <c r="AT132" s="169" t="s">
        <v>207</v>
      </c>
      <c r="AU132" s="169" t="s">
        <v>90</v>
      </c>
      <c r="AV132" s="13" t="s">
        <v>90</v>
      </c>
      <c r="AW132" s="13" t="s">
        <v>36</v>
      </c>
      <c r="AX132" s="13" t="s">
        <v>88</v>
      </c>
      <c r="AY132" s="169" t="s">
        <v>123</v>
      </c>
    </row>
    <row r="133" spans="1:65" s="2" customFormat="1" ht="24.2" customHeight="1">
      <c r="A133" s="32"/>
      <c r="B133" s="144"/>
      <c r="C133" s="145" t="s">
        <v>171</v>
      </c>
      <c r="D133" s="145" t="s">
        <v>127</v>
      </c>
      <c r="E133" s="146" t="s">
        <v>431</v>
      </c>
      <c r="F133" s="147" t="s">
        <v>432</v>
      </c>
      <c r="G133" s="148" t="s">
        <v>233</v>
      </c>
      <c r="H133" s="149">
        <v>66.569999999999993</v>
      </c>
      <c r="I133" s="150"/>
      <c r="J133" s="151">
        <f>ROUND(I133*H133,2)</f>
        <v>0</v>
      </c>
      <c r="K133" s="152"/>
      <c r="L133" s="33"/>
      <c r="M133" s="153" t="s">
        <v>1</v>
      </c>
      <c r="N133" s="154" t="s">
        <v>45</v>
      </c>
      <c r="O133" s="58"/>
      <c r="P133" s="155">
        <f>O133*H133</f>
        <v>0</v>
      </c>
      <c r="Q133" s="155">
        <v>0</v>
      </c>
      <c r="R133" s="155">
        <f>Q133*H133</f>
        <v>0</v>
      </c>
      <c r="S133" s="155">
        <v>0</v>
      </c>
      <c r="T133" s="156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7" t="s">
        <v>125</v>
      </c>
      <c r="AT133" s="157" t="s">
        <v>127</v>
      </c>
      <c r="AU133" s="157" t="s">
        <v>90</v>
      </c>
      <c r="AY133" s="17" t="s">
        <v>123</v>
      </c>
      <c r="BE133" s="158">
        <f>IF(N133="základní",J133,0)</f>
        <v>0</v>
      </c>
      <c r="BF133" s="158">
        <f>IF(N133="snížená",J133,0)</f>
        <v>0</v>
      </c>
      <c r="BG133" s="158">
        <f>IF(N133="zákl. přenesená",J133,0)</f>
        <v>0</v>
      </c>
      <c r="BH133" s="158">
        <f>IF(N133="sníž. přenesená",J133,0)</f>
        <v>0</v>
      </c>
      <c r="BI133" s="158">
        <f>IF(N133="nulová",J133,0)</f>
        <v>0</v>
      </c>
      <c r="BJ133" s="17" t="s">
        <v>88</v>
      </c>
      <c r="BK133" s="158">
        <f>ROUND(I133*H133,2)</f>
        <v>0</v>
      </c>
      <c r="BL133" s="17" t="s">
        <v>125</v>
      </c>
      <c r="BM133" s="157" t="s">
        <v>433</v>
      </c>
    </row>
    <row r="134" spans="1:65" s="13" customFormat="1">
      <c r="B134" s="168"/>
      <c r="D134" s="159" t="s">
        <v>207</v>
      </c>
      <c r="E134" s="169" t="s">
        <v>1</v>
      </c>
      <c r="F134" s="170" t="s">
        <v>434</v>
      </c>
      <c r="H134" s="171">
        <v>66.569999999999993</v>
      </c>
      <c r="I134" s="172"/>
      <c r="L134" s="168"/>
      <c r="M134" s="173"/>
      <c r="N134" s="174"/>
      <c r="O134" s="174"/>
      <c r="P134" s="174"/>
      <c r="Q134" s="174"/>
      <c r="R134" s="174"/>
      <c r="S134" s="174"/>
      <c r="T134" s="175"/>
      <c r="AT134" s="169" t="s">
        <v>207</v>
      </c>
      <c r="AU134" s="169" t="s">
        <v>90</v>
      </c>
      <c r="AV134" s="13" t="s">
        <v>90</v>
      </c>
      <c r="AW134" s="13" t="s">
        <v>36</v>
      </c>
      <c r="AX134" s="13" t="s">
        <v>80</v>
      </c>
      <c r="AY134" s="169" t="s">
        <v>123</v>
      </c>
    </row>
    <row r="135" spans="1:65" s="14" customFormat="1">
      <c r="B135" s="176"/>
      <c r="D135" s="159" t="s">
        <v>207</v>
      </c>
      <c r="E135" s="177" t="s">
        <v>1</v>
      </c>
      <c r="F135" s="178" t="s">
        <v>218</v>
      </c>
      <c r="H135" s="179">
        <v>66.569999999999993</v>
      </c>
      <c r="I135" s="180"/>
      <c r="L135" s="176"/>
      <c r="M135" s="181"/>
      <c r="N135" s="182"/>
      <c r="O135" s="182"/>
      <c r="P135" s="182"/>
      <c r="Q135" s="182"/>
      <c r="R135" s="182"/>
      <c r="S135" s="182"/>
      <c r="T135" s="183"/>
      <c r="AT135" s="177" t="s">
        <v>207</v>
      </c>
      <c r="AU135" s="177" t="s">
        <v>90</v>
      </c>
      <c r="AV135" s="14" t="s">
        <v>125</v>
      </c>
      <c r="AW135" s="14" t="s">
        <v>36</v>
      </c>
      <c r="AX135" s="14" t="s">
        <v>88</v>
      </c>
      <c r="AY135" s="177" t="s">
        <v>123</v>
      </c>
    </row>
    <row r="136" spans="1:65" s="2" customFormat="1" ht="33" customHeight="1">
      <c r="A136" s="32"/>
      <c r="B136" s="144"/>
      <c r="C136" s="145" t="s">
        <v>435</v>
      </c>
      <c r="D136" s="145" t="s">
        <v>127</v>
      </c>
      <c r="E136" s="146" t="s">
        <v>436</v>
      </c>
      <c r="F136" s="147" t="s">
        <v>437</v>
      </c>
      <c r="G136" s="148" t="s">
        <v>233</v>
      </c>
      <c r="H136" s="149">
        <v>12</v>
      </c>
      <c r="I136" s="150"/>
      <c r="J136" s="151">
        <f>ROUND(I136*H136,2)</f>
        <v>0</v>
      </c>
      <c r="K136" s="152"/>
      <c r="L136" s="33"/>
      <c r="M136" s="153" t="s">
        <v>1</v>
      </c>
      <c r="N136" s="154" t="s">
        <v>45</v>
      </c>
      <c r="O136" s="58"/>
      <c r="P136" s="155">
        <f>O136*H136</f>
        <v>0</v>
      </c>
      <c r="Q136" s="155">
        <v>0</v>
      </c>
      <c r="R136" s="155">
        <f>Q136*H136</f>
        <v>0</v>
      </c>
      <c r="S136" s="155">
        <v>0</v>
      </c>
      <c r="T136" s="156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7" t="s">
        <v>125</v>
      </c>
      <c r="AT136" s="157" t="s">
        <v>127</v>
      </c>
      <c r="AU136" s="157" t="s">
        <v>90</v>
      </c>
      <c r="AY136" s="17" t="s">
        <v>123</v>
      </c>
      <c r="BE136" s="158">
        <f>IF(N136="základní",J136,0)</f>
        <v>0</v>
      </c>
      <c r="BF136" s="158">
        <f>IF(N136="snížená",J136,0)</f>
        <v>0</v>
      </c>
      <c r="BG136" s="158">
        <f>IF(N136="zákl. přenesená",J136,0)</f>
        <v>0</v>
      </c>
      <c r="BH136" s="158">
        <f>IF(N136="sníž. přenesená",J136,0)</f>
        <v>0</v>
      </c>
      <c r="BI136" s="158">
        <f>IF(N136="nulová",J136,0)</f>
        <v>0</v>
      </c>
      <c r="BJ136" s="17" t="s">
        <v>88</v>
      </c>
      <c r="BK136" s="158">
        <f>ROUND(I136*H136,2)</f>
        <v>0</v>
      </c>
      <c r="BL136" s="17" t="s">
        <v>125</v>
      </c>
      <c r="BM136" s="157" t="s">
        <v>438</v>
      </c>
    </row>
    <row r="137" spans="1:65" s="2" customFormat="1" ht="21.75" customHeight="1">
      <c r="A137" s="32"/>
      <c r="B137" s="144"/>
      <c r="C137" s="145" t="s">
        <v>397</v>
      </c>
      <c r="D137" s="145" t="s">
        <v>127</v>
      </c>
      <c r="E137" s="146" t="s">
        <v>439</v>
      </c>
      <c r="F137" s="147" t="s">
        <v>440</v>
      </c>
      <c r="G137" s="148" t="s">
        <v>202</v>
      </c>
      <c r="H137" s="149">
        <v>66.853999999999999</v>
      </c>
      <c r="I137" s="150"/>
      <c r="J137" s="151">
        <f>ROUND(I137*H137,2)</f>
        <v>0</v>
      </c>
      <c r="K137" s="152"/>
      <c r="L137" s="33"/>
      <c r="M137" s="153" t="s">
        <v>1</v>
      </c>
      <c r="N137" s="154" t="s">
        <v>45</v>
      </c>
      <c r="O137" s="58"/>
      <c r="P137" s="155">
        <f>O137*H137</f>
        <v>0</v>
      </c>
      <c r="Q137" s="155">
        <v>8.4000000000000003E-4</v>
      </c>
      <c r="R137" s="155">
        <f>Q137*H137</f>
        <v>5.6157360000000003E-2</v>
      </c>
      <c r="S137" s="155">
        <v>0</v>
      </c>
      <c r="T137" s="156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7" t="s">
        <v>125</v>
      </c>
      <c r="AT137" s="157" t="s">
        <v>127</v>
      </c>
      <c r="AU137" s="157" t="s">
        <v>90</v>
      </c>
      <c r="AY137" s="17" t="s">
        <v>123</v>
      </c>
      <c r="BE137" s="158">
        <f>IF(N137="základní",J137,0)</f>
        <v>0</v>
      </c>
      <c r="BF137" s="158">
        <f>IF(N137="snížená",J137,0)</f>
        <v>0</v>
      </c>
      <c r="BG137" s="158">
        <f>IF(N137="zákl. přenesená",J137,0)</f>
        <v>0</v>
      </c>
      <c r="BH137" s="158">
        <f>IF(N137="sníž. přenesená",J137,0)</f>
        <v>0</v>
      </c>
      <c r="BI137" s="158">
        <f>IF(N137="nulová",J137,0)</f>
        <v>0</v>
      </c>
      <c r="BJ137" s="17" t="s">
        <v>88</v>
      </c>
      <c r="BK137" s="158">
        <f>ROUND(I137*H137,2)</f>
        <v>0</v>
      </c>
      <c r="BL137" s="17" t="s">
        <v>125</v>
      </c>
      <c r="BM137" s="157" t="s">
        <v>441</v>
      </c>
    </row>
    <row r="138" spans="1:65" s="13" customFormat="1">
      <c r="B138" s="168"/>
      <c r="D138" s="159" t="s">
        <v>207</v>
      </c>
      <c r="E138" s="169" t="s">
        <v>1</v>
      </c>
      <c r="F138" s="170" t="s">
        <v>442</v>
      </c>
      <c r="H138" s="171">
        <v>29.716000000000001</v>
      </c>
      <c r="I138" s="172"/>
      <c r="L138" s="168"/>
      <c r="M138" s="173"/>
      <c r="N138" s="174"/>
      <c r="O138" s="174"/>
      <c r="P138" s="174"/>
      <c r="Q138" s="174"/>
      <c r="R138" s="174"/>
      <c r="S138" s="174"/>
      <c r="T138" s="175"/>
      <c r="AT138" s="169" t="s">
        <v>207</v>
      </c>
      <c r="AU138" s="169" t="s">
        <v>90</v>
      </c>
      <c r="AV138" s="13" t="s">
        <v>90</v>
      </c>
      <c r="AW138" s="13" t="s">
        <v>36</v>
      </c>
      <c r="AX138" s="13" t="s">
        <v>80</v>
      </c>
      <c r="AY138" s="169" t="s">
        <v>123</v>
      </c>
    </row>
    <row r="139" spans="1:65" s="13" customFormat="1">
      <c r="B139" s="168"/>
      <c r="D139" s="159" t="s">
        <v>207</v>
      </c>
      <c r="E139" s="169" t="s">
        <v>1</v>
      </c>
      <c r="F139" s="170" t="s">
        <v>443</v>
      </c>
      <c r="H139" s="171">
        <v>37.137999999999998</v>
      </c>
      <c r="I139" s="172"/>
      <c r="L139" s="168"/>
      <c r="M139" s="173"/>
      <c r="N139" s="174"/>
      <c r="O139" s="174"/>
      <c r="P139" s="174"/>
      <c r="Q139" s="174"/>
      <c r="R139" s="174"/>
      <c r="S139" s="174"/>
      <c r="T139" s="175"/>
      <c r="AT139" s="169" t="s">
        <v>207</v>
      </c>
      <c r="AU139" s="169" t="s">
        <v>90</v>
      </c>
      <c r="AV139" s="13" t="s">
        <v>90</v>
      </c>
      <c r="AW139" s="13" t="s">
        <v>36</v>
      </c>
      <c r="AX139" s="13" t="s">
        <v>80</v>
      </c>
      <c r="AY139" s="169" t="s">
        <v>123</v>
      </c>
    </row>
    <row r="140" spans="1:65" s="14" customFormat="1">
      <c r="B140" s="176"/>
      <c r="D140" s="159" t="s">
        <v>207</v>
      </c>
      <c r="E140" s="177" t="s">
        <v>1</v>
      </c>
      <c r="F140" s="178" t="s">
        <v>218</v>
      </c>
      <c r="H140" s="179">
        <v>66.853999999999999</v>
      </c>
      <c r="I140" s="180"/>
      <c r="L140" s="176"/>
      <c r="M140" s="181"/>
      <c r="N140" s="182"/>
      <c r="O140" s="182"/>
      <c r="P140" s="182"/>
      <c r="Q140" s="182"/>
      <c r="R140" s="182"/>
      <c r="S140" s="182"/>
      <c r="T140" s="183"/>
      <c r="AT140" s="177" t="s">
        <v>207</v>
      </c>
      <c r="AU140" s="177" t="s">
        <v>90</v>
      </c>
      <c r="AV140" s="14" t="s">
        <v>125</v>
      </c>
      <c r="AW140" s="14" t="s">
        <v>36</v>
      </c>
      <c r="AX140" s="14" t="s">
        <v>88</v>
      </c>
      <c r="AY140" s="177" t="s">
        <v>123</v>
      </c>
    </row>
    <row r="141" spans="1:65" s="2" customFormat="1" ht="24.2" customHeight="1">
      <c r="A141" s="32"/>
      <c r="B141" s="144"/>
      <c r="C141" s="145" t="s">
        <v>414</v>
      </c>
      <c r="D141" s="145" t="s">
        <v>127</v>
      </c>
      <c r="E141" s="146" t="s">
        <v>444</v>
      </c>
      <c r="F141" s="147" t="s">
        <v>445</v>
      </c>
      <c r="G141" s="148" t="s">
        <v>202</v>
      </c>
      <c r="H141" s="149">
        <v>452.334</v>
      </c>
      <c r="I141" s="150"/>
      <c r="J141" s="151">
        <f>ROUND(I141*H141,2)</f>
        <v>0</v>
      </c>
      <c r="K141" s="152"/>
      <c r="L141" s="33"/>
      <c r="M141" s="153" t="s">
        <v>1</v>
      </c>
      <c r="N141" s="154" t="s">
        <v>45</v>
      </c>
      <c r="O141" s="58"/>
      <c r="P141" s="155">
        <f>O141*H141</f>
        <v>0</v>
      </c>
      <c r="Q141" s="155">
        <v>8.4999999999999995E-4</v>
      </c>
      <c r="R141" s="155">
        <f>Q141*H141</f>
        <v>0.38448389999999999</v>
      </c>
      <c r="S141" s="155">
        <v>0</v>
      </c>
      <c r="T141" s="156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7" t="s">
        <v>125</v>
      </c>
      <c r="AT141" s="157" t="s">
        <v>127</v>
      </c>
      <c r="AU141" s="157" t="s">
        <v>90</v>
      </c>
      <c r="AY141" s="17" t="s">
        <v>123</v>
      </c>
      <c r="BE141" s="158">
        <f>IF(N141="základní",J141,0)</f>
        <v>0</v>
      </c>
      <c r="BF141" s="158">
        <f>IF(N141="snížená",J141,0)</f>
        <v>0</v>
      </c>
      <c r="BG141" s="158">
        <f>IF(N141="zákl. přenesená",J141,0)</f>
        <v>0</v>
      </c>
      <c r="BH141" s="158">
        <f>IF(N141="sníž. přenesená",J141,0)</f>
        <v>0</v>
      </c>
      <c r="BI141" s="158">
        <f>IF(N141="nulová",J141,0)</f>
        <v>0</v>
      </c>
      <c r="BJ141" s="17" t="s">
        <v>88</v>
      </c>
      <c r="BK141" s="158">
        <f>ROUND(I141*H141,2)</f>
        <v>0</v>
      </c>
      <c r="BL141" s="17" t="s">
        <v>125</v>
      </c>
      <c r="BM141" s="157" t="s">
        <v>446</v>
      </c>
    </row>
    <row r="142" spans="1:65" s="13" customFormat="1">
      <c r="B142" s="168"/>
      <c r="D142" s="159" t="s">
        <v>207</v>
      </c>
      <c r="E142" s="169" t="s">
        <v>1</v>
      </c>
      <c r="F142" s="170" t="s">
        <v>447</v>
      </c>
      <c r="H142" s="171">
        <v>46.484000000000002</v>
      </c>
      <c r="I142" s="172"/>
      <c r="L142" s="168"/>
      <c r="M142" s="173"/>
      <c r="N142" s="174"/>
      <c r="O142" s="174"/>
      <c r="P142" s="174"/>
      <c r="Q142" s="174"/>
      <c r="R142" s="174"/>
      <c r="S142" s="174"/>
      <c r="T142" s="175"/>
      <c r="AT142" s="169" t="s">
        <v>207</v>
      </c>
      <c r="AU142" s="169" t="s">
        <v>90</v>
      </c>
      <c r="AV142" s="13" t="s">
        <v>90</v>
      </c>
      <c r="AW142" s="13" t="s">
        <v>36</v>
      </c>
      <c r="AX142" s="13" t="s">
        <v>80</v>
      </c>
      <c r="AY142" s="169" t="s">
        <v>123</v>
      </c>
    </row>
    <row r="143" spans="1:65" s="13" customFormat="1">
      <c r="B143" s="168"/>
      <c r="D143" s="159" t="s">
        <v>207</v>
      </c>
      <c r="E143" s="169" t="s">
        <v>1</v>
      </c>
      <c r="F143" s="170" t="s">
        <v>448</v>
      </c>
      <c r="H143" s="171">
        <v>61.854999999999997</v>
      </c>
      <c r="I143" s="172"/>
      <c r="L143" s="168"/>
      <c r="M143" s="173"/>
      <c r="N143" s="174"/>
      <c r="O143" s="174"/>
      <c r="P143" s="174"/>
      <c r="Q143" s="174"/>
      <c r="R143" s="174"/>
      <c r="S143" s="174"/>
      <c r="T143" s="175"/>
      <c r="AT143" s="169" t="s">
        <v>207</v>
      </c>
      <c r="AU143" s="169" t="s">
        <v>90</v>
      </c>
      <c r="AV143" s="13" t="s">
        <v>90</v>
      </c>
      <c r="AW143" s="13" t="s">
        <v>36</v>
      </c>
      <c r="AX143" s="13" t="s">
        <v>80</v>
      </c>
      <c r="AY143" s="169" t="s">
        <v>123</v>
      </c>
    </row>
    <row r="144" spans="1:65" s="13" customFormat="1">
      <c r="B144" s="168"/>
      <c r="D144" s="159" t="s">
        <v>207</v>
      </c>
      <c r="E144" s="169" t="s">
        <v>1</v>
      </c>
      <c r="F144" s="170" t="s">
        <v>449</v>
      </c>
      <c r="H144" s="171">
        <v>61.537999999999997</v>
      </c>
      <c r="I144" s="172"/>
      <c r="L144" s="168"/>
      <c r="M144" s="173"/>
      <c r="N144" s="174"/>
      <c r="O144" s="174"/>
      <c r="P144" s="174"/>
      <c r="Q144" s="174"/>
      <c r="R144" s="174"/>
      <c r="S144" s="174"/>
      <c r="T144" s="175"/>
      <c r="AT144" s="169" t="s">
        <v>207</v>
      </c>
      <c r="AU144" s="169" t="s">
        <v>90</v>
      </c>
      <c r="AV144" s="13" t="s">
        <v>90</v>
      </c>
      <c r="AW144" s="13" t="s">
        <v>36</v>
      </c>
      <c r="AX144" s="13" t="s">
        <v>80</v>
      </c>
      <c r="AY144" s="169" t="s">
        <v>123</v>
      </c>
    </row>
    <row r="145" spans="1:65" s="13" customFormat="1">
      <c r="B145" s="168"/>
      <c r="D145" s="159" t="s">
        <v>207</v>
      </c>
      <c r="E145" s="169" t="s">
        <v>1</v>
      </c>
      <c r="F145" s="170" t="s">
        <v>450</v>
      </c>
      <c r="H145" s="171">
        <v>81.795000000000002</v>
      </c>
      <c r="I145" s="172"/>
      <c r="L145" s="168"/>
      <c r="M145" s="173"/>
      <c r="N145" s="174"/>
      <c r="O145" s="174"/>
      <c r="P145" s="174"/>
      <c r="Q145" s="174"/>
      <c r="R145" s="174"/>
      <c r="S145" s="174"/>
      <c r="T145" s="175"/>
      <c r="AT145" s="169" t="s">
        <v>207</v>
      </c>
      <c r="AU145" s="169" t="s">
        <v>90</v>
      </c>
      <c r="AV145" s="13" t="s">
        <v>90</v>
      </c>
      <c r="AW145" s="13" t="s">
        <v>36</v>
      </c>
      <c r="AX145" s="13" t="s">
        <v>80</v>
      </c>
      <c r="AY145" s="169" t="s">
        <v>123</v>
      </c>
    </row>
    <row r="146" spans="1:65" s="13" customFormat="1">
      <c r="B146" s="168"/>
      <c r="D146" s="159" t="s">
        <v>207</v>
      </c>
      <c r="E146" s="169" t="s">
        <v>1</v>
      </c>
      <c r="F146" s="170" t="s">
        <v>451</v>
      </c>
      <c r="H146" s="171">
        <v>65.378</v>
      </c>
      <c r="I146" s="172"/>
      <c r="L146" s="168"/>
      <c r="M146" s="173"/>
      <c r="N146" s="174"/>
      <c r="O146" s="174"/>
      <c r="P146" s="174"/>
      <c r="Q146" s="174"/>
      <c r="R146" s="174"/>
      <c r="S146" s="174"/>
      <c r="T146" s="175"/>
      <c r="AT146" s="169" t="s">
        <v>207</v>
      </c>
      <c r="AU146" s="169" t="s">
        <v>90</v>
      </c>
      <c r="AV146" s="13" t="s">
        <v>90</v>
      </c>
      <c r="AW146" s="13" t="s">
        <v>36</v>
      </c>
      <c r="AX146" s="13" t="s">
        <v>80</v>
      </c>
      <c r="AY146" s="169" t="s">
        <v>123</v>
      </c>
    </row>
    <row r="147" spans="1:65" s="13" customFormat="1">
      <c r="B147" s="168"/>
      <c r="D147" s="159" t="s">
        <v>207</v>
      </c>
      <c r="E147" s="169" t="s">
        <v>1</v>
      </c>
      <c r="F147" s="170" t="s">
        <v>452</v>
      </c>
      <c r="H147" s="171">
        <v>63.841000000000001</v>
      </c>
      <c r="I147" s="172"/>
      <c r="L147" s="168"/>
      <c r="M147" s="173"/>
      <c r="N147" s="174"/>
      <c r="O147" s="174"/>
      <c r="P147" s="174"/>
      <c r="Q147" s="174"/>
      <c r="R147" s="174"/>
      <c r="S147" s="174"/>
      <c r="T147" s="175"/>
      <c r="AT147" s="169" t="s">
        <v>207</v>
      </c>
      <c r="AU147" s="169" t="s">
        <v>90</v>
      </c>
      <c r="AV147" s="13" t="s">
        <v>90</v>
      </c>
      <c r="AW147" s="13" t="s">
        <v>36</v>
      </c>
      <c r="AX147" s="13" t="s">
        <v>80</v>
      </c>
      <c r="AY147" s="169" t="s">
        <v>123</v>
      </c>
    </row>
    <row r="148" spans="1:65" s="13" customFormat="1">
      <c r="B148" s="168"/>
      <c r="D148" s="159" t="s">
        <v>207</v>
      </c>
      <c r="E148" s="169" t="s">
        <v>1</v>
      </c>
      <c r="F148" s="170" t="s">
        <v>453</v>
      </c>
      <c r="H148" s="171">
        <v>26.125</v>
      </c>
      <c r="I148" s="172"/>
      <c r="L148" s="168"/>
      <c r="M148" s="173"/>
      <c r="N148" s="174"/>
      <c r="O148" s="174"/>
      <c r="P148" s="174"/>
      <c r="Q148" s="174"/>
      <c r="R148" s="174"/>
      <c r="S148" s="174"/>
      <c r="T148" s="175"/>
      <c r="AT148" s="169" t="s">
        <v>207</v>
      </c>
      <c r="AU148" s="169" t="s">
        <v>90</v>
      </c>
      <c r="AV148" s="13" t="s">
        <v>90</v>
      </c>
      <c r="AW148" s="13" t="s">
        <v>36</v>
      </c>
      <c r="AX148" s="13" t="s">
        <v>80</v>
      </c>
      <c r="AY148" s="169" t="s">
        <v>123</v>
      </c>
    </row>
    <row r="149" spans="1:65" s="13" customFormat="1">
      <c r="B149" s="168"/>
      <c r="D149" s="159" t="s">
        <v>207</v>
      </c>
      <c r="E149" s="169" t="s">
        <v>1</v>
      </c>
      <c r="F149" s="170" t="s">
        <v>454</v>
      </c>
      <c r="H149" s="171">
        <v>45.317999999999998</v>
      </c>
      <c r="I149" s="172"/>
      <c r="L149" s="168"/>
      <c r="M149" s="173"/>
      <c r="N149" s="174"/>
      <c r="O149" s="174"/>
      <c r="P149" s="174"/>
      <c r="Q149" s="174"/>
      <c r="R149" s="174"/>
      <c r="S149" s="174"/>
      <c r="T149" s="175"/>
      <c r="AT149" s="169" t="s">
        <v>207</v>
      </c>
      <c r="AU149" s="169" t="s">
        <v>90</v>
      </c>
      <c r="AV149" s="13" t="s">
        <v>90</v>
      </c>
      <c r="AW149" s="13" t="s">
        <v>36</v>
      </c>
      <c r="AX149" s="13" t="s">
        <v>80</v>
      </c>
      <c r="AY149" s="169" t="s">
        <v>123</v>
      </c>
    </row>
    <row r="150" spans="1:65" s="14" customFormat="1">
      <c r="B150" s="176"/>
      <c r="D150" s="159" t="s">
        <v>207</v>
      </c>
      <c r="E150" s="177" t="s">
        <v>1</v>
      </c>
      <c r="F150" s="178" t="s">
        <v>218</v>
      </c>
      <c r="H150" s="179">
        <v>452.334</v>
      </c>
      <c r="I150" s="180"/>
      <c r="L150" s="176"/>
      <c r="M150" s="181"/>
      <c r="N150" s="182"/>
      <c r="O150" s="182"/>
      <c r="P150" s="182"/>
      <c r="Q150" s="182"/>
      <c r="R150" s="182"/>
      <c r="S150" s="182"/>
      <c r="T150" s="183"/>
      <c r="AT150" s="177" t="s">
        <v>207</v>
      </c>
      <c r="AU150" s="177" t="s">
        <v>90</v>
      </c>
      <c r="AV150" s="14" t="s">
        <v>125</v>
      </c>
      <c r="AW150" s="14" t="s">
        <v>36</v>
      </c>
      <c r="AX150" s="14" t="s">
        <v>88</v>
      </c>
      <c r="AY150" s="177" t="s">
        <v>123</v>
      </c>
    </row>
    <row r="151" spans="1:65" s="2" customFormat="1" ht="24.2" customHeight="1">
      <c r="A151" s="32"/>
      <c r="B151" s="144"/>
      <c r="C151" s="145" t="s">
        <v>308</v>
      </c>
      <c r="D151" s="145" t="s">
        <v>127</v>
      </c>
      <c r="E151" s="146" t="s">
        <v>455</v>
      </c>
      <c r="F151" s="147" t="s">
        <v>456</v>
      </c>
      <c r="G151" s="148" t="s">
        <v>202</v>
      </c>
      <c r="H151" s="149">
        <v>66.853999999999999</v>
      </c>
      <c r="I151" s="150"/>
      <c r="J151" s="151">
        <f>ROUND(I151*H151,2)</f>
        <v>0</v>
      </c>
      <c r="K151" s="152"/>
      <c r="L151" s="33"/>
      <c r="M151" s="153" t="s">
        <v>1</v>
      </c>
      <c r="N151" s="154" t="s">
        <v>45</v>
      </c>
      <c r="O151" s="58"/>
      <c r="P151" s="155">
        <f>O151*H151</f>
        <v>0</v>
      </c>
      <c r="Q151" s="155">
        <v>0</v>
      </c>
      <c r="R151" s="155">
        <f>Q151*H151</f>
        <v>0</v>
      </c>
      <c r="S151" s="155">
        <v>0</v>
      </c>
      <c r="T151" s="156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7" t="s">
        <v>125</v>
      </c>
      <c r="AT151" s="157" t="s">
        <v>127</v>
      </c>
      <c r="AU151" s="157" t="s">
        <v>90</v>
      </c>
      <c r="AY151" s="17" t="s">
        <v>123</v>
      </c>
      <c r="BE151" s="158">
        <f>IF(N151="základní",J151,0)</f>
        <v>0</v>
      </c>
      <c r="BF151" s="158">
        <f>IF(N151="snížená",J151,0)</f>
        <v>0</v>
      </c>
      <c r="BG151" s="158">
        <f>IF(N151="zákl. přenesená",J151,0)</f>
        <v>0</v>
      </c>
      <c r="BH151" s="158">
        <f>IF(N151="sníž. přenesená",J151,0)</f>
        <v>0</v>
      </c>
      <c r="BI151" s="158">
        <f>IF(N151="nulová",J151,0)</f>
        <v>0</v>
      </c>
      <c r="BJ151" s="17" t="s">
        <v>88</v>
      </c>
      <c r="BK151" s="158">
        <f>ROUND(I151*H151,2)</f>
        <v>0</v>
      </c>
      <c r="BL151" s="17" t="s">
        <v>125</v>
      </c>
      <c r="BM151" s="157" t="s">
        <v>457</v>
      </c>
    </row>
    <row r="152" spans="1:65" s="2" customFormat="1" ht="24.2" customHeight="1">
      <c r="A152" s="32"/>
      <c r="B152" s="144"/>
      <c r="C152" s="145" t="s">
        <v>303</v>
      </c>
      <c r="D152" s="145" t="s">
        <v>127</v>
      </c>
      <c r="E152" s="146" t="s">
        <v>458</v>
      </c>
      <c r="F152" s="147" t="s">
        <v>459</v>
      </c>
      <c r="G152" s="148" t="s">
        <v>202</v>
      </c>
      <c r="H152" s="149">
        <v>452.334</v>
      </c>
      <c r="I152" s="150"/>
      <c r="J152" s="151">
        <f>ROUND(I152*H152,2)</f>
        <v>0</v>
      </c>
      <c r="K152" s="152"/>
      <c r="L152" s="33"/>
      <c r="M152" s="153" t="s">
        <v>1</v>
      </c>
      <c r="N152" s="154" t="s">
        <v>45</v>
      </c>
      <c r="O152" s="58"/>
      <c r="P152" s="155">
        <f>O152*H152</f>
        <v>0</v>
      </c>
      <c r="Q152" s="155">
        <v>0</v>
      </c>
      <c r="R152" s="155">
        <f>Q152*H152</f>
        <v>0</v>
      </c>
      <c r="S152" s="155">
        <v>0</v>
      </c>
      <c r="T152" s="156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7" t="s">
        <v>125</v>
      </c>
      <c r="AT152" s="157" t="s">
        <v>127</v>
      </c>
      <c r="AU152" s="157" t="s">
        <v>90</v>
      </c>
      <c r="AY152" s="17" t="s">
        <v>123</v>
      </c>
      <c r="BE152" s="158">
        <f>IF(N152="základní",J152,0)</f>
        <v>0</v>
      </c>
      <c r="BF152" s="158">
        <f>IF(N152="snížená",J152,0)</f>
        <v>0</v>
      </c>
      <c r="BG152" s="158">
        <f>IF(N152="zákl. přenesená",J152,0)</f>
        <v>0</v>
      </c>
      <c r="BH152" s="158">
        <f>IF(N152="sníž. přenesená",J152,0)</f>
        <v>0</v>
      </c>
      <c r="BI152" s="158">
        <f>IF(N152="nulová",J152,0)</f>
        <v>0</v>
      </c>
      <c r="BJ152" s="17" t="s">
        <v>88</v>
      </c>
      <c r="BK152" s="158">
        <f>ROUND(I152*H152,2)</f>
        <v>0</v>
      </c>
      <c r="BL152" s="17" t="s">
        <v>125</v>
      </c>
      <c r="BM152" s="157" t="s">
        <v>460</v>
      </c>
    </row>
    <row r="153" spans="1:65" s="2" customFormat="1" ht="37.9" customHeight="1">
      <c r="A153" s="32"/>
      <c r="B153" s="144"/>
      <c r="C153" s="145" t="s">
        <v>125</v>
      </c>
      <c r="D153" s="145" t="s">
        <v>127</v>
      </c>
      <c r="E153" s="146" t="s">
        <v>245</v>
      </c>
      <c r="F153" s="147" t="s">
        <v>604</v>
      </c>
      <c r="G153" s="148" t="s">
        <v>233</v>
      </c>
      <c r="H153" s="149">
        <v>433.75</v>
      </c>
      <c r="I153" s="150"/>
      <c r="J153" s="151">
        <f>ROUND(I153*H153,2)</f>
        <v>0</v>
      </c>
      <c r="K153" s="152"/>
      <c r="L153" s="33"/>
      <c r="M153" s="153" t="s">
        <v>1</v>
      </c>
      <c r="N153" s="154" t="s">
        <v>45</v>
      </c>
      <c r="O153" s="58"/>
      <c r="P153" s="155">
        <f>O153*H153</f>
        <v>0</v>
      </c>
      <c r="Q153" s="155">
        <v>0</v>
      </c>
      <c r="R153" s="155">
        <f>Q153*H153</f>
        <v>0</v>
      </c>
      <c r="S153" s="155">
        <v>0</v>
      </c>
      <c r="T153" s="156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7" t="s">
        <v>125</v>
      </c>
      <c r="AT153" s="157" t="s">
        <v>127</v>
      </c>
      <c r="AU153" s="157" t="s">
        <v>90</v>
      </c>
      <c r="AY153" s="17" t="s">
        <v>123</v>
      </c>
      <c r="BE153" s="158">
        <f>IF(N153="základní",J153,0)</f>
        <v>0</v>
      </c>
      <c r="BF153" s="158">
        <f>IF(N153="snížená",J153,0)</f>
        <v>0</v>
      </c>
      <c r="BG153" s="158">
        <f>IF(N153="zákl. přenesená",J153,0)</f>
        <v>0</v>
      </c>
      <c r="BH153" s="158">
        <f>IF(N153="sníž. přenesená",J153,0)</f>
        <v>0</v>
      </c>
      <c r="BI153" s="158">
        <f>IF(N153="nulová",J153,0)</f>
        <v>0</v>
      </c>
      <c r="BJ153" s="17" t="s">
        <v>88</v>
      </c>
      <c r="BK153" s="158">
        <f>ROUND(I153*H153,2)</f>
        <v>0</v>
      </c>
      <c r="BL153" s="17" t="s">
        <v>125</v>
      </c>
      <c r="BM153" s="157" t="s">
        <v>461</v>
      </c>
    </row>
    <row r="154" spans="1:65" s="13" customFormat="1">
      <c r="B154" s="168"/>
      <c r="D154" s="159" t="s">
        <v>207</v>
      </c>
      <c r="E154" s="169" t="s">
        <v>1</v>
      </c>
      <c r="F154" s="170" t="s">
        <v>462</v>
      </c>
      <c r="H154" s="171">
        <v>30</v>
      </c>
      <c r="I154" s="172"/>
      <c r="L154" s="168"/>
      <c r="M154" s="173"/>
      <c r="N154" s="174"/>
      <c r="O154" s="174"/>
      <c r="P154" s="174"/>
      <c r="Q154" s="174"/>
      <c r="R154" s="174"/>
      <c r="S154" s="174"/>
      <c r="T154" s="175"/>
      <c r="AT154" s="169" t="s">
        <v>207</v>
      </c>
      <c r="AU154" s="169" t="s">
        <v>90</v>
      </c>
      <c r="AV154" s="13" t="s">
        <v>90</v>
      </c>
      <c r="AW154" s="13" t="s">
        <v>36</v>
      </c>
      <c r="AX154" s="13" t="s">
        <v>80</v>
      </c>
      <c r="AY154" s="169" t="s">
        <v>123</v>
      </c>
    </row>
    <row r="155" spans="1:65" s="13" customFormat="1">
      <c r="B155" s="168"/>
      <c r="D155" s="159" t="s">
        <v>207</v>
      </c>
      <c r="E155" s="169" t="s">
        <v>1</v>
      </c>
      <c r="F155" s="170" t="s">
        <v>463</v>
      </c>
      <c r="H155" s="171">
        <v>325.18</v>
      </c>
      <c r="I155" s="172"/>
      <c r="L155" s="168"/>
      <c r="M155" s="173"/>
      <c r="N155" s="174"/>
      <c r="O155" s="174"/>
      <c r="P155" s="174"/>
      <c r="Q155" s="174"/>
      <c r="R155" s="174"/>
      <c r="S155" s="174"/>
      <c r="T155" s="175"/>
      <c r="AT155" s="169" t="s">
        <v>207</v>
      </c>
      <c r="AU155" s="169" t="s">
        <v>90</v>
      </c>
      <c r="AV155" s="13" t="s">
        <v>90</v>
      </c>
      <c r="AW155" s="13" t="s">
        <v>36</v>
      </c>
      <c r="AX155" s="13" t="s">
        <v>80</v>
      </c>
      <c r="AY155" s="169" t="s">
        <v>123</v>
      </c>
    </row>
    <row r="156" spans="1:65" s="13" customFormat="1">
      <c r="B156" s="168"/>
      <c r="D156" s="159" t="s">
        <v>207</v>
      </c>
      <c r="E156" s="169" t="s">
        <v>1</v>
      </c>
      <c r="F156" s="170" t="s">
        <v>464</v>
      </c>
      <c r="H156" s="171">
        <v>66.569999999999993</v>
      </c>
      <c r="I156" s="172"/>
      <c r="L156" s="168"/>
      <c r="M156" s="173"/>
      <c r="N156" s="174"/>
      <c r="O156" s="174"/>
      <c r="P156" s="174"/>
      <c r="Q156" s="174"/>
      <c r="R156" s="174"/>
      <c r="S156" s="174"/>
      <c r="T156" s="175"/>
      <c r="AT156" s="169" t="s">
        <v>207</v>
      </c>
      <c r="AU156" s="169" t="s">
        <v>90</v>
      </c>
      <c r="AV156" s="13" t="s">
        <v>90</v>
      </c>
      <c r="AW156" s="13" t="s">
        <v>36</v>
      </c>
      <c r="AX156" s="13" t="s">
        <v>80</v>
      </c>
      <c r="AY156" s="169" t="s">
        <v>123</v>
      </c>
    </row>
    <row r="157" spans="1:65" s="13" customFormat="1">
      <c r="B157" s="168"/>
      <c r="D157" s="159" t="s">
        <v>207</v>
      </c>
      <c r="E157" s="169" t="s">
        <v>1</v>
      </c>
      <c r="F157" s="170" t="s">
        <v>155</v>
      </c>
      <c r="H157" s="171">
        <v>12</v>
      </c>
      <c r="I157" s="172"/>
      <c r="L157" s="168"/>
      <c r="M157" s="173"/>
      <c r="N157" s="174"/>
      <c r="O157" s="174"/>
      <c r="P157" s="174"/>
      <c r="Q157" s="174"/>
      <c r="R157" s="174"/>
      <c r="S157" s="174"/>
      <c r="T157" s="175"/>
      <c r="AT157" s="169" t="s">
        <v>207</v>
      </c>
      <c r="AU157" s="169" t="s">
        <v>90</v>
      </c>
      <c r="AV157" s="13" t="s">
        <v>90</v>
      </c>
      <c r="AW157" s="13" t="s">
        <v>36</v>
      </c>
      <c r="AX157" s="13" t="s">
        <v>80</v>
      </c>
      <c r="AY157" s="169" t="s">
        <v>123</v>
      </c>
    </row>
    <row r="158" spans="1:65" s="14" customFormat="1">
      <c r="B158" s="176"/>
      <c r="D158" s="159" t="s">
        <v>207</v>
      </c>
      <c r="E158" s="177" t="s">
        <v>1</v>
      </c>
      <c r="F158" s="178" t="s">
        <v>218</v>
      </c>
      <c r="H158" s="179">
        <v>433.75</v>
      </c>
      <c r="I158" s="180"/>
      <c r="L158" s="176"/>
      <c r="M158" s="181"/>
      <c r="N158" s="182"/>
      <c r="O158" s="182"/>
      <c r="P158" s="182"/>
      <c r="Q158" s="182"/>
      <c r="R158" s="182"/>
      <c r="S158" s="182"/>
      <c r="T158" s="183"/>
      <c r="AT158" s="177" t="s">
        <v>207</v>
      </c>
      <c r="AU158" s="177" t="s">
        <v>90</v>
      </c>
      <c r="AV158" s="14" t="s">
        <v>125</v>
      </c>
      <c r="AW158" s="14" t="s">
        <v>36</v>
      </c>
      <c r="AX158" s="14" t="s">
        <v>88</v>
      </c>
      <c r="AY158" s="177" t="s">
        <v>123</v>
      </c>
    </row>
    <row r="159" spans="1:65" s="2" customFormat="1" ht="24.2" customHeight="1">
      <c r="A159" s="32"/>
      <c r="B159" s="144"/>
      <c r="C159" s="145" t="s">
        <v>162</v>
      </c>
      <c r="D159" s="145" t="s">
        <v>127</v>
      </c>
      <c r="E159" s="146" t="s">
        <v>254</v>
      </c>
      <c r="F159" s="147" t="s">
        <v>255</v>
      </c>
      <c r="G159" s="148" t="s">
        <v>233</v>
      </c>
      <c r="H159" s="149">
        <v>433.75</v>
      </c>
      <c r="I159" s="150"/>
      <c r="J159" s="151">
        <f>ROUND(I159*H159,2)</f>
        <v>0</v>
      </c>
      <c r="K159" s="152"/>
      <c r="L159" s="33"/>
      <c r="M159" s="153" t="s">
        <v>1</v>
      </c>
      <c r="N159" s="154" t="s">
        <v>45</v>
      </c>
      <c r="O159" s="58"/>
      <c r="P159" s="155">
        <f>O159*H159</f>
        <v>0</v>
      </c>
      <c r="Q159" s="155">
        <v>0</v>
      </c>
      <c r="R159" s="155">
        <f>Q159*H159</f>
        <v>0</v>
      </c>
      <c r="S159" s="155">
        <v>0</v>
      </c>
      <c r="T159" s="156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7" t="s">
        <v>125</v>
      </c>
      <c r="AT159" s="157" t="s">
        <v>127</v>
      </c>
      <c r="AU159" s="157" t="s">
        <v>90</v>
      </c>
      <c r="AY159" s="17" t="s">
        <v>123</v>
      </c>
      <c r="BE159" s="158">
        <f>IF(N159="základní",J159,0)</f>
        <v>0</v>
      </c>
      <c r="BF159" s="158">
        <f>IF(N159="snížená",J159,0)</f>
        <v>0</v>
      </c>
      <c r="BG159" s="158">
        <f>IF(N159="zákl. přenesená",J159,0)</f>
        <v>0</v>
      </c>
      <c r="BH159" s="158">
        <f>IF(N159="sníž. přenesená",J159,0)</f>
        <v>0</v>
      </c>
      <c r="BI159" s="158">
        <f>IF(N159="nulová",J159,0)</f>
        <v>0</v>
      </c>
      <c r="BJ159" s="17" t="s">
        <v>88</v>
      </c>
      <c r="BK159" s="158">
        <f>ROUND(I159*H159,2)</f>
        <v>0</v>
      </c>
      <c r="BL159" s="17" t="s">
        <v>125</v>
      </c>
      <c r="BM159" s="157" t="s">
        <v>465</v>
      </c>
    </row>
    <row r="160" spans="1:65" s="2" customFormat="1" ht="24.2" customHeight="1">
      <c r="A160" s="32"/>
      <c r="B160" s="144"/>
      <c r="C160" s="145" t="s">
        <v>184</v>
      </c>
      <c r="D160" s="145" t="s">
        <v>127</v>
      </c>
      <c r="E160" s="146" t="s">
        <v>263</v>
      </c>
      <c r="F160" s="147" t="s">
        <v>264</v>
      </c>
      <c r="G160" s="148" t="s">
        <v>265</v>
      </c>
      <c r="H160" s="149">
        <v>780.75</v>
      </c>
      <c r="I160" s="150"/>
      <c r="J160" s="151">
        <f>ROUND(I160*H160,2)</f>
        <v>0</v>
      </c>
      <c r="K160" s="152"/>
      <c r="L160" s="33"/>
      <c r="M160" s="153" t="s">
        <v>1</v>
      </c>
      <c r="N160" s="154" t="s">
        <v>45</v>
      </c>
      <c r="O160" s="58"/>
      <c r="P160" s="155">
        <f>O160*H160</f>
        <v>0</v>
      </c>
      <c r="Q160" s="155">
        <v>0</v>
      </c>
      <c r="R160" s="155">
        <f>Q160*H160</f>
        <v>0</v>
      </c>
      <c r="S160" s="155">
        <v>0</v>
      </c>
      <c r="T160" s="156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7" t="s">
        <v>125</v>
      </c>
      <c r="AT160" s="157" t="s">
        <v>127</v>
      </c>
      <c r="AU160" s="157" t="s">
        <v>90</v>
      </c>
      <c r="AY160" s="17" t="s">
        <v>123</v>
      </c>
      <c r="BE160" s="158">
        <f>IF(N160="základní",J160,0)</f>
        <v>0</v>
      </c>
      <c r="BF160" s="158">
        <f>IF(N160="snížená",J160,0)</f>
        <v>0</v>
      </c>
      <c r="BG160" s="158">
        <f>IF(N160="zákl. přenesená",J160,0)</f>
        <v>0</v>
      </c>
      <c r="BH160" s="158">
        <f>IF(N160="sníž. přenesená",J160,0)</f>
        <v>0</v>
      </c>
      <c r="BI160" s="158">
        <f>IF(N160="nulová",J160,0)</f>
        <v>0</v>
      </c>
      <c r="BJ160" s="17" t="s">
        <v>88</v>
      </c>
      <c r="BK160" s="158">
        <f>ROUND(I160*H160,2)</f>
        <v>0</v>
      </c>
      <c r="BL160" s="17" t="s">
        <v>125</v>
      </c>
      <c r="BM160" s="157" t="s">
        <v>466</v>
      </c>
    </row>
    <row r="161" spans="1:65" s="13" customFormat="1">
      <c r="B161" s="168"/>
      <c r="D161" s="159" t="s">
        <v>207</v>
      </c>
      <c r="E161" s="169" t="s">
        <v>1</v>
      </c>
      <c r="F161" s="170" t="s">
        <v>467</v>
      </c>
      <c r="H161" s="171">
        <v>780.75</v>
      </c>
      <c r="I161" s="172"/>
      <c r="L161" s="168"/>
      <c r="M161" s="173"/>
      <c r="N161" s="174"/>
      <c r="O161" s="174"/>
      <c r="P161" s="174"/>
      <c r="Q161" s="174"/>
      <c r="R161" s="174"/>
      <c r="S161" s="174"/>
      <c r="T161" s="175"/>
      <c r="AT161" s="169" t="s">
        <v>207</v>
      </c>
      <c r="AU161" s="169" t="s">
        <v>90</v>
      </c>
      <c r="AV161" s="13" t="s">
        <v>90</v>
      </c>
      <c r="AW161" s="13" t="s">
        <v>36</v>
      </c>
      <c r="AX161" s="13" t="s">
        <v>88</v>
      </c>
      <c r="AY161" s="169" t="s">
        <v>123</v>
      </c>
    </row>
    <row r="162" spans="1:65" s="2" customFormat="1" ht="24.2" customHeight="1">
      <c r="A162" s="32"/>
      <c r="B162" s="144"/>
      <c r="C162" s="145" t="s">
        <v>126</v>
      </c>
      <c r="D162" s="145" t="s">
        <v>127</v>
      </c>
      <c r="E162" s="146" t="s">
        <v>468</v>
      </c>
      <c r="F162" s="147" t="s">
        <v>469</v>
      </c>
      <c r="G162" s="148" t="s">
        <v>233</v>
      </c>
      <c r="H162" s="149">
        <v>432.4</v>
      </c>
      <c r="I162" s="150"/>
      <c r="J162" s="151">
        <f>ROUND(I162*H162,2)</f>
        <v>0</v>
      </c>
      <c r="K162" s="152"/>
      <c r="L162" s="33"/>
      <c r="M162" s="153" t="s">
        <v>1</v>
      </c>
      <c r="N162" s="154" t="s">
        <v>45</v>
      </c>
      <c r="O162" s="58"/>
      <c r="P162" s="155">
        <f>O162*H162</f>
        <v>0</v>
      </c>
      <c r="Q162" s="155">
        <v>0</v>
      </c>
      <c r="R162" s="155">
        <f>Q162*H162</f>
        <v>0</v>
      </c>
      <c r="S162" s="155">
        <v>0</v>
      </c>
      <c r="T162" s="156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7" t="s">
        <v>125</v>
      </c>
      <c r="AT162" s="157" t="s">
        <v>127</v>
      </c>
      <c r="AU162" s="157" t="s">
        <v>90</v>
      </c>
      <c r="AY162" s="17" t="s">
        <v>123</v>
      </c>
      <c r="BE162" s="158">
        <f>IF(N162="základní",J162,0)</f>
        <v>0</v>
      </c>
      <c r="BF162" s="158">
        <f>IF(N162="snížená",J162,0)</f>
        <v>0</v>
      </c>
      <c r="BG162" s="158">
        <f>IF(N162="zákl. přenesená",J162,0)</f>
        <v>0</v>
      </c>
      <c r="BH162" s="158">
        <f>IF(N162="sníž. přenesená",J162,0)</f>
        <v>0</v>
      </c>
      <c r="BI162" s="158">
        <f>IF(N162="nulová",J162,0)</f>
        <v>0</v>
      </c>
      <c r="BJ162" s="17" t="s">
        <v>88</v>
      </c>
      <c r="BK162" s="158">
        <f>ROUND(I162*H162,2)</f>
        <v>0</v>
      </c>
      <c r="BL162" s="17" t="s">
        <v>125</v>
      </c>
      <c r="BM162" s="157" t="s">
        <v>470</v>
      </c>
    </row>
    <row r="163" spans="1:65" s="13" customFormat="1">
      <c r="B163" s="168"/>
      <c r="D163" s="159" t="s">
        <v>207</v>
      </c>
      <c r="E163" s="169" t="s">
        <v>1</v>
      </c>
      <c r="F163" s="170" t="s">
        <v>606</v>
      </c>
      <c r="H163" s="171">
        <v>186.78</v>
      </c>
      <c r="I163" s="172"/>
      <c r="L163" s="168"/>
      <c r="M163" s="173"/>
      <c r="N163" s="174"/>
      <c r="O163" s="174"/>
      <c r="P163" s="174"/>
      <c r="Q163" s="174"/>
      <c r="R163" s="174"/>
      <c r="S163" s="174"/>
      <c r="T163" s="175"/>
      <c r="AT163" s="169" t="s">
        <v>207</v>
      </c>
      <c r="AU163" s="169" t="s">
        <v>90</v>
      </c>
      <c r="AV163" s="13" t="s">
        <v>90</v>
      </c>
      <c r="AW163" s="13" t="s">
        <v>36</v>
      </c>
      <c r="AX163" s="13" t="s">
        <v>80</v>
      </c>
      <c r="AY163" s="169" t="s">
        <v>123</v>
      </c>
    </row>
    <row r="164" spans="1:65" s="13" customFormat="1">
      <c r="B164" s="168"/>
      <c r="D164" s="159" t="s">
        <v>207</v>
      </c>
      <c r="E164" s="169" t="s">
        <v>1</v>
      </c>
      <c r="F164" s="170" t="s">
        <v>471</v>
      </c>
      <c r="H164" s="171">
        <v>48.62</v>
      </c>
      <c r="I164" s="172"/>
      <c r="L164" s="168"/>
      <c r="M164" s="173"/>
      <c r="N164" s="174"/>
      <c r="O164" s="174"/>
      <c r="P164" s="174"/>
      <c r="Q164" s="174"/>
      <c r="R164" s="174"/>
      <c r="S164" s="174"/>
      <c r="T164" s="175"/>
      <c r="AT164" s="169" t="s">
        <v>207</v>
      </c>
      <c r="AU164" s="169" t="s">
        <v>90</v>
      </c>
      <c r="AV164" s="13" t="s">
        <v>90</v>
      </c>
      <c r="AW164" s="13" t="s">
        <v>36</v>
      </c>
      <c r="AX164" s="13" t="s">
        <v>80</v>
      </c>
      <c r="AY164" s="169" t="s">
        <v>123</v>
      </c>
    </row>
    <row r="165" spans="1:65" s="15" customFormat="1">
      <c r="B165" s="184"/>
      <c r="D165" s="159" t="s">
        <v>207</v>
      </c>
      <c r="E165" s="185" t="s">
        <v>1</v>
      </c>
      <c r="F165" s="186" t="s">
        <v>249</v>
      </c>
      <c r="H165" s="187">
        <v>235.4</v>
      </c>
      <c r="I165" s="188"/>
      <c r="L165" s="184"/>
      <c r="M165" s="189"/>
      <c r="N165" s="190"/>
      <c r="O165" s="190"/>
      <c r="P165" s="190"/>
      <c r="Q165" s="190"/>
      <c r="R165" s="190"/>
      <c r="S165" s="190"/>
      <c r="T165" s="191"/>
      <c r="AT165" s="185" t="s">
        <v>207</v>
      </c>
      <c r="AU165" s="185" t="s">
        <v>90</v>
      </c>
      <c r="AV165" s="15" t="s">
        <v>171</v>
      </c>
      <c r="AW165" s="15" t="s">
        <v>36</v>
      </c>
      <c r="AX165" s="15" t="s">
        <v>80</v>
      </c>
      <c r="AY165" s="185" t="s">
        <v>123</v>
      </c>
    </row>
    <row r="166" spans="1:65" s="13" customFormat="1">
      <c r="B166" s="168"/>
      <c r="D166" s="159" t="s">
        <v>207</v>
      </c>
      <c r="E166" s="169" t="s">
        <v>1</v>
      </c>
      <c r="F166" s="170" t="s">
        <v>472</v>
      </c>
      <c r="H166" s="171">
        <v>190</v>
      </c>
      <c r="I166" s="172"/>
      <c r="L166" s="168"/>
      <c r="M166" s="173"/>
      <c r="N166" s="174"/>
      <c r="O166" s="174"/>
      <c r="P166" s="174"/>
      <c r="Q166" s="174"/>
      <c r="R166" s="174"/>
      <c r="S166" s="174"/>
      <c r="T166" s="175"/>
      <c r="AT166" s="169" t="s">
        <v>207</v>
      </c>
      <c r="AU166" s="169" t="s">
        <v>90</v>
      </c>
      <c r="AV166" s="13" t="s">
        <v>90</v>
      </c>
      <c r="AW166" s="13" t="s">
        <v>36</v>
      </c>
      <c r="AX166" s="13" t="s">
        <v>80</v>
      </c>
      <c r="AY166" s="169" t="s">
        <v>123</v>
      </c>
    </row>
    <row r="167" spans="1:65" s="15" customFormat="1">
      <c r="B167" s="184"/>
      <c r="D167" s="159" t="s">
        <v>207</v>
      </c>
      <c r="E167" s="185" t="s">
        <v>1</v>
      </c>
      <c r="F167" s="186" t="s">
        <v>249</v>
      </c>
      <c r="H167" s="187">
        <v>190</v>
      </c>
      <c r="I167" s="188"/>
      <c r="L167" s="184"/>
      <c r="M167" s="189"/>
      <c r="N167" s="190"/>
      <c r="O167" s="190"/>
      <c r="P167" s="190"/>
      <c r="Q167" s="190"/>
      <c r="R167" s="190"/>
      <c r="S167" s="190"/>
      <c r="T167" s="191"/>
      <c r="AT167" s="185" t="s">
        <v>207</v>
      </c>
      <c r="AU167" s="185" t="s">
        <v>90</v>
      </c>
      <c r="AV167" s="15" t="s">
        <v>171</v>
      </c>
      <c r="AW167" s="15" t="s">
        <v>36</v>
      </c>
      <c r="AX167" s="15" t="s">
        <v>80</v>
      </c>
      <c r="AY167" s="185" t="s">
        <v>123</v>
      </c>
    </row>
    <row r="168" spans="1:65" s="13" customFormat="1">
      <c r="B168" s="168"/>
      <c r="D168" s="159" t="s">
        <v>207</v>
      </c>
      <c r="E168" s="169" t="s">
        <v>1</v>
      </c>
      <c r="F168" s="170" t="s">
        <v>473</v>
      </c>
      <c r="H168" s="171">
        <v>7</v>
      </c>
      <c r="I168" s="172"/>
      <c r="L168" s="168"/>
      <c r="M168" s="173"/>
      <c r="N168" s="174"/>
      <c r="O168" s="174"/>
      <c r="P168" s="174"/>
      <c r="Q168" s="174"/>
      <c r="R168" s="174"/>
      <c r="S168" s="174"/>
      <c r="T168" s="175"/>
      <c r="AT168" s="169" t="s">
        <v>207</v>
      </c>
      <c r="AU168" s="169" t="s">
        <v>90</v>
      </c>
      <c r="AV168" s="13" t="s">
        <v>90</v>
      </c>
      <c r="AW168" s="13" t="s">
        <v>36</v>
      </c>
      <c r="AX168" s="13" t="s">
        <v>80</v>
      </c>
      <c r="AY168" s="169" t="s">
        <v>123</v>
      </c>
    </row>
    <row r="169" spans="1:65" s="15" customFormat="1">
      <c r="B169" s="184"/>
      <c r="D169" s="159" t="s">
        <v>207</v>
      </c>
      <c r="E169" s="185" t="s">
        <v>1</v>
      </c>
      <c r="F169" s="186" t="s">
        <v>249</v>
      </c>
      <c r="H169" s="187">
        <v>7</v>
      </c>
      <c r="I169" s="188"/>
      <c r="L169" s="184"/>
      <c r="M169" s="189"/>
      <c r="N169" s="190"/>
      <c r="O169" s="190"/>
      <c r="P169" s="190"/>
      <c r="Q169" s="190"/>
      <c r="R169" s="190"/>
      <c r="S169" s="190"/>
      <c r="T169" s="191"/>
      <c r="AT169" s="185" t="s">
        <v>207</v>
      </c>
      <c r="AU169" s="185" t="s">
        <v>90</v>
      </c>
      <c r="AV169" s="15" t="s">
        <v>171</v>
      </c>
      <c r="AW169" s="15" t="s">
        <v>36</v>
      </c>
      <c r="AX169" s="15" t="s">
        <v>80</v>
      </c>
      <c r="AY169" s="185" t="s">
        <v>123</v>
      </c>
    </row>
    <row r="170" spans="1:65" s="14" customFormat="1">
      <c r="B170" s="176"/>
      <c r="D170" s="159" t="s">
        <v>207</v>
      </c>
      <c r="E170" s="177" t="s">
        <v>1</v>
      </c>
      <c r="F170" s="178" t="s">
        <v>218</v>
      </c>
      <c r="H170" s="179">
        <v>432.4</v>
      </c>
      <c r="I170" s="180"/>
      <c r="L170" s="176"/>
      <c r="M170" s="181"/>
      <c r="N170" s="182"/>
      <c r="O170" s="182"/>
      <c r="P170" s="182"/>
      <c r="Q170" s="182"/>
      <c r="R170" s="182"/>
      <c r="S170" s="182"/>
      <c r="T170" s="183"/>
      <c r="AT170" s="177" t="s">
        <v>207</v>
      </c>
      <c r="AU170" s="177" t="s">
        <v>90</v>
      </c>
      <c r="AV170" s="14" t="s">
        <v>125</v>
      </c>
      <c r="AW170" s="14" t="s">
        <v>36</v>
      </c>
      <c r="AX170" s="14" t="s">
        <v>88</v>
      </c>
      <c r="AY170" s="177" t="s">
        <v>123</v>
      </c>
    </row>
    <row r="171" spans="1:65" s="2" customFormat="1" ht="16.5" customHeight="1">
      <c r="A171" s="32"/>
      <c r="B171" s="144"/>
      <c r="C171" s="192" t="s">
        <v>135</v>
      </c>
      <c r="D171" s="192" t="s">
        <v>272</v>
      </c>
      <c r="E171" s="193" t="s">
        <v>474</v>
      </c>
      <c r="F171" s="194" t="s">
        <v>475</v>
      </c>
      <c r="G171" s="195" t="s">
        <v>265</v>
      </c>
      <c r="H171" s="196">
        <v>762.69600000000003</v>
      </c>
      <c r="I171" s="197"/>
      <c r="J171" s="198">
        <f>ROUND(I171*H171,2)</f>
        <v>0</v>
      </c>
      <c r="K171" s="199"/>
      <c r="L171" s="200"/>
      <c r="M171" s="201" t="s">
        <v>1</v>
      </c>
      <c r="N171" s="202" t="s">
        <v>45</v>
      </c>
      <c r="O171" s="58"/>
      <c r="P171" s="155">
        <f>O171*H171</f>
        <v>0</v>
      </c>
      <c r="Q171" s="155">
        <v>1</v>
      </c>
      <c r="R171" s="155">
        <f>Q171*H171</f>
        <v>762.69600000000003</v>
      </c>
      <c r="S171" s="155">
        <v>0</v>
      </c>
      <c r="T171" s="156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57" t="s">
        <v>135</v>
      </c>
      <c r="AT171" s="157" t="s">
        <v>272</v>
      </c>
      <c r="AU171" s="157" t="s">
        <v>90</v>
      </c>
      <c r="AY171" s="17" t="s">
        <v>123</v>
      </c>
      <c r="BE171" s="158">
        <f>IF(N171="základní",J171,0)</f>
        <v>0</v>
      </c>
      <c r="BF171" s="158">
        <f>IF(N171="snížená",J171,0)</f>
        <v>0</v>
      </c>
      <c r="BG171" s="158">
        <f>IF(N171="zákl. přenesená",J171,0)</f>
        <v>0</v>
      </c>
      <c r="BH171" s="158">
        <f>IF(N171="sníž. přenesená",J171,0)</f>
        <v>0</v>
      </c>
      <c r="BI171" s="158">
        <f>IF(N171="nulová",J171,0)</f>
        <v>0</v>
      </c>
      <c r="BJ171" s="17" t="s">
        <v>88</v>
      </c>
      <c r="BK171" s="158">
        <f>ROUND(I171*H171,2)</f>
        <v>0</v>
      </c>
      <c r="BL171" s="17" t="s">
        <v>125</v>
      </c>
      <c r="BM171" s="157" t="s">
        <v>476</v>
      </c>
    </row>
    <row r="172" spans="1:65" s="13" customFormat="1">
      <c r="B172" s="168"/>
      <c r="D172" s="159" t="s">
        <v>207</v>
      </c>
      <c r="E172" s="169" t="s">
        <v>1</v>
      </c>
      <c r="F172" s="170" t="s">
        <v>477</v>
      </c>
      <c r="H172" s="171">
        <v>423.72</v>
      </c>
      <c r="I172" s="172"/>
      <c r="L172" s="168"/>
      <c r="M172" s="173"/>
      <c r="N172" s="174"/>
      <c r="O172" s="174"/>
      <c r="P172" s="174"/>
      <c r="Q172" s="174"/>
      <c r="R172" s="174"/>
      <c r="S172" s="174"/>
      <c r="T172" s="175"/>
      <c r="AT172" s="169" t="s">
        <v>207</v>
      </c>
      <c r="AU172" s="169" t="s">
        <v>90</v>
      </c>
      <c r="AV172" s="13" t="s">
        <v>90</v>
      </c>
      <c r="AW172" s="13" t="s">
        <v>36</v>
      </c>
      <c r="AX172" s="13" t="s">
        <v>88</v>
      </c>
      <c r="AY172" s="169" t="s">
        <v>123</v>
      </c>
    </row>
    <row r="173" spans="1:65" s="13" customFormat="1">
      <c r="B173" s="168"/>
      <c r="D173" s="159" t="s">
        <v>207</v>
      </c>
      <c r="F173" s="170" t="s">
        <v>478</v>
      </c>
      <c r="H173" s="171">
        <v>762.69600000000003</v>
      </c>
      <c r="I173" s="172"/>
      <c r="L173" s="168"/>
      <c r="M173" s="173"/>
      <c r="N173" s="174"/>
      <c r="O173" s="174"/>
      <c r="P173" s="174"/>
      <c r="Q173" s="174"/>
      <c r="R173" s="174"/>
      <c r="S173" s="174"/>
      <c r="T173" s="175"/>
      <c r="AT173" s="169" t="s">
        <v>207</v>
      </c>
      <c r="AU173" s="169" t="s">
        <v>90</v>
      </c>
      <c r="AV173" s="13" t="s">
        <v>90</v>
      </c>
      <c r="AW173" s="13" t="s">
        <v>3</v>
      </c>
      <c r="AX173" s="13" t="s">
        <v>88</v>
      </c>
      <c r="AY173" s="169" t="s">
        <v>123</v>
      </c>
    </row>
    <row r="174" spans="1:65" s="2" customFormat="1" ht="16.5" customHeight="1">
      <c r="A174" s="32"/>
      <c r="B174" s="144"/>
      <c r="C174" s="192" t="s">
        <v>200</v>
      </c>
      <c r="D174" s="192" t="s">
        <v>272</v>
      </c>
      <c r="E174" s="193" t="s">
        <v>479</v>
      </c>
      <c r="F174" s="194" t="s">
        <v>480</v>
      </c>
      <c r="G174" s="195" t="s">
        <v>265</v>
      </c>
      <c r="H174" s="196">
        <v>12.6</v>
      </c>
      <c r="I174" s="197"/>
      <c r="J174" s="198">
        <f>ROUND(I174*H174,2)</f>
        <v>0</v>
      </c>
      <c r="K174" s="199"/>
      <c r="L174" s="200"/>
      <c r="M174" s="201" t="s">
        <v>1</v>
      </c>
      <c r="N174" s="202" t="s">
        <v>45</v>
      </c>
      <c r="O174" s="58"/>
      <c r="P174" s="155">
        <f>O174*H174</f>
        <v>0</v>
      </c>
      <c r="Q174" s="155">
        <v>1</v>
      </c>
      <c r="R174" s="155">
        <f>Q174*H174</f>
        <v>12.6</v>
      </c>
      <c r="S174" s="155">
        <v>0</v>
      </c>
      <c r="T174" s="156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57" t="s">
        <v>135</v>
      </c>
      <c r="AT174" s="157" t="s">
        <v>272</v>
      </c>
      <c r="AU174" s="157" t="s">
        <v>90</v>
      </c>
      <c r="AY174" s="17" t="s">
        <v>123</v>
      </c>
      <c r="BE174" s="158">
        <f>IF(N174="základní",J174,0)</f>
        <v>0</v>
      </c>
      <c r="BF174" s="158">
        <f>IF(N174="snížená",J174,0)</f>
        <v>0</v>
      </c>
      <c r="BG174" s="158">
        <f>IF(N174="zákl. přenesená",J174,0)</f>
        <v>0</v>
      </c>
      <c r="BH174" s="158">
        <f>IF(N174="sníž. přenesená",J174,0)</f>
        <v>0</v>
      </c>
      <c r="BI174" s="158">
        <f>IF(N174="nulová",J174,0)</f>
        <v>0</v>
      </c>
      <c r="BJ174" s="17" t="s">
        <v>88</v>
      </c>
      <c r="BK174" s="158">
        <f>ROUND(I174*H174,2)</f>
        <v>0</v>
      </c>
      <c r="BL174" s="17" t="s">
        <v>125</v>
      </c>
      <c r="BM174" s="157" t="s">
        <v>481</v>
      </c>
    </row>
    <row r="175" spans="1:65" s="13" customFormat="1">
      <c r="B175" s="168"/>
      <c r="D175" s="159" t="s">
        <v>207</v>
      </c>
      <c r="E175" s="169" t="s">
        <v>1</v>
      </c>
      <c r="F175" s="170" t="s">
        <v>482</v>
      </c>
      <c r="H175" s="171">
        <v>12.6</v>
      </c>
      <c r="I175" s="172"/>
      <c r="L175" s="168"/>
      <c r="M175" s="173"/>
      <c r="N175" s="174"/>
      <c r="O175" s="174"/>
      <c r="P175" s="174"/>
      <c r="Q175" s="174"/>
      <c r="R175" s="174"/>
      <c r="S175" s="174"/>
      <c r="T175" s="175"/>
      <c r="AT175" s="169" t="s">
        <v>207</v>
      </c>
      <c r="AU175" s="169" t="s">
        <v>90</v>
      </c>
      <c r="AV175" s="13" t="s">
        <v>90</v>
      </c>
      <c r="AW175" s="13" t="s">
        <v>36</v>
      </c>
      <c r="AX175" s="13" t="s">
        <v>88</v>
      </c>
      <c r="AY175" s="169" t="s">
        <v>123</v>
      </c>
    </row>
    <row r="176" spans="1:65" s="2" customFormat="1" ht="24.2" customHeight="1">
      <c r="A176" s="32"/>
      <c r="B176" s="144"/>
      <c r="C176" s="145" t="s">
        <v>140</v>
      </c>
      <c r="D176" s="145" t="s">
        <v>127</v>
      </c>
      <c r="E176" s="146" t="s">
        <v>268</v>
      </c>
      <c r="F176" s="147" t="s">
        <v>269</v>
      </c>
      <c r="G176" s="148" t="s">
        <v>233</v>
      </c>
      <c r="H176" s="149">
        <v>76.31</v>
      </c>
      <c r="I176" s="150"/>
      <c r="J176" s="151">
        <f>ROUND(I176*H176,2)</f>
        <v>0</v>
      </c>
      <c r="K176" s="152"/>
      <c r="L176" s="33"/>
      <c r="M176" s="153" t="s">
        <v>1</v>
      </c>
      <c r="N176" s="154" t="s">
        <v>45</v>
      </c>
      <c r="O176" s="58"/>
      <c r="P176" s="155">
        <f>O176*H176</f>
        <v>0</v>
      </c>
      <c r="Q176" s="155">
        <v>0</v>
      </c>
      <c r="R176" s="155">
        <f>Q176*H176</f>
        <v>0</v>
      </c>
      <c r="S176" s="155">
        <v>0</v>
      </c>
      <c r="T176" s="156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57" t="s">
        <v>125</v>
      </c>
      <c r="AT176" s="157" t="s">
        <v>127</v>
      </c>
      <c r="AU176" s="157" t="s">
        <v>90</v>
      </c>
      <c r="AY176" s="17" t="s">
        <v>123</v>
      </c>
      <c r="BE176" s="158">
        <f>IF(N176="základní",J176,0)</f>
        <v>0</v>
      </c>
      <c r="BF176" s="158">
        <f>IF(N176="snížená",J176,0)</f>
        <v>0</v>
      </c>
      <c r="BG176" s="158">
        <f>IF(N176="zákl. přenesená",J176,0)</f>
        <v>0</v>
      </c>
      <c r="BH176" s="158">
        <f>IF(N176="sníž. přenesená",J176,0)</f>
        <v>0</v>
      </c>
      <c r="BI176" s="158">
        <f>IF(N176="nulová",J176,0)</f>
        <v>0</v>
      </c>
      <c r="BJ176" s="17" t="s">
        <v>88</v>
      </c>
      <c r="BK176" s="158">
        <f>ROUND(I176*H176,2)</f>
        <v>0</v>
      </c>
      <c r="BL176" s="17" t="s">
        <v>125</v>
      </c>
      <c r="BM176" s="157" t="s">
        <v>483</v>
      </c>
    </row>
    <row r="177" spans="1:65" s="2" customFormat="1" ht="16.5" customHeight="1">
      <c r="A177" s="32"/>
      <c r="B177" s="144"/>
      <c r="C177" s="192" t="s">
        <v>145</v>
      </c>
      <c r="D177" s="192" t="s">
        <v>272</v>
      </c>
      <c r="E177" s="193" t="s">
        <v>273</v>
      </c>
      <c r="F177" s="194" t="s">
        <v>274</v>
      </c>
      <c r="G177" s="195" t="s">
        <v>265</v>
      </c>
      <c r="H177" s="196">
        <v>137.358</v>
      </c>
      <c r="I177" s="197"/>
      <c r="J177" s="198">
        <f>ROUND(I177*H177,2)</f>
        <v>0</v>
      </c>
      <c r="K177" s="199"/>
      <c r="L177" s="200"/>
      <c r="M177" s="201" t="s">
        <v>1</v>
      </c>
      <c r="N177" s="202" t="s">
        <v>45</v>
      </c>
      <c r="O177" s="58"/>
      <c r="P177" s="155">
        <f>O177*H177</f>
        <v>0</v>
      </c>
      <c r="Q177" s="155">
        <v>1</v>
      </c>
      <c r="R177" s="155">
        <f>Q177*H177</f>
        <v>137.358</v>
      </c>
      <c r="S177" s="155">
        <v>0</v>
      </c>
      <c r="T177" s="156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57" t="s">
        <v>135</v>
      </c>
      <c r="AT177" s="157" t="s">
        <v>272</v>
      </c>
      <c r="AU177" s="157" t="s">
        <v>90</v>
      </c>
      <c r="AY177" s="17" t="s">
        <v>123</v>
      </c>
      <c r="BE177" s="158">
        <f>IF(N177="základní",J177,0)</f>
        <v>0</v>
      </c>
      <c r="BF177" s="158">
        <f>IF(N177="snížená",J177,0)</f>
        <v>0</v>
      </c>
      <c r="BG177" s="158">
        <f>IF(N177="zákl. přenesená",J177,0)</f>
        <v>0</v>
      </c>
      <c r="BH177" s="158">
        <f>IF(N177="sníž. přenesená",J177,0)</f>
        <v>0</v>
      </c>
      <c r="BI177" s="158">
        <f>IF(N177="nulová",J177,0)</f>
        <v>0</v>
      </c>
      <c r="BJ177" s="17" t="s">
        <v>88</v>
      </c>
      <c r="BK177" s="158">
        <f>ROUND(I177*H177,2)</f>
        <v>0</v>
      </c>
      <c r="BL177" s="17" t="s">
        <v>125</v>
      </c>
      <c r="BM177" s="157" t="s">
        <v>484</v>
      </c>
    </row>
    <row r="178" spans="1:65" s="2" customFormat="1" ht="24.2" customHeight="1">
      <c r="A178" s="32"/>
      <c r="B178" s="144"/>
      <c r="C178" s="145" t="s">
        <v>150</v>
      </c>
      <c r="D178" s="145" t="s">
        <v>127</v>
      </c>
      <c r="E178" s="146" t="s">
        <v>290</v>
      </c>
      <c r="F178" s="147" t="s">
        <v>291</v>
      </c>
      <c r="G178" s="148" t="s">
        <v>202</v>
      </c>
      <c r="H178" s="149">
        <v>149.41300000000001</v>
      </c>
      <c r="I178" s="150"/>
      <c r="J178" s="151">
        <f>ROUND(I178*H178,2)</f>
        <v>0</v>
      </c>
      <c r="K178" s="152"/>
      <c r="L178" s="33"/>
      <c r="M178" s="153" t="s">
        <v>1</v>
      </c>
      <c r="N178" s="154" t="s">
        <v>45</v>
      </c>
      <c r="O178" s="58"/>
      <c r="P178" s="155">
        <f>O178*H178</f>
        <v>0</v>
      </c>
      <c r="Q178" s="155">
        <v>0</v>
      </c>
      <c r="R178" s="155">
        <f>Q178*H178</f>
        <v>0</v>
      </c>
      <c r="S178" s="155">
        <v>0</v>
      </c>
      <c r="T178" s="156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57" t="s">
        <v>125</v>
      </c>
      <c r="AT178" s="157" t="s">
        <v>127</v>
      </c>
      <c r="AU178" s="157" t="s">
        <v>90</v>
      </c>
      <c r="AY178" s="17" t="s">
        <v>123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7" t="s">
        <v>88</v>
      </c>
      <c r="BK178" s="158">
        <f>ROUND(I178*H178,2)</f>
        <v>0</v>
      </c>
      <c r="BL178" s="17" t="s">
        <v>125</v>
      </c>
      <c r="BM178" s="157" t="s">
        <v>485</v>
      </c>
    </row>
    <row r="179" spans="1:65" s="13" customFormat="1">
      <c r="B179" s="168"/>
      <c r="D179" s="159" t="s">
        <v>207</v>
      </c>
      <c r="E179" s="169" t="s">
        <v>1</v>
      </c>
      <c r="F179" s="170" t="s">
        <v>486</v>
      </c>
      <c r="H179" s="171">
        <v>149.41300000000001</v>
      </c>
      <c r="I179" s="172"/>
      <c r="L179" s="168"/>
      <c r="M179" s="173"/>
      <c r="N179" s="174"/>
      <c r="O179" s="174"/>
      <c r="P179" s="174"/>
      <c r="Q179" s="174"/>
      <c r="R179" s="174"/>
      <c r="S179" s="174"/>
      <c r="T179" s="175"/>
      <c r="AT179" s="169" t="s">
        <v>207</v>
      </c>
      <c r="AU179" s="169" t="s">
        <v>90</v>
      </c>
      <c r="AV179" s="13" t="s">
        <v>90</v>
      </c>
      <c r="AW179" s="13" t="s">
        <v>36</v>
      </c>
      <c r="AX179" s="13" t="s">
        <v>88</v>
      </c>
      <c r="AY179" s="169" t="s">
        <v>123</v>
      </c>
    </row>
    <row r="180" spans="1:65" s="12" customFormat="1" ht="22.9" customHeight="1">
      <c r="B180" s="131"/>
      <c r="D180" s="132" t="s">
        <v>79</v>
      </c>
      <c r="E180" s="142" t="s">
        <v>171</v>
      </c>
      <c r="F180" s="142" t="s">
        <v>487</v>
      </c>
      <c r="I180" s="134"/>
      <c r="J180" s="143">
        <f>BK180</f>
        <v>0</v>
      </c>
      <c r="L180" s="131"/>
      <c r="M180" s="136"/>
      <c r="N180" s="137"/>
      <c r="O180" s="137"/>
      <c r="P180" s="138">
        <f>SUM(P181:P182)</f>
        <v>0</v>
      </c>
      <c r="Q180" s="137"/>
      <c r="R180" s="138">
        <f>SUM(R181:R182)</f>
        <v>0</v>
      </c>
      <c r="S180" s="137"/>
      <c r="T180" s="139">
        <f>SUM(T181:T182)</f>
        <v>0</v>
      </c>
      <c r="AR180" s="132" t="s">
        <v>88</v>
      </c>
      <c r="AT180" s="140" t="s">
        <v>79</v>
      </c>
      <c r="AU180" s="140" t="s">
        <v>88</v>
      </c>
      <c r="AY180" s="132" t="s">
        <v>123</v>
      </c>
      <c r="BK180" s="141">
        <f>SUM(BK181:BK182)</f>
        <v>0</v>
      </c>
    </row>
    <row r="181" spans="1:65" s="2" customFormat="1" ht="21.75" customHeight="1">
      <c r="A181" s="32"/>
      <c r="B181" s="144"/>
      <c r="C181" s="145" t="s">
        <v>155</v>
      </c>
      <c r="D181" s="145" t="s">
        <v>127</v>
      </c>
      <c r="E181" s="146" t="s">
        <v>488</v>
      </c>
      <c r="F181" s="147" t="s">
        <v>489</v>
      </c>
      <c r="G181" s="148" t="s">
        <v>225</v>
      </c>
      <c r="H181" s="149">
        <v>119</v>
      </c>
      <c r="I181" s="150"/>
      <c r="J181" s="151">
        <f>ROUND(I181*H181,2)</f>
        <v>0</v>
      </c>
      <c r="K181" s="152"/>
      <c r="L181" s="33"/>
      <c r="M181" s="153" t="s">
        <v>1</v>
      </c>
      <c r="N181" s="154" t="s">
        <v>45</v>
      </c>
      <c r="O181" s="58"/>
      <c r="P181" s="155">
        <f>O181*H181</f>
        <v>0</v>
      </c>
      <c r="Q181" s="155">
        <v>0</v>
      </c>
      <c r="R181" s="155">
        <f>Q181*H181</f>
        <v>0</v>
      </c>
      <c r="S181" s="155">
        <v>0</v>
      </c>
      <c r="T181" s="156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57" t="s">
        <v>125</v>
      </c>
      <c r="AT181" s="157" t="s">
        <v>127</v>
      </c>
      <c r="AU181" s="157" t="s">
        <v>90</v>
      </c>
      <c r="AY181" s="17" t="s">
        <v>123</v>
      </c>
      <c r="BE181" s="158">
        <f>IF(N181="základní",J181,0)</f>
        <v>0</v>
      </c>
      <c r="BF181" s="158">
        <f>IF(N181="snížená",J181,0)</f>
        <v>0</v>
      </c>
      <c r="BG181" s="158">
        <f>IF(N181="zákl. přenesená",J181,0)</f>
        <v>0</v>
      </c>
      <c r="BH181" s="158">
        <f>IF(N181="sníž. přenesená",J181,0)</f>
        <v>0</v>
      </c>
      <c r="BI181" s="158">
        <f>IF(N181="nulová",J181,0)</f>
        <v>0</v>
      </c>
      <c r="BJ181" s="17" t="s">
        <v>88</v>
      </c>
      <c r="BK181" s="158">
        <f>ROUND(I181*H181,2)</f>
        <v>0</v>
      </c>
      <c r="BL181" s="17" t="s">
        <v>125</v>
      </c>
      <c r="BM181" s="157" t="s">
        <v>490</v>
      </c>
    </row>
    <row r="182" spans="1:65" s="13" customFormat="1">
      <c r="B182" s="168"/>
      <c r="D182" s="159" t="s">
        <v>207</v>
      </c>
      <c r="E182" s="169" t="s">
        <v>1</v>
      </c>
      <c r="F182" s="170" t="s">
        <v>491</v>
      </c>
      <c r="H182" s="171">
        <v>119</v>
      </c>
      <c r="I182" s="172"/>
      <c r="L182" s="168"/>
      <c r="M182" s="173"/>
      <c r="N182" s="174"/>
      <c r="O182" s="174"/>
      <c r="P182" s="174"/>
      <c r="Q182" s="174"/>
      <c r="R182" s="174"/>
      <c r="S182" s="174"/>
      <c r="T182" s="175"/>
      <c r="AT182" s="169" t="s">
        <v>207</v>
      </c>
      <c r="AU182" s="169" t="s">
        <v>90</v>
      </c>
      <c r="AV182" s="13" t="s">
        <v>90</v>
      </c>
      <c r="AW182" s="13" t="s">
        <v>36</v>
      </c>
      <c r="AX182" s="13" t="s">
        <v>88</v>
      </c>
      <c r="AY182" s="169" t="s">
        <v>123</v>
      </c>
    </row>
    <row r="183" spans="1:65" s="12" customFormat="1" ht="22.9" customHeight="1">
      <c r="B183" s="131"/>
      <c r="D183" s="132" t="s">
        <v>79</v>
      </c>
      <c r="E183" s="142" t="s">
        <v>125</v>
      </c>
      <c r="F183" s="142" t="s">
        <v>492</v>
      </c>
      <c r="I183" s="134"/>
      <c r="J183" s="143">
        <f>BK183</f>
        <v>0</v>
      </c>
      <c r="L183" s="131"/>
      <c r="M183" s="136"/>
      <c r="N183" s="137"/>
      <c r="O183" s="137"/>
      <c r="P183" s="138">
        <f>SUM(P184:P190)</f>
        <v>0</v>
      </c>
      <c r="Q183" s="137"/>
      <c r="R183" s="138">
        <f>SUM(R184:R190)</f>
        <v>49.330189300000001</v>
      </c>
      <c r="S183" s="137"/>
      <c r="T183" s="139">
        <f>SUM(T184:T190)</f>
        <v>0</v>
      </c>
      <c r="AR183" s="132" t="s">
        <v>88</v>
      </c>
      <c r="AT183" s="140" t="s">
        <v>79</v>
      </c>
      <c r="AU183" s="140" t="s">
        <v>88</v>
      </c>
      <c r="AY183" s="132" t="s">
        <v>123</v>
      </c>
      <c r="BK183" s="141">
        <f>SUM(BK184:BK190)</f>
        <v>0</v>
      </c>
    </row>
    <row r="184" spans="1:65" s="2" customFormat="1" ht="24.2" customHeight="1">
      <c r="A184" s="32"/>
      <c r="B184" s="144"/>
      <c r="C184" s="145" t="s">
        <v>240</v>
      </c>
      <c r="D184" s="145" t="s">
        <v>127</v>
      </c>
      <c r="E184" s="146" t="s">
        <v>493</v>
      </c>
      <c r="F184" s="147" t="s">
        <v>494</v>
      </c>
      <c r="G184" s="148" t="s">
        <v>233</v>
      </c>
      <c r="H184" s="149">
        <v>22.09</v>
      </c>
      <c r="I184" s="150"/>
      <c r="J184" s="151">
        <f>ROUND(I184*H184,2)</f>
        <v>0</v>
      </c>
      <c r="K184" s="152"/>
      <c r="L184" s="33"/>
      <c r="M184" s="153" t="s">
        <v>1</v>
      </c>
      <c r="N184" s="154" t="s">
        <v>45</v>
      </c>
      <c r="O184" s="58"/>
      <c r="P184" s="155">
        <f>O184*H184</f>
        <v>0</v>
      </c>
      <c r="Q184" s="155">
        <v>1.8907700000000001</v>
      </c>
      <c r="R184" s="155">
        <f>Q184*H184</f>
        <v>41.767109300000001</v>
      </c>
      <c r="S184" s="155">
        <v>0</v>
      </c>
      <c r="T184" s="156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57" t="s">
        <v>125</v>
      </c>
      <c r="AT184" s="157" t="s">
        <v>127</v>
      </c>
      <c r="AU184" s="157" t="s">
        <v>90</v>
      </c>
      <c r="AY184" s="17" t="s">
        <v>123</v>
      </c>
      <c r="BE184" s="158">
        <f>IF(N184="základní",J184,0)</f>
        <v>0</v>
      </c>
      <c r="BF184" s="158">
        <f>IF(N184="snížená",J184,0)</f>
        <v>0</v>
      </c>
      <c r="BG184" s="158">
        <f>IF(N184="zákl. přenesená",J184,0)</f>
        <v>0</v>
      </c>
      <c r="BH184" s="158">
        <f>IF(N184="sníž. přenesená",J184,0)</f>
        <v>0</v>
      </c>
      <c r="BI184" s="158">
        <f>IF(N184="nulová",J184,0)</f>
        <v>0</v>
      </c>
      <c r="BJ184" s="17" t="s">
        <v>88</v>
      </c>
      <c r="BK184" s="158">
        <f>ROUND(I184*H184,2)</f>
        <v>0</v>
      </c>
      <c r="BL184" s="17" t="s">
        <v>125</v>
      </c>
      <c r="BM184" s="157" t="s">
        <v>495</v>
      </c>
    </row>
    <row r="185" spans="1:65" s="13" customFormat="1">
      <c r="B185" s="168"/>
      <c r="D185" s="159" t="s">
        <v>207</v>
      </c>
      <c r="E185" s="169" t="s">
        <v>1</v>
      </c>
      <c r="F185" s="170" t="s">
        <v>496</v>
      </c>
      <c r="H185" s="171">
        <v>3.15</v>
      </c>
      <c r="I185" s="172"/>
      <c r="L185" s="168"/>
      <c r="M185" s="173"/>
      <c r="N185" s="174"/>
      <c r="O185" s="174"/>
      <c r="P185" s="174"/>
      <c r="Q185" s="174"/>
      <c r="R185" s="174"/>
      <c r="S185" s="174"/>
      <c r="T185" s="175"/>
      <c r="AT185" s="169" t="s">
        <v>207</v>
      </c>
      <c r="AU185" s="169" t="s">
        <v>90</v>
      </c>
      <c r="AV185" s="13" t="s">
        <v>90</v>
      </c>
      <c r="AW185" s="13" t="s">
        <v>36</v>
      </c>
      <c r="AX185" s="13" t="s">
        <v>80</v>
      </c>
      <c r="AY185" s="169" t="s">
        <v>123</v>
      </c>
    </row>
    <row r="186" spans="1:65" s="13" customFormat="1">
      <c r="B186" s="168"/>
      <c r="D186" s="159" t="s">
        <v>207</v>
      </c>
      <c r="E186" s="169" t="s">
        <v>1</v>
      </c>
      <c r="F186" s="170" t="s">
        <v>497</v>
      </c>
      <c r="H186" s="171">
        <v>14.94</v>
      </c>
      <c r="I186" s="172"/>
      <c r="L186" s="168"/>
      <c r="M186" s="173"/>
      <c r="N186" s="174"/>
      <c r="O186" s="174"/>
      <c r="P186" s="174"/>
      <c r="Q186" s="174"/>
      <c r="R186" s="174"/>
      <c r="S186" s="174"/>
      <c r="T186" s="175"/>
      <c r="AT186" s="169" t="s">
        <v>207</v>
      </c>
      <c r="AU186" s="169" t="s">
        <v>90</v>
      </c>
      <c r="AV186" s="13" t="s">
        <v>90</v>
      </c>
      <c r="AW186" s="13" t="s">
        <v>36</v>
      </c>
      <c r="AX186" s="13" t="s">
        <v>80</v>
      </c>
      <c r="AY186" s="169" t="s">
        <v>123</v>
      </c>
    </row>
    <row r="187" spans="1:65" s="13" customFormat="1">
      <c r="B187" s="168"/>
      <c r="D187" s="159" t="s">
        <v>207</v>
      </c>
      <c r="E187" s="169" t="s">
        <v>1</v>
      </c>
      <c r="F187" s="170" t="s">
        <v>498</v>
      </c>
      <c r="H187" s="171">
        <v>4</v>
      </c>
      <c r="I187" s="172"/>
      <c r="L187" s="168"/>
      <c r="M187" s="173"/>
      <c r="N187" s="174"/>
      <c r="O187" s="174"/>
      <c r="P187" s="174"/>
      <c r="Q187" s="174"/>
      <c r="R187" s="174"/>
      <c r="S187" s="174"/>
      <c r="T187" s="175"/>
      <c r="AT187" s="169" t="s">
        <v>207</v>
      </c>
      <c r="AU187" s="169" t="s">
        <v>90</v>
      </c>
      <c r="AV187" s="13" t="s">
        <v>90</v>
      </c>
      <c r="AW187" s="13" t="s">
        <v>36</v>
      </c>
      <c r="AX187" s="13" t="s">
        <v>80</v>
      </c>
      <c r="AY187" s="169" t="s">
        <v>123</v>
      </c>
    </row>
    <row r="188" spans="1:65" s="14" customFormat="1">
      <c r="B188" s="176"/>
      <c r="D188" s="159" t="s">
        <v>207</v>
      </c>
      <c r="E188" s="177" t="s">
        <v>1</v>
      </c>
      <c r="F188" s="178" t="s">
        <v>218</v>
      </c>
      <c r="H188" s="179">
        <v>22.09</v>
      </c>
      <c r="I188" s="180"/>
      <c r="L188" s="176"/>
      <c r="M188" s="181"/>
      <c r="N188" s="182"/>
      <c r="O188" s="182"/>
      <c r="P188" s="182"/>
      <c r="Q188" s="182"/>
      <c r="R188" s="182"/>
      <c r="S188" s="182"/>
      <c r="T188" s="183"/>
      <c r="AT188" s="177" t="s">
        <v>207</v>
      </c>
      <c r="AU188" s="177" t="s">
        <v>90</v>
      </c>
      <c r="AV188" s="14" t="s">
        <v>125</v>
      </c>
      <c r="AW188" s="14" t="s">
        <v>36</v>
      </c>
      <c r="AX188" s="14" t="s">
        <v>88</v>
      </c>
      <c r="AY188" s="177" t="s">
        <v>123</v>
      </c>
    </row>
    <row r="189" spans="1:65" s="2" customFormat="1" ht="16.5" customHeight="1">
      <c r="A189" s="32"/>
      <c r="B189" s="144"/>
      <c r="C189" s="145" t="s">
        <v>499</v>
      </c>
      <c r="D189" s="145" t="s">
        <v>127</v>
      </c>
      <c r="E189" s="146" t="s">
        <v>500</v>
      </c>
      <c r="F189" s="147" t="s">
        <v>501</v>
      </c>
      <c r="G189" s="148" t="s">
        <v>233</v>
      </c>
      <c r="H189" s="149">
        <v>4</v>
      </c>
      <c r="I189" s="150"/>
      <c r="J189" s="151">
        <f>ROUND(I189*H189,2)</f>
        <v>0</v>
      </c>
      <c r="K189" s="152"/>
      <c r="L189" s="33"/>
      <c r="M189" s="153" t="s">
        <v>1</v>
      </c>
      <c r="N189" s="154" t="s">
        <v>45</v>
      </c>
      <c r="O189" s="58"/>
      <c r="P189" s="155">
        <f>O189*H189</f>
        <v>0</v>
      </c>
      <c r="Q189" s="155">
        <v>1.8907700000000001</v>
      </c>
      <c r="R189" s="155">
        <f>Q189*H189</f>
        <v>7.5630800000000002</v>
      </c>
      <c r="S189" s="155">
        <v>0</v>
      </c>
      <c r="T189" s="156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57" t="s">
        <v>125</v>
      </c>
      <c r="AT189" s="157" t="s">
        <v>127</v>
      </c>
      <c r="AU189" s="157" t="s">
        <v>90</v>
      </c>
      <c r="AY189" s="17" t="s">
        <v>123</v>
      </c>
      <c r="BE189" s="158">
        <f>IF(N189="základní",J189,0)</f>
        <v>0</v>
      </c>
      <c r="BF189" s="158">
        <f>IF(N189="snížená",J189,0)</f>
        <v>0</v>
      </c>
      <c r="BG189" s="158">
        <f>IF(N189="zákl. přenesená",J189,0)</f>
        <v>0</v>
      </c>
      <c r="BH189" s="158">
        <f>IF(N189="sníž. přenesená",J189,0)</f>
        <v>0</v>
      </c>
      <c r="BI189" s="158">
        <f>IF(N189="nulová",J189,0)</f>
        <v>0</v>
      </c>
      <c r="BJ189" s="17" t="s">
        <v>88</v>
      </c>
      <c r="BK189" s="158">
        <f>ROUND(I189*H189,2)</f>
        <v>0</v>
      </c>
      <c r="BL189" s="17" t="s">
        <v>125</v>
      </c>
      <c r="BM189" s="157" t="s">
        <v>502</v>
      </c>
    </row>
    <row r="190" spans="1:65" s="13" customFormat="1">
      <c r="B190" s="168"/>
      <c r="D190" s="159" t="s">
        <v>207</v>
      </c>
      <c r="E190" s="169" t="s">
        <v>1</v>
      </c>
      <c r="F190" s="170" t="s">
        <v>503</v>
      </c>
      <c r="H190" s="171">
        <v>4</v>
      </c>
      <c r="I190" s="172"/>
      <c r="L190" s="168"/>
      <c r="M190" s="173"/>
      <c r="N190" s="174"/>
      <c r="O190" s="174"/>
      <c r="P190" s="174"/>
      <c r="Q190" s="174"/>
      <c r="R190" s="174"/>
      <c r="S190" s="174"/>
      <c r="T190" s="175"/>
      <c r="AT190" s="169" t="s">
        <v>207</v>
      </c>
      <c r="AU190" s="169" t="s">
        <v>90</v>
      </c>
      <c r="AV190" s="13" t="s">
        <v>90</v>
      </c>
      <c r="AW190" s="13" t="s">
        <v>36</v>
      </c>
      <c r="AX190" s="13" t="s">
        <v>88</v>
      </c>
      <c r="AY190" s="169" t="s">
        <v>123</v>
      </c>
    </row>
    <row r="191" spans="1:65" s="12" customFormat="1" ht="22.9" customHeight="1">
      <c r="B191" s="131"/>
      <c r="D191" s="132" t="s">
        <v>79</v>
      </c>
      <c r="E191" s="142" t="s">
        <v>135</v>
      </c>
      <c r="F191" s="142" t="s">
        <v>338</v>
      </c>
      <c r="I191" s="134"/>
      <c r="J191" s="143">
        <f>BK191</f>
        <v>0</v>
      </c>
      <c r="L191" s="131"/>
      <c r="M191" s="136"/>
      <c r="N191" s="137"/>
      <c r="O191" s="137"/>
      <c r="P191" s="138">
        <f>SUM(P192:P222)</f>
        <v>0</v>
      </c>
      <c r="Q191" s="137"/>
      <c r="R191" s="138">
        <f>SUM(R192:R222)</f>
        <v>27.895619</v>
      </c>
      <c r="S191" s="137"/>
      <c r="T191" s="139">
        <f>SUM(T192:T222)</f>
        <v>0</v>
      </c>
      <c r="AR191" s="132" t="s">
        <v>88</v>
      </c>
      <c r="AT191" s="140" t="s">
        <v>79</v>
      </c>
      <c r="AU191" s="140" t="s">
        <v>88</v>
      </c>
      <c r="AY191" s="132" t="s">
        <v>123</v>
      </c>
      <c r="BK191" s="141">
        <f>SUM(BK192:BK222)</f>
        <v>0</v>
      </c>
    </row>
    <row r="192" spans="1:65" s="2" customFormat="1" ht="24.2" customHeight="1">
      <c r="A192" s="32"/>
      <c r="B192" s="144"/>
      <c r="C192" s="192" t="s">
        <v>244</v>
      </c>
      <c r="D192" s="192" t="s">
        <v>272</v>
      </c>
      <c r="E192" s="193" t="s">
        <v>504</v>
      </c>
      <c r="F192" s="194" t="s">
        <v>505</v>
      </c>
      <c r="G192" s="195" t="s">
        <v>371</v>
      </c>
      <c r="H192" s="196">
        <v>21</v>
      </c>
      <c r="I192" s="197"/>
      <c r="J192" s="198">
        <f>ROUND(I192*H192,2)</f>
        <v>0</v>
      </c>
      <c r="K192" s="199"/>
      <c r="L192" s="200"/>
      <c r="M192" s="201" t="s">
        <v>1</v>
      </c>
      <c r="N192" s="202" t="s">
        <v>45</v>
      </c>
      <c r="O192" s="58"/>
      <c r="P192" s="155">
        <f>O192*H192</f>
        <v>0</v>
      </c>
      <c r="Q192" s="155">
        <v>2E-3</v>
      </c>
      <c r="R192" s="155">
        <f>Q192*H192</f>
        <v>4.2000000000000003E-2</v>
      </c>
      <c r="S192" s="155">
        <v>0</v>
      </c>
      <c r="T192" s="156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57" t="s">
        <v>135</v>
      </c>
      <c r="AT192" s="157" t="s">
        <v>272</v>
      </c>
      <c r="AU192" s="157" t="s">
        <v>90</v>
      </c>
      <c r="AY192" s="17" t="s">
        <v>123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7" t="s">
        <v>88</v>
      </c>
      <c r="BK192" s="158">
        <f>ROUND(I192*H192,2)</f>
        <v>0</v>
      </c>
      <c r="BL192" s="17" t="s">
        <v>125</v>
      </c>
      <c r="BM192" s="157" t="s">
        <v>506</v>
      </c>
    </row>
    <row r="193" spans="1:65" s="233" customFormat="1" ht="24.2" customHeight="1">
      <c r="A193" s="224"/>
      <c r="B193" s="225"/>
      <c r="C193" s="217" t="s">
        <v>8</v>
      </c>
      <c r="D193" s="217" t="s">
        <v>127</v>
      </c>
      <c r="E193" s="218" t="s">
        <v>507</v>
      </c>
      <c r="F193" s="219" t="s">
        <v>605</v>
      </c>
      <c r="G193" s="220" t="s">
        <v>225</v>
      </c>
      <c r="H193" s="221">
        <v>14.5</v>
      </c>
      <c r="I193" s="222"/>
      <c r="J193" s="222">
        <f>ROUND(I193*H193,2)</f>
        <v>0</v>
      </c>
      <c r="K193" s="226"/>
      <c r="L193" s="227"/>
      <c r="M193" s="228" t="s">
        <v>1</v>
      </c>
      <c r="N193" s="229" t="s">
        <v>45</v>
      </c>
      <c r="O193" s="230"/>
      <c r="P193" s="231">
        <f>O193*H193</f>
        <v>0</v>
      </c>
      <c r="Q193" s="231">
        <v>1.0000000000000001E-5</v>
      </c>
      <c r="R193" s="231">
        <f>Q193*H193</f>
        <v>1.45E-4</v>
      </c>
      <c r="S193" s="231">
        <v>0</v>
      </c>
      <c r="T193" s="232">
        <f>S193*H193</f>
        <v>0</v>
      </c>
      <c r="U193" s="224"/>
      <c r="V193" s="224"/>
      <c r="W193" s="224"/>
      <c r="X193" s="224"/>
      <c r="Y193" s="224"/>
      <c r="Z193" s="224"/>
      <c r="AA193" s="224"/>
      <c r="AB193" s="224"/>
      <c r="AC193" s="224"/>
      <c r="AD193" s="224"/>
      <c r="AE193" s="224"/>
      <c r="AR193" s="234" t="s">
        <v>125</v>
      </c>
      <c r="AT193" s="234" t="s">
        <v>127</v>
      </c>
      <c r="AU193" s="234" t="s">
        <v>90</v>
      </c>
      <c r="AY193" s="235" t="s">
        <v>123</v>
      </c>
      <c r="BE193" s="236">
        <f>IF(N193="základní",J193,0)</f>
        <v>0</v>
      </c>
      <c r="BF193" s="236">
        <f>IF(N193="snížená",J193,0)</f>
        <v>0</v>
      </c>
      <c r="BG193" s="236">
        <f>IF(N193="zákl. přenesená",J193,0)</f>
        <v>0</v>
      </c>
      <c r="BH193" s="236">
        <f>IF(N193="sníž. přenesená",J193,0)</f>
        <v>0</v>
      </c>
      <c r="BI193" s="236">
        <f>IF(N193="nulová",J193,0)</f>
        <v>0</v>
      </c>
      <c r="BJ193" s="235" t="s">
        <v>88</v>
      </c>
      <c r="BK193" s="236">
        <f>ROUND(I193*H193,2)</f>
        <v>0</v>
      </c>
      <c r="BL193" s="235" t="s">
        <v>125</v>
      </c>
      <c r="BM193" s="234" t="s">
        <v>508</v>
      </c>
    </row>
    <row r="194" spans="1:65" s="233" customFormat="1" ht="16.5" customHeight="1">
      <c r="A194" s="224"/>
      <c r="B194" s="225"/>
      <c r="C194" s="237" t="s">
        <v>262</v>
      </c>
      <c r="D194" s="237" t="s">
        <v>272</v>
      </c>
      <c r="E194" s="238" t="s">
        <v>509</v>
      </c>
      <c r="F194" s="239" t="s">
        <v>510</v>
      </c>
      <c r="G194" s="240" t="s">
        <v>225</v>
      </c>
      <c r="H194" s="241">
        <v>14.5</v>
      </c>
      <c r="I194" s="242"/>
      <c r="J194" s="242">
        <f>ROUND(I194*H194,2)</f>
        <v>0</v>
      </c>
      <c r="K194" s="243"/>
      <c r="L194" s="244"/>
      <c r="M194" s="245" t="s">
        <v>1</v>
      </c>
      <c r="N194" s="246" t="s">
        <v>45</v>
      </c>
      <c r="O194" s="230"/>
      <c r="P194" s="231">
        <f>O194*H194</f>
        <v>0</v>
      </c>
      <c r="Q194" s="231">
        <v>2.5899999999999999E-3</v>
      </c>
      <c r="R194" s="231">
        <f>Q194*H194</f>
        <v>3.7554999999999998E-2</v>
      </c>
      <c r="S194" s="231">
        <v>0</v>
      </c>
      <c r="T194" s="232">
        <f>S194*H194</f>
        <v>0</v>
      </c>
      <c r="U194" s="224"/>
      <c r="V194" s="224"/>
      <c r="W194" s="224"/>
      <c r="X194" s="224"/>
      <c r="Y194" s="224"/>
      <c r="Z194" s="224"/>
      <c r="AA194" s="224"/>
      <c r="AB194" s="224"/>
      <c r="AC194" s="224"/>
      <c r="AD194" s="224"/>
      <c r="AE194" s="224"/>
      <c r="AR194" s="234" t="s">
        <v>135</v>
      </c>
      <c r="AT194" s="234" t="s">
        <v>272</v>
      </c>
      <c r="AU194" s="234" t="s">
        <v>90</v>
      </c>
      <c r="AY194" s="235" t="s">
        <v>123</v>
      </c>
      <c r="BE194" s="236">
        <f>IF(N194="základní",J194,0)</f>
        <v>0</v>
      </c>
      <c r="BF194" s="236">
        <f>IF(N194="snížená",J194,0)</f>
        <v>0</v>
      </c>
      <c r="BG194" s="236">
        <f>IF(N194="zákl. přenesená",J194,0)</f>
        <v>0</v>
      </c>
      <c r="BH194" s="236">
        <f>IF(N194="sníž. přenesená",J194,0)</f>
        <v>0</v>
      </c>
      <c r="BI194" s="236">
        <f>IF(N194="nulová",J194,0)</f>
        <v>0</v>
      </c>
      <c r="BJ194" s="235" t="s">
        <v>88</v>
      </c>
      <c r="BK194" s="236">
        <f>ROUND(I194*H194,2)</f>
        <v>0</v>
      </c>
      <c r="BL194" s="235" t="s">
        <v>125</v>
      </c>
      <c r="BM194" s="234" t="s">
        <v>511</v>
      </c>
    </row>
    <row r="195" spans="1:65" s="233" customFormat="1" ht="24.2" customHeight="1">
      <c r="A195" s="224"/>
      <c r="B195" s="225"/>
      <c r="C195" s="217" t="s">
        <v>267</v>
      </c>
      <c r="D195" s="217" t="s">
        <v>127</v>
      </c>
      <c r="E195" s="218" t="s">
        <v>512</v>
      </c>
      <c r="F195" s="219" t="s">
        <v>513</v>
      </c>
      <c r="G195" s="220" t="s">
        <v>225</v>
      </c>
      <c r="H195" s="221">
        <v>62</v>
      </c>
      <c r="I195" s="222"/>
      <c r="J195" s="222">
        <f>ROUND(I195*H195,2)</f>
        <v>0</v>
      </c>
      <c r="K195" s="226"/>
      <c r="L195" s="227"/>
      <c r="M195" s="228" t="s">
        <v>1</v>
      </c>
      <c r="N195" s="229" t="s">
        <v>45</v>
      </c>
      <c r="O195" s="230"/>
      <c r="P195" s="231">
        <f>O195*H195</f>
        <v>0</v>
      </c>
      <c r="Q195" s="231">
        <v>2.0000000000000002E-5</v>
      </c>
      <c r="R195" s="231">
        <f>Q195*H195</f>
        <v>1.24E-3</v>
      </c>
      <c r="S195" s="231">
        <v>0</v>
      </c>
      <c r="T195" s="232">
        <f>S195*H195</f>
        <v>0</v>
      </c>
      <c r="U195" s="224"/>
      <c r="V195" s="224"/>
      <c r="W195" s="224"/>
      <c r="X195" s="224"/>
      <c r="Y195" s="224"/>
      <c r="Z195" s="224"/>
      <c r="AA195" s="224"/>
      <c r="AB195" s="224"/>
      <c r="AC195" s="224"/>
      <c r="AD195" s="224"/>
      <c r="AE195" s="224"/>
      <c r="AR195" s="234" t="s">
        <v>125</v>
      </c>
      <c r="AT195" s="234" t="s">
        <v>127</v>
      </c>
      <c r="AU195" s="234" t="s">
        <v>90</v>
      </c>
      <c r="AY195" s="235" t="s">
        <v>123</v>
      </c>
      <c r="BE195" s="236">
        <f>IF(N195="základní",J195,0)</f>
        <v>0</v>
      </c>
      <c r="BF195" s="236">
        <f>IF(N195="snížená",J195,0)</f>
        <v>0</v>
      </c>
      <c r="BG195" s="236">
        <f>IF(N195="zákl. přenesená",J195,0)</f>
        <v>0</v>
      </c>
      <c r="BH195" s="236">
        <f>IF(N195="sníž. přenesená",J195,0)</f>
        <v>0</v>
      </c>
      <c r="BI195" s="236">
        <f>IF(N195="nulová",J195,0)</f>
        <v>0</v>
      </c>
      <c r="BJ195" s="235" t="s">
        <v>88</v>
      </c>
      <c r="BK195" s="236">
        <f>ROUND(I195*H195,2)</f>
        <v>0</v>
      </c>
      <c r="BL195" s="235" t="s">
        <v>125</v>
      </c>
      <c r="BM195" s="234" t="s">
        <v>514</v>
      </c>
    </row>
    <row r="196" spans="1:65" s="233" customFormat="1" ht="24.2" customHeight="1">
      <c r="A196" s="224"/>
      <c r="B196" s="225"/>
      <c r="C196" s="237" t="s">
        <v>271</v>
      </c>
      <c r="D196" s="237" t="s">
        <v>272</v>
      </c>
      <c r="E196" s="238" t="s">
        <v>515</v>
      </c>
      <c r="F196" s="239" t="s">
        <v>516</v>
      </c>
      <c r="G196" s="240" t="s">
        <v>225</v>
      </c>
      <c r="H196" s="241">
        <v>62.93</v>
      </c>
      <c r="I196" s="242"/>
      <c r="J196" s="242">
        <f>ROUND(I196*H196,2)</f>
        <v>0</v>
      </c>
      <c r="K196" s="243"/>
      <c r="L196" s="244"/>
      <c r="M196" s="245" t="s">
        <v>1</v>
      </c>
      <c r="N196" s="246" t="s">
        <v>45</v>
      </c>
      <c r="O196" s="230"/>
      <c r="P196" s="231">
        <f>O196*H196</f>
        <v>0</v>
      </c>
      <c r="Q196" s="231">
        <v>7.3000000000000001E-3</v>
      </c>
      <c r="R196" s="231">
        <f>Q196*H196</f>
        <v>0.45938899999999999</v>
      </c>
      <c r="S196" s="231">
        <v>0</v>
      </c>
      <c r="T196" s="232">
        <f>S196*H196</f>
        <v>0</v>
      </c>
      <c r="U196" s="224"/>
      <c r="V196" s="224"/>
      <c r="W196" s="224"/>
      <c r="X196" s="224"/>
      <c r="Y196" s="224"/>
      <c r="Z196" s="224"/>
      <c r="AA196" s="224"/>
      <c r="AB196" s="224"/>
      <c r="AC196" s="224"/>
      <c r="AD196" s="224"/>
      <c r="AE196" s="224"/>
      <c r="AR196" s="234" t="s">
        <v>135</v>
      </c>
      <c r="AT196" s="234" t="s">
        <v>272</v>
      </c>
      <c r="AU196" s="234" t="s">
        <v>90</v>
      </c>
      <c r="AY196" s="235" t="s">
        <v>123</v>
      </c>
      <c r="BE196" s="236">
        <f>IF(N196="základní",J196,0)</f>
        <v>0</v>
      </c>
      <c r="BF196" s="236">
        <f>IF(N196="snížená",J196,0)</f>
        <v>0</v>
      </c>
      <c r="BG196" s="236">
        <f>IF(N196="zákl. přenesená",J196,0)</f>
        <v>0</v>
      </c>
      <c r="BH196" s="236">
        <f>IF(N196="sníž. přenesená",J196,0)</f>
        <v>0</v>
      </c>
      <c r="BI196" s="236">
        <f>IF(N196="nulová",J196,0)</f>
        <v>0</v>
      </c>
      <c r="BJ196" s="235" t="s">
        <v>88</v>
      </c>
      <c r="BK196" s="236">
        <f>ROUND(I196*H196,2)</f>
        <v>0</v>
      </c>
      <c r="BL196" s="235" t="s">
        <v>125</v>
      </c>
      <c r="BM196" s="234" t="s">
        <v>517</v>
      </c>
    </row>
    <row r="197" spans="1:65" s="208" customFormat="1">
      <c r="B197" s="209"/>
      <c r="D197" s="210" t="s">
        <v>207</v>
      </c>
      <c r="F197" s="212" t="s">
        <v>518</v>
      </c>
      <c r="H197" s="207">
        <v>62.93</v>
      </c>
      <c r="I197" s="213"/>
      <c r="L197" s="209"/>
      <c r="M197" s="214"/>
      <c r="N197" s="215"/>
      <c r="O197" s="215"/>
      <c r="P197" s="215"/>
      <c r="Q197" s="215"/>
      <c r="R197" s="215"/>
      <c r="S197" s="215"/>
      <c r="T197" s="216"/>
      <c r="AT197" s="211" t="s">
        <v>207</v>
      </c>
      <c r="AU197" s="211" t="s">
        <v>90</v>
      </c>
      <c r="AV197" s="208" t="s">
        <v>90</v>
      </c>
      <c r="AW197" s="208" t="s">
        <v>3</v>
      </c>
      <c r="AX197" s="208" t="s">
        <v>88</v>
      </c>
      <c r="AY197" s="211" t="s">
        <v>123</v>
      </c>
    </row>
    <row r="198" spans="1:65" s="233" customFormat="1" ht="24.2" customHeight="1">
      <c r="A198" s="224"/>
      <c r="B198" s="225"/>
      <c r="C198" s="217" t="s">
        <v>276</v>
      </c>
      <c r="D198" s="217" t="s">
        <v>127</v>
      </c>
      <c r="E198" s="218" t="s">
        <v>519</v>
      </c>
      <c r="F198" s="219" t="s">
        <v>520</v>
      </c>
      <c r="G198" s="220" t="s">
        <v>225</v>
      </c>
      <c r="H198" s="221">
        <v>57</v>
      </c>
      <c r="I198" s="222"/>
      <c r="J198" s="222">
        <f>ROUND(I198*H198,2)</f>
        <v>0</v>
      </c>
      <c r="K198" s="226"/>
      <c r="L198" s="227"/>
      <c r="M198" s="228" t="s">
        <v>1</v>
      </c>
      <c r="N198" s="229" t="s">
        <v>45</v>
      </c>
      <c r="O198" s="230"/>
      <c r="P198" s="231">
        <f>O198*H198</f>
        <v>0</v>
      </c>
      <c r="Q198" s="231">
        <v>2.0000000000000002E-5</v>
      </c>
      <c r="R198" s="231">
        <f>Q198*H198</f>
        <v>1.1400000000000002E-3</v>
      </c>
      <c r="S198" s="231">
        <v>0</v>
      </c>
      <c r="T198" s="232">
        <f>S198*H198</f>
        <v>0</v>
      </c>
      <c r="U198" s="224"/>
      <c r="V198" s="224"/>
      <c r="W198" s="224"/>
      <c r="X198" s="224"/>
      <c r="Y198" s="224"/>
      <c r="Z198" s="224"/>
      <c r="AA198" s="224"/>
      <c r="AB198" s="224"/>
      <c r="AC198" s="224"/>
      <c r="AD198" s="224"/>
      <c r="AE198" s="224"/>
      <c r="AR198" s="234" t="s">
        <v>125</v>
      </c>
      <c r="AT198" s="234" t="s">
        <v>127</v>
      </c>
      <c r="AU198" s="234" t="s">
        <v>90</v>
      </c>
      <c r="AY198" s="235" t="s">
        <v>123</v>
      </c>
      <c r="BE198" s="236">
        <f>IF(N198="základní",J198,0)</f>
        <v>0</v>
      </c>
      <c r="BF198" s="236">
        <f>IF(N198="snížená",J198,0)</f>
        <v>0</v>
      </c>
      <c r="BG198" s="236">
        <f>IF(N198="zákl. přenesená",J198,0)</f>
        <v>0</v>
      </c>
      <c r="BH198" s="236">
        <f>IF(N198="sníž. přenesená",J198,0)</f>
        <v>0</v>
      </c>
      <c r="BI198" s="236">
        <f>IF(N198="nulová",J198,0)</f>
        <v>0</v>
      </c>
      <c r="BJ198" s="235" t="s">
        <v>88</v>
      </c>
      <c r="BK198" s="236">
        <f>ROUND(I198*H198,2)</f>
        <v>0</v>
      </c>
      <c r="BL198" s="235" t="s">
        <v>125</v>
      </c>
      <c r="BM198" s="234" t="s">
        <v>521</v>
      </c>
    </row>
    <row r="199" spans="1:65" s="233" customFormat="1" ht="24.2" customHeight="1">
      <c r="A199" s="224"/>
      <c r="B199" s="225"/>
      <c r="C199" s="237" t="s">
        <v>280</v>
      </c>
      <c r="D199" s="237" t="s">
        <v>272</v>
      </c>
      <c r="E199" s="238" t="s">
        <v>522</v>
      </c>
      <c r="F199" s="239" t="s">
        <v>523</v>
      </c>
      <c r="G199" s="240" t="s">
        <v>225</v>
      </c>
      <c r="H199" s="241">
        <v>57.854999999999997</v>
      </c>
      <c r="I199" s="242"/>
      <c r="J199" s="242">
        <f>ROUND(I199*H199,2)</f>
        <v>0</v>
      </c>
      <c r="K199" s="243"/>
      <c r="L199" s="244"/>
      <c r="M199" s="245" t="s">
        <v>1</v>
      </c>
      <c r="N199" s="246" t="s">
        <v>45</v>
      </c>
      <c r="O199" s="230"/>
      <c r="P199" s="231">
        <f>O199*H199</f>
        <v>0</v>
      </c>
      <c r="Q199" s="231">
        <v>8.0000000000000002E-3</v>
      </c>
      <c r="R199" s="231">
        <f>Q199*H199</f>
        <v>0.46283999999999997</v>
      </c>
      <c r="S199" s="231">
        <v>0</v>
      </c>
      <c r="T199" s="232">
        <f>S199*H199</f>
        <v>0</v>
      </c>
      <c r="U199" s="224"/>
      <c r="V199" s="224"/>
      <c r="W199" s="224"/>
      <c r="X199" s="224"/>
      <c r="Y199" s="224"/>
      <c r="Z199" s="224"/>
      <c r="AA199" s="224"/>
      <c r="AB199" s="224"/>
      <c r="AC199" s="224"/>
      <c r="AD199" s="224"/>
      <c r="AE199" s="224"/>
      <c r="AR199" s="234" t="s">
        <v>135</v>
      </c>
      <c r="AT199" s="234" t="s">
        <v>272</v>
      </c>
      <c r="AU199" s="234" t="s">
        <v>90</v>
      </c>
      <c r="AY199" s="235" t="s">
        <v>123</v>
      </c>
      <c r="BE199" s="236">
        <f>IF(N199="základní",J199,0)</f>
        <v>0</v>
      </c>
      <c r="BF199" s="236">
        <f>IF(N199="snížená",J199,0)</f>
        <v>0</v>
      </c>
      <c r="BG199" s="236">
        <f>IF(N199="zákl. přenesená",J199,0)</f>
        <v>0</v>
      </c>
      <c r="BH199" s="236">
        <f>IF(N199="sníž. přenesená",J199,0)</f>
        <v>0</v>
      </c>
      <c r="BI199" s="236">
        <f>IF(N199="nulová",J199,0)</f>
        <v>0</v>
      </c>
      <c r="BJ199" s="235" t="s">
        <v>88</v>
      </c>
      <c r="BK199" s="236">
        <f>ROUND(I199*H199,2)</f>
        <v>0</v>
      </c>
      <c r="BL199" s="235" t="s">
        <v>125</v>
      </c>
      <c r="BM199" s="234" t="s">
        <v>524</v>
      </c>
    </row>
    <row r="200" spans="1:65" s="208" customFormat="1">
      <c r="B200" s="209"/>
      <c r="D200" s="210" t="s">
        <v>207</v>
      </c>
      <c r="F200" s="212" t="s">
        <v>525</v>
      </c>
      <c r="H200" s="207">
        <v>57.854999999999997</v>
      </c>
      <c r="I200" s="213"/>
      <c r="L200" s="209"/>
      <c r="M200" s="214"/>
      <c r="N200" s="215"/>
      <c r="O200" s="215"/>
      <c r="P200" s="215"/>
      <c r="Q200" s="215"/>
      <c r="R200" s="215"/>
      <c r="S200" s="215"/>
      <c r="T200" s="216"/>
      <c r="AT200" s="211" t="s">
        <v>207</v>
      </c>
      <c r="AU200" s="211" t="s">
        <v>90</v>
      </c>
      <c r="AV200" s="208" t="s">
        <v>90</v>
      </c>
      <c r="AW200" s="208" t="s">
        <v>3</v>
      </c>
      <c r="AX200" s="208" t="s">
        <v>88</v>
      </c>
      <c r="AY200" s="211" t="s">
        <v>123</v>
      </c>
    </row>
    <row r="201" spans="1:65" s="233" customFormat="1" ht="21.75" customHeight="1">
      <c r="A201" s="224"/>
      <c r="B201" s="225"/>
      <c r="C201" s="217" t="s">
        <v>7</v>
      </c>
      <c r="D201" s="217" t="s">
        <v>127</v>
      </c>
      <c r="E201" s="218" t="s">
        <v>526</v>
      </c>
      <c r="F201" s="219" t="s">
        <v>527</v>
      </c>
      <c r="G201" s="220" t="s">
        <v>225</v>
      </c>
      <c r="H201" s="221">
        <v>14.5</v>
      </c>
      <c r="I201" s="222"/>
      <c r="J201" s="222">
        <f>ROUND(I201*H201,2)</f>
        <v>0</v>
      </c>
      <c r="K201" s="226"/>
      <c r="L201" s="227"/>
      <c r="M201" s="228" t="s">
        <v>1</v>
      </c>
      <c r="N201" s="229" t="s">
        <v>45</v>
      </c>
      <c r="O201" s="230"/>
      <c r="P201" s="231">
        <f>O201*H201</f>
        <v>0</v>
      </c>
      <c r="Q201" s="231">
        <v>0</v>
      </c>
      <c r="R201" s="231">
        <f>Q201*H201</f>
        <v>0</v>
      </c>
      <c r="S201" s="231">
        <v>0</v>
      </c>
      <c r="T201" s="232">
        <f>S201*H201</f>
        <v>0</v>
      </c>
      <c r="U201" s="224"/>
      <c r="V201" s="224"/>
      <c r="W201" s="224"/>
      <c r="X201" s="224"/>
      <c r="Y201" s="224"/>
      <c r="Z201" s="224"/>
      <c r="AA201" s="224"/>
      <c r="AB201" s="224"/>
      <c r="AC201" s="224"/>
      <c r="AD201" s="224"/>
      <c r="AE201" s="224"/>
      <c r="AR201" s="234" t="s">
        <v>125</v>
      </c>
      <c r="AT201" s="234" t="s">
        <v>127</v>
      </c>
      <c r="AU201" s="234" t="s">
        <v>90</v>
      </c>
      <c r="AY201" s="235" t="s">
        <v>123</v>
      </c>
      <c r="BE201" s="236">
        <f>IF(N201="základní",J201,0)</f>
        <v>0</v>
      </c>
      <c r="BF201" s="236">
        <f>IF(N201="snížená",J201,0)</f>
        <v>0</v>
      </c>
      <c r="BG201" s="236">
        <f>IF(N201="zákl. přenesená",J201,0)</f>
        <v>0</v>
      </c>
      <c r="BH201" s="236">
        <f>IF(N201="sníž. přenesená",J201,0)</f>
        <v>0</v>
      </c>
      <c r="BI201" s="236">
        <f>IF(N201="nulová",J201,0)</f>
        <v>0</v>
      </c>
      <c r="BJ201" s="235" t="s">
        <v>88</v>
      </c>
      <c r="BK201" s="236">
        <f>ROUND(I201*H201,2)</f>
        <v>0</v>
      </c>
      <c r="BL201" s="235" t="s">
        <v>125</v>
      </c>
      <c r="BM201" s="234" t="s">
        <v>528</v>
      </c>
    </row>
    <row r="202" spans="1:65" s="233" customFormat="1" ht="24.2" customHeight="1">
      <c r="A202" s="224"/>
      <c r="B202" s="225"/>
      <c r="C202" s="217" t="s">
        <v>289</v>
      </c>
      <c r="D202" s="217" t="s">
        <v>127</v>
      </c>
      <c r="E202" s="218" t="s">
        <v>529</v>
      </c>
      <c r="F202" s="219" t="s">
        <v>530</v>
      </c>
      <c r="G202" s="220" t="s">
        <v>531</v>
      </c>
      <c r="H202" s="221">
        <v>1</v>
      </c>
      <c r="I202" s="222"/>
      <c r="J202" s="222">
        <f>ROUND(I202*H202,2)</f>
        <v>0</v>
      </c>
      <c r="K202" s="226"/>
      <c r="L202" s="227"/>
      <c r="M202" s="228" t="s">
        <v>1</v>
      </c>
      <c r="N202" s="229" t="s">
        <v>45</v>
      </c>
      <c r="O202" s="230"/>
      <c r="P202" s="231">
        <f>O202*H202</f>
        <v>0</v>
      </c>
      <c r="Q202" s="231">
        <v>3.1E-4</v>
      </c>
      <c r="R202" s="231">
        <f>Q202*H202</f>
        <v>3.1E-4</v>
      </c>
      <c r="S202" s="231">
        <v>0</v>
      </c>
      <c r="T202" s="232">
        <f>S202*H202</f>
        <v>0</v>
      </c>
      <c r="U202" s="224"/>
      <c r="V202" s="224"/>
      <c r="W202" s="224"/>
      <c r="X202" s="224"/>
      <c r="Y202" s="224"/>
      <c r="Z202" s="224"/>
      <c r="AA202" s="224"/>
      <c r="AB202" s="224"/>
      <c r="AC202" s="224"/>
      <c r="AD202" s="224"/>
      <c r="AE202" s="224"/>
      <c r="AR202" s="234" t="s">
        <v>125</v>
      </c>
      <c r="AT202" s="234" t="s">
        <v>127</v>
      </c>
      <c r="AU202" s="234" t="s">
        <v>90</v>
      </c>
      <c r="AY202" s="235" t="s">
        <v>123</v>
      </c>
      <c r="BE202" s="236">
        <f>IF(N202="základní",J202,0)</f>
        <v>0</v>
      </c>
      <c r="BF202" s="236">
        <f>IF(N202="snížená",J202,0)</f>
        <v>0</v>
      </c>
      <c r="BG202" s="236">
        <f>IF(N202="zákl. přenesená",J202,0)</f>
        <v>0</v>
      </c>
      <c r="BH202" s="236">
        <f>IF(N202="sníž. přenesená",J202,0)</f>
        <v>0</v>
      </c>
      <c r="BI202" s="236">
        <f>IF(N202="nulová",J202,0)</f>
        <v>0</v>
      </c>
      <c r="BJ202" s="235" t="s">
        <v>88</v>
      </c>
      <c r="BK202" s="236">
        <f>ROUND(I202*H202,2)</f>
        <v>0</v>
      </c>
      <c r="BL202" s="235" t="s">
        <v>125</v>
      </c>
      <c r="BM202" s="234" t="s">
        <v>532</v>
      </c>
    </row>
    <row r="203" spans="1:65" s="2" customFormat="1" ht="24.2" customHeight="1">
      <c r="A203" s="32"/>
      <c r="B203" s="144"/>
      <c r="C203" s="145" t="s">
        <v>533</v>
      </c>
      <c r="D203" s="145" t="s">
        <v>127</v>
      </c>
      <c r="E203" s="146" t="s">
        <v>534</v>
      </c>
      <c r="F203" s="147" t="s">
        <v>535</v>
      </c>
      <c r="G203" s="148" t="s">
        <v>225</v>
      </c>
      <c r="H203" s="149">
        <v>119</v>
      </c>
      <c r="I203" s="150"/>
      <c r="J203" s="151">
        <f>ROUND(I203*H203,2)</f>
        <v>0</v>
      </c>
      <c r="K203" s="152"/>
      <c r="L203" s="33"/>
      <c r="M203" s="153" t="s">
        <v>1</v>
      </c>
      <c r="N203" s="154" t="s">
        <v>45</v>
      </c>
      <c r="O203" s="58"/>
      <c r="P203" s="155">
        <f>O203*H203</f>
        <v>0</v>
      </c>
      <c r="Q203" s="155">
        <v>0</v>
      </c>
      <c r="R203" s="155">
        <f>Q203*H203</f>
        <v>0</v>
      </c>
      <c r="S203" s="155">
        <v>0</v>
      </c>
      <c r="T203" s="156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57" t="s">
        <v>125</v>
      </c>
      <c r="AT203" s="157" t="s">
        <v>127</v>
      </c>
      <c r="AU203" s="157" t="s">
        <v>90</v>
      </c>
      <c r="AY203" s="17" t="s">
        <v>123</v>
      </c>
      <c r="BE203" s="158">
        <f>IF(N203="základní",J203,0)</f>
        <v>0</v>
      </c>
      <c r="BF203" s="158">
        <f>IF(N203="snížená",J203,0)</f>
        <v>0</v>
      </c>
      <c r="BG203" s="158">
        <f>IF(N203="zákl. přenesená",J203,0)</f>
        <v>0</v>
      </c>
      <c r="BH203" s="158">
        <f>IF(N203="sníž. přenesená",J203,0)</f>
        <v>0</v>
      </c>
      <c r="BI203" s="158">
        <f>IF(N203="nulová",J203,0)</f>
        <v>0</v>
      </c>
      <c r="BJ203" s="17" t="s">
        <v>88</v>
      </c>
      <c r="BK203" s="158">
        <f>ROUND(I203*H203,2)</f>
        <v>0</v>
      </c>
      <c r="BL203" s="17" t="s">
        <v>125</v>
      </c>
      <c r="BM203" s="157" t="s">
        <v>536</v>
      </c>
    </row>
    <row r="204" spans="1:65" s="13" customFormat="1">
      <c r="B204" s="168"/>
      <c r="D204" s="159" t="s">
        <v>207</v>
      </c>
      <c r="E204" s="169" t="s">
        <v>1</v>
      </c>
      <c r="F204" s="170" t="s">
        <v>537</v>
      </c>
      <c r="H204" s="171">
        <v>119</v>
      </c>
      <c r="I204" s="172"/>
      <c r="L204" s="168"/>
      <c r="M204" s="173"/>
      <c r="N204" s="174"/>
      <c r="O204" s="174"/>
      <c r="P204" s="174"/>
      <c r="Q204" s="174"/>
      <c r="R204" s="174"/>
      <c r="S204" s="174"/>
      <c r="T204" s="175"/>
      <c r="AT204" s="169" t="s">
        <v>207</v>
      </c>
      <c r="AU204" s="169" t="s">
        <v>90</v>
      </c>
      <c r="AV204" s="13" t="s">
        <v>90</v>
      </c>
      <c r="AW204" s="13" t="s">
        <v>36</v>
      </c>
      <c r="AX204" s="13" t="s">
        <v>88</v>
      </c>
      <c r="AY204" s="169" t="s">
        <v>123</v>
      </c>
    </row>
    <row r="205" spans="1:65" s="2" customFormat="1" ht="24.2" customHeight="1">
      <c r="A205" s="32"/>
      <c r="B205" s="144"/>
      <c r="C205" s="145" t="s">
        <v>538</v>
      </c>
      <c r="D205" s="145" t="s">
        <v>127</v>
      </c>
      <c r="E205" s="146" t="s">
        <v>539</v>
      </c>
      <c r="F205" s="147" t="s">
        <v>540</v>
      </c>
      <c r="G205" s="148" t="s">
        <v>371</v>
      </c>
      <c r="H205" s="149">
        <v>15</v>
      </c>
      <c r="I205" s="150"/>
      <c r="J205" s="151">
        <f>ROUND(I205*H205,2)</f>
        <v>0</v>
      </c>
      <c r="K205" s="152"/>
      <c r="L205" s="33"/>
      <c r="M205" s="153" t="s">
        <v>1</v>
      </c>
      <c r="N205" s="154" t="s">
        <v>45</v>
      </c>
      <c r="O205" s="58"/>
      <c r="P205" s="155">
        <f>O205*H205</f>
        <v>0</v>
      </c>
      <c r="Q205" s="155">
        <v>1.0189999999999999E-2</v>
      </c>
      <c r="R205" s="155">
        <f>Q205*H205</f>
        <v>0.15284999999999999</v>
      </c>
      <c r="S205" s="155">
        <v>0</v>
      </c>
      <c r="T205" s="156">
        <f>S205*H205</f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57" t="s">
        <v>125</v>
      </c>
      <c r="AT205" s="157" t="s">
        <v>127</v>
      </c>
      <c r="AU205" s="157" t="s">
        <v>90</v>
      </c>
      <c r="AY205" s="17" t="s">
        <v>123</v>
      </c>
      <c r="BE205" s="158">
        <f>IF(N205="základní",J205,0)</f>
        <v>0</v>
      </c>
      <c r="BF205" s="158">
        <f>IF(N205="snížená",J205,0)</f>
        <v>0</v>
      </c>
      <c r="BG205" s="158">
        <f>IF(N205="zákl. přenesená",J205,0)</f>
        <v>0</v>
      </c>
      <c r="BH205" s="158">
        <f>IF(N205="sníž. přenesená",J205,0)</f>
        <v>0</v>
      </c>
      <c r="BI205" s="158">
        <f>IF(N205="nulová",J205,0)</f>
        <v>0</v>
      </c>
      <c r="BJ205" s="17" t="s">
        <v>88</v>
      </c>
      <c r="BK205" s="158">
        <f>ROUND(I205*H205,2)</f>
        <v>0</v>
      </c>
      <c r="BL205" s="17" t="s">
        <v>125</v>
      </c>
      <c r="BM205" s="157" t="s">
        <v>541</v>
      </c>
    </row>
    <row r="206" spans="1:65" s="2" customFormat="1" ht="16.5" customHeight="1">
      <c r="A206" s="32"/>
      <c r="B206" s="144"/>
      <c r="C206" s="192" t="s">
        <v>297</v>
      </c>
      <c r="D206" s="192" t="s">
        <v>272</v>
      </c>
      <c r="E206" s="193" t="s">
        <v>542</v>
      </c>
      <c r="F206" s="194" t="s">
        <v>543</v>
      </c>
      <c r="G206" s="195" t="s">
        <v>371</v>
      </c>
      <c r="H206" s="196">
        <v>8</v>
      </c>
      <c r="I206" s="197"/>
      <c r="J206" s="198">
        <f>ROUND(I206*H206,2)</f>
        <v>0</v>
      </c>
      <c r="K206" s="199"/>
      <c r="L206" s="200"/>
      <c r="M206" s="201" t="s">
        <v>1</v>
      </c>
      <c r="N206" s="202" t="s">
        <v>45</v>
      </c>
      <c r="O206" s="58"/>
      <c r="P206" s="155">
        <f>O206*H206</f>
        <v>0</v>
      </c>
      <c r="Q206" s="155">
        <v>0.86</v>
      </c>
      <c r="R206" s="155">
        <f>Q206*H206</f>
        <v>6.88</v>
      </c>
      <c r="S206" s="155">
        <v>0</v>
      </c>
      <c r="T206" s="156">
        <f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57" t="s">
        <v>135</v>
      </c>
      <c r="AT206" s="157" t="s">
        <v>272</v>
      </c>
      <c r="AU206" s="157" t="s">
        <v>90</v>
      </c>
      <c r="AY206" s="17" t="s">
        <v>123</v>
      </c>
      <c r="BE206" s="158">
        <f>IF(N206="základní",J206,0)</f>
        <v>0</v>
      </c>
      <c r="BF206" s="158">
        <f>IF(N206="snížená",J206,0)</f>
        <v>0</v>
      </c>
      <c r="BG206" s="158">
        <f>IF(N206="zákl. přenesená",J206,0)</f>
        <v>0</v>
      </c>
      <c r="BH206" s="158">
        <f>IF(N206="sníž. přenesená",J206,0)</f>
        <v>0</v>
      </c>
      <c r="BI206" s="158">
        <f>IF(N206="nulová",J206,0)</f>
        <v>0</v>
      </c>
      <c r="BJ206" s="17" t="s">
        <v>88</v>
      </c>
      <c r="BK206" s="158">
        <f>ROUND(I206*H206,2)</f>
        <v>0</v>
      </c>
      <c r="BL206" s="17" t="s">
        <v>125</v>
      </c>
      <c r="BM206" s="157" t="s">
        <v>544</v>
      </c>
    </row>
    <row r="207" spans="1:65" s="13" customFormat="1">
      <c r="B207" s="168"/>
      <c r="D207" s="159" t="s">
        <v>207</v>
      </c>
      <c r="E207" s="169" t="s">
        <v>1</v>
      </c>
      <c r="F207" s="170" t="s">
        <v>545</v>
      </c>
      <c r="H207" s="171">
        <v>8</v>
      </c>
      <c r="I207" s="172"/>
      <c r="L207" s="168"/>
      <c r="M207" s="173"/>
      <c r="N207" s="174"/>
      <c r="O207" s="174"/>
      <c r="P207" s="174"/>
      <c r="Q207" s="174"/>
      <c r="R207" s="174"/>
      <c r="S207" s="174"/>
      <c r="T207" s="175"/>
      <c r="AT207" s="169" t="s">
        <v>207</v>
      </c>
      <c r="AU207" s="169" t="s">
        <v>90</v>
      </c>
      <c r="AV207" s="13" t="s">
        <v>90</v>
      </c>
      <c r="AW207" s="13" t="s">
        <v>36</v>
      </c>
      <c r="AX207" s="13" t="s">
        <v>88</v>
      </c>
      <c r="AY207" s="169" t="s">
        <v>123</v>
      </c>
    </row>
    <row r="208" spans="1:65" s="2" customFormat="1" ht="16.5" customHeight="1">
      <c r="A208" s="32"/>
      <c r="B208" s="144"/>
      <c r="C208" s="192" t="s">
        <v>313</v>
      </c>
      <c r="D208" s="192" t="s">
        <v>272</v>
      </c>
      <c r="E208" s="193" t="s">
        <v>546</v>
      </c>
      <c r="F208" s="194" t="s">
        <v>547</v>
      </c>
      <c r="G208" s="195" t="s">
        <v>371</v>
      </c>
      <c r="H208" s="196">
        <v>2</v>
      </c>
      <c r="I208" s="197"/>
      <c r="J208" s="198">
        <f t="shared" ref="J208:J222" si="0">ROUND(I208*H208,2)</f>
        <v>0</v>
      </c>
      <c r="K208" s="199"/>
      <c r="L208" s="200"/>
      <c r="M208" s="201" t="s">
        <v>1</v>
      </c>
      <c r="N208" s="202" t="s">
        <v>45</v>
      </c>
      <c r="O208" s="58"/>
      <c r="P208" s="155">
        <f t="shared" ref="P208:P222" si="1">O208*H208</f>
        <v>0</v>
      </c>
      <c r="Q208" s="155">
        <v>0.43</v>
      </c>
      <c r="R208" s="155">
        <f t="shared" ref="R208:R222" si="2">Q208*H208</f>
        <v>0.86</v>
      </c>
      <c r="S208" s="155">
        <v>0</v>
      </c>
      <c r="T208" s="156">
        <f t="shared" ref="T208:T222" si="3">S208*H208</f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57" t="s">
        <v>135</v>
      </c>
      <c r="AT208" s="157" t="s">
        <v>272</v>
      </c>
      <c r="AU208" s="157" t="s">
        <v>90</v>
      </c>
      <c r="AY208" s="17" t="s">
        <v>123</v>
      </c>
      <c r="BE208" s="158">
        <f t="shared" ref="BE208:BE222" si="4">IF(N208="základní",J208,0)</f>
        <v>0</v>
      </c>
      <c r="BF208" s="158">
        <f t="shared" ref="BF208:BF222" si="5">IF(N208="snížená",J208,0)</f>
        <v>0</v>
      </c>
      <c r="BG208" s="158">
        <f t="shared" ref="BG208:BG222" si="6">IF(N208="zákl. přenesená",J208,0)</f>
        <v>0</v>
      </c>
      <c r="BH208" s="158">
        <f t="shared" ref="BH208:BH222" si="7">IF(N208="sníž. přenesená",J208,0)</f>
        <v>0</v>
      </c>
      <c r="BI208" s="158">
        <f t="shared" ref="BI208:BI222" si="8">IF(N208="nulová",J208,0)</f>
        <v>0</v>
      </c>
      <c r="BJ208" s="17" t="s">
        <v>88</v>
      </c>
      <c r="BK208" s="158">
        <f t="shared" ref="BK208:BK222" si="9">ROUND(I208*H208,2)</f>
        <v>0</v>
      </c>
      <c r="BL208" s="17" t="s">
        <v>125</v>
      </c>
      <c r="BM208" s="157" t="s">
        <v>548</v>
      </c>
    </row>
    <row r="209" spans="1:65" s="2" customFormat="1" ht="16.5" customHeight="1">
      <c r="A209" s="32"/>
      <c r="B209" s="144"/>
      <c r="C209" s="192" t="s">
        <v>322</v>
      </c>
      <c r="D209" s="192" t="s">
        <v>272</v>
      </c>
      <c r="E209" s="193" t="s">
        <v>549</v>
      </c>
      <c r="F209" s="194" t="s">
        <v>550</v>
      </c>
      <c r="G209" s="195" t="s">
        <v>371</v>
      </c>
      <c r="H209" s="196">
        <v>5</v>
      </c>
      <c r="I209" s="197"/>
      <c r="J209" s="198">
        <f t="shared" si="0"/>
        <v>0</v>
      </c>
      <c r="K209" s="199"/>
      <c r="L209" s="200"/>
      <c r="M209" s="201" t="s">
        <v>1</v>
      </c>
      <c r="N209" s="202" t="s">
        <v>45</v>
      </c>
      <c r="O209" s="58"/>
      <c r="P209" s="155">
        <f t="shared" si="1"/>
        <v>0</v>
      </c>
      <c r="Q209" s="155">
        <v>0.215</v>
      </c>
      <c r="R209" s="155">
        <f t="shared" si="2"/>
        <v>1.075</v>
      </c>
      <c r="S209" s="155">
        <v>0</v>
      </c>
      <c r="T209" s="156">
        <f t="shared" si="3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57" t="s">
        <v>135</v>
      </c>
      <c r="AT209" s="157" t="s">
        <v>272</v>
      </c>
      <c r="AU209" s="157" t="s">
        <v>90</v>
      </c>
      <c r="AY209" s="17" t="s">
        <v>123</v>
      </c>
      <c r="BE209" s="158">
        <f t="shared" si="4"/>
        <v>0</v>
      </c>
      <c r="BF209" s="158">
        <f t="shared" si="5"/>
        <v>0</v>
      </c>
      <c r="BG209" s="158">
        <f t="shared" si="6"/>
        <v>0</v>
      </c>
      <c r="BH209" s="158">
        <f t="shared" si="7"/>
        <v>0</v>
      </c>
      <c r="BI209" s="158">
        <f t="shared" si="8"/>
        <v>0</v>
      </c>
      <c r="BJ209" s="17" t="s">
        <v>88</v>
      </c>
      <c r="BK209" s="158">
        <f t="shared" si="9"/>
        <v>0</v>
      </c>
      <c r="BL209" s="17" t="s">
        <v>125</v>
      </c>
      <c r="BM209" s="157" t="s">
        <v>551</v>
      </c>
    </row>
    <row r="210" spans="1:65" s="2" customFormat="1" ht="24.2" customHeight="1">
      <c r="A210" s="32"/>
      <c r="B210" s="144"/>
      <c r="C210" s="145" t="s">
        <v>552</v>
      </c>
      <c r="D210" s="145" t="s">
        <v>127</v>
      </c>
      <c r="E210" s="146" t="s">
        <v>553</v>
      </c>
      <c r="F210" s="147" t="s">
        <v>554</v>
      </c>
      <c r="G210" s="148" t="s">
        <v>371</v>
      </c>
      <c r="H210" s="149">
        <v>6</v>
      </c>
      <c r="I210" s="150"/>
      <c r="J210" s="151">
        <f t="shared" si="0"/>
        <v>0</v>
      </c>
      <c r="K210" s="152"/>
      <c r="L210" s="33"/>
      <c r="M210" s="153" t="s">
        <v>1</v>
      </c>
      <c r="N210" s="154" t="s">
        <v>45</v>
      </c>
      <c r="O210" s="58"/>
      <c r="P210" s="155">
        <f t="shared" si="1"/>
        <v>0</v>
      </c>
      <c r="Q210" s="155">
        <v>1.248E-2</v>
      </c>
      <c r="R210" s="155">
        <f t="shared" si="2"/>
        <v>7.4880000000000002E-2</v>
      </c>
      <c r="S210" s="155">
        <v>0</v>
      </c>
      <c r="T210" s="156">
        <f t="shared" si="3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57" t="s">
        <v>125</v>
      </c>
      <c r="AT210" s="157" t="s">
        <v>127</v>
      </c>
      <c r="AU210" s="157" t="s">
        <v>90</v>
      </c>
      <c r="AY210" s="17" t="s">
        <v>123</v>
      </c>
      <c r="BE210" s="158">
        <f t="shared" si="4"/>
        <v>0</v>
      </c>
      <c r="BF210" s="158">
        <f t="shared" si="5"/>
        <v>0</v>
      </c>
      <c r="BG210" s="158">
        <f t="shared" si="6"/>
        <v>0</v>
      </c>
      <c r="BH210" s="158">
        <f t="shared" si="7"/>
        <v>0</v>
      </c>
      <c r="BI210" s="158">
        <f t="shared" si="8"/>
        <v>0</v>
      </c>
      <c r="BJ210" s="17" t="s">
        <v>88</v>
      </c>
      <c r="BK210" s="158">
        <f t="shared" si="9"/>
        <v>0</v>
      </c>
      <c r="BL210" s="17" t="s">
        <v>125</v>
      </c>
      <c r="BM210" s="157" t="s">
        <v>555</v>
      </c>
    </row>
    <row r="211" spans="1:65" s="2" customFormat="1" ht="16.5" customHeight="1">
      <c r="A211" s="32"/>
      <c r="B211" s="144"/>
      <c r="C211" s="192" t="s">
        <v>326</v>
      </c>
      <c r="D211" s="192" t="s">
        <v>272</v>
      </c>
      <c r="E211" s="193" t="s">
        <v>556</v>
      </c>
      <c r="F211" s="194" t="s">
        <v>557</v>
      </c>
      <c r="G211" s="195" t="s">
        <v>371</v>
      </c>
      <c r="H211" s="196">
        <v>6</v>
      </c>
      <c r="I211" s="197"/>
      <c r="J211" s="198">
        <f t="shared" si="0"/>
        <v>0</v>
      </c>
      <c r="K211" s="199"/>
      <c r="L211" s="200"/>
      <c r="M211" s="201" t="s">
        <v>1</v>
      </c>
      <c r="N211" s="202" t="s">
        <v>45</v>
      </c>
      <c r="O211" s="58"/>
      <c r="P211" s="155">
        <f t="shared" si="1"/>
        <v>0</v>
      </c>
      <c r="Q211" s="155">
        <v>0.58499999999999996</v>
      </c>
      <c r="R211" s="155">
        <f t="shared" si="2"/>
        <v>3.51</v>
      </c>
      <c r="S211" s="155">
        <v>0</v>
      </c>
      <c r="T211" s="156">
        <f t="shared" si="3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57" t="s">
        <v>135</v>
      </c>
      <c r="AT211" s="157" t="s">
        <v>272</v>
      </c>
      <c r="AU211" s="157" t="s">
        <v>90</v>
      </c>
      <c r="AY211" s="17" t="s">
        <v>123</v>
      </c>
      <c r="BE211" s="158">
        <f t="shared" si="4"/>
        <v>0</v>
      </c>
      <c r="BF211" s="158">
        <f t="shared" si="5"/>
        <v>0</v>
      </c>
      <c r="BG211" s="158">
        <f t="shared" si="6"/>
        <v>0</v>
      </c>
      <c r="BH211" s="158">
        <f t="shared" si="7"/>
        <v>0</v>
      </c>
      <c r="BI211" s="158">
        <f t="shared" si="8"/>
        <v>0</v>
      </c>
      <c r="BJ211" s="17" t="s">
        <v>88</v>
      </c>
      <c r="BK211" s="158">
        <f t="shared" si="9"/>
        <v>0</v>
      </c>
      <c r="BL211" s="17" t="s">
        <v>125</v>
      </c>
      <c r="BM211" s="157" t="s">
        <v>558</v>
      </c>
    </row>
    <row r="212" spans="1:65" s="2" customFormat="1" ht="24.2" customHeight="1">
      <c r="A212" s="32"/>
      <c r="B212" s="144"/>
      <c r="C212" s="145" t="s">
        <v>318</v>
      </c>
      <c r="D212" s="145" t="s">
        <v>127</v>
      </c>
      <c r="E212" s="146" t="s">
        <v>559</v>
      </c>
      <c r="F212" s="147" t="s">
        <v>560</v>
      </c>
      <c r="G212" s="148" t="s">
        <v>371</v>
      </c>
      <c r="H212" s="149">
        <v>6</v>
      </c>
      <c r="I212" s="150"/>
      <c r="J212" s="151">
        <f t="shared" si="0"/>
        <v>0</v>
      </c>
      <c r="K212" s="152"/>
      <c r="L212" s="33"/>
      <c r="M212" s="153" t="s">
        <v>1</v>
      </c>
      <c r="N212" s="154" t="s">
        <v>45</v>
      </c>
      <c r="O212" s="58"/>
      <c r="P212" s="155">
        <f t="shared" si="1"/>
        <v>0</v>
      </c>
      <c r="Q212" s="155">
        <v>2.8539999999999999E-2</v>
      </c>
      <c r="R212" s="155">
        <f t="shared" si="2"/>
        <v>0.17124</v>
      </c>
      <c r="S212" s="155">
        <v>0</v>
      </c>
      <c r="T212" s="156">
        <f t="shared" si="3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57" t="s">
        <v>125</v>
      </c>
      <c r="AT212" s="157" t="s">
        <v>127</v>
      </c>
      <c r="AU212" s="157" t="s">
        <v>90</v>
      </c>
      <c r="AY212" s="17" t="s">
        <v>123</v>
      </c>
      <c r="BE212" s="158">
        <f t="shared" si="4"/>
        <v>0</v>
      </c>
      <c r="BF212" s="158">
        <f t="shared" si="5"/>
        <v>0</v>
      </c>
      <c r="BG212" s="158">
        <f t="shared" si="6"/>
        <v>0</v>
      </c>
      <c r="BH212" s="158">
        <f t="shared" si="7"/>
        <v>0</v>
      </c>
      <c r="BI212" s="158">
        <f t="shared" si="8"/>
        <v>0</v>
      </c>
      <c r="BJ212" s="17" t="s">
        <v>88</v>
      </c>
      <c r="BK212" s="158">
        <f t="shared" si="9"/>
        <v>0</v>
      </c>
      <c r="BL212" s="17" t="s">
        <v>125</v>
      </c>
      <c r="BM212" s="157" t="s">
        <v>561</v>
      </c>
    </row>
    <row r="213" spans="1:65" s="2" customFormat="1" ht="21.75" customHeight="1">
      <c r="A213" s="32"/>
      <c r="B213" s="144"/>
      <c r="C213" s="192" t="s">
        <v>330</v>
      </c>
      <c r="D213" s="192" t="s">
        <v>272</v>
      </c>
      <c r="E213" s="193" t="s">
        <v>562</v>
      </c>
      <c r="F213" s="194" t="s">
        <v>563</v>
      </c>
      <c r="G213" s="195" t="s">
        <v>371</v>
      </c>
      <c r="H213" s="196">
        <v>6</v>
      </c>
      <c r="I213" s="197"/>
      <c r="J213" s="198">
        <f t="shared" si="0"/>
        <v>0</v>
      </c>
      <c r="K213" s="199"/>
      <c r="L213" s="200"/>
      <c r="M213" s="201" t="s">
        <v>1</v>
      </c>
      <c r="N213" s="202" t="s">
        <v>45</v>
      </c>
      <c r="O213" s="58"/>
      <c r="P213" s="155">
        <f t="shared" si="1"/>
        <v>0</v>
      </c>
      <c r="Q213" s="155">
        <v>1.87</v>
      </c>
      <c r="R213" s="155">
        <f t="shared" si="2"/>
        <v>11.22</v>
      </c>
      <c r="S213" s="155">
        <v>0</v>
      </c>
      <c r="T213" s="156">
        <f t="shared" si="3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57" t="s">
        <v>135</v>
      </c>
      <c r="AT213" s="157" t="s">
        <v>272</v>
      </c>
      <c r="AU213" s="157" t="s">
        <v>90</v>
      </c>
      <c r="AY213" s="17" t="s">
        <v>123</v>
      </c>
      <c r="BE213" s="158">
        <f t="shared" si="4"/>
        <v>0</v>
      </c>
      <c r="BF213" s="158">
        <f t="shared" si="5"/>
        <v>0</v>
      </c>
      <c r="BG213" s="158">
        <f t="shared" si="6"/>
        <v>0</v>
      </c>
      <c r="BH213" s="158">
        <f t="shared" si="7"/>
        <v>0</v>
      </c>
      <c r="BI213" s="158">
        <f t="shared" si="8"/>
        <v>0</v>
      </c>
      <c r="BJ213" s="17" t="s">
        <v>88</v>
      </c>
      <c r="BK213" s="158">
        <f t="shared" si="9"/>
        <v>0</v>
      </c>
      <c r="BL213" s="17" t="s">
        <v>125</v>
      </c>
      <c r="BM213" s="157" t="s">
        <v>564</v>
      </c>
    </row>
    <row r="214" spans="1:65" s="2" customFormat="1" ht="24.2" customHeight="1">
      <c r="A214" s="32"/>
      <c r="B214" s="144"/>
      <c r="C214" s="145" t="s">
        <v>334</v>
      </c>
      <c r="D214" s="145" t="s">
        <v>127</v>
      </c>
      <c r="E214" s="146" t="s">
        <v>565</v>
      </c>
      <c r="F214" s="147" t="s">
        <v>566</v>
      </c>
      <c r="G214" s="148" t="s">
        <v>371</v>
      </c>
      <c r="H214" s="149">
        <v>9</v>
      </c>
      <c r="I214" s="150"/>
      <c r="J214" s="151">
        <f t="shared" si="0"/>
        <v>0</v>
      </c>
      <c r="K214" s="152"/>
      <c r="L214" s="33"/>
      <c r="M214" s="153" t="s">
        <v>1</v>
      </c>
      <c r="N214" s="154" t="s">
        <v>45</v>
      </c>
      <c r="O214" s="58"/>
      <c r="P214" s="155">
        <f t="shared" si="1"/>
        <v>0</v>
      </c>
      <c r="Q214" s="155">
        <v>1.3600000000000001E-3</v>
      </c>
      <c r="R214" s="155">
        <f t="shared" si="2"/>
        <v>1.2240000000000001E-2</v>
      </c>
      <c r="S214" s="155">
        <v>0</v>
      </c>
      <c r="T214" s="156">
        <f t="shared" si="3"/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57" t="s">
        <v>125</v>
      </c>
      <c r="AT214" s="157" t="s">
        <v>127</v>
      </c>
      <c r="AU214" s="157" t="s">
        <v>90</v>
      </c>
      <c r="AY214" s="17" t="s">
        <v>123</v>
      </c>
      <c r="BE214" s="158">
        <f t="shared" si="4"/>
        <v>0</v>
      </c>
      <c r="BF214" s="158">
        <f t="shared" si="5"/>
        <v>0</v>
      </c>
      <c r="BG214" s="158">
        <f t="shared" si="6"/>
        <v>0</v>
      </c>
      <c r="BH214" s="158">
        <f t="shared" si="7"/>
        <v>0</v>
      </c>
      <c r="BI214" s="158">
        <f t="shared" si="8"/>
        <v>0</v>
      </c>
      <c r="BJ214" s="17" t="s">
        <v>88</v>
      </c>
      <c r="BK214" s="158">
        <f t="shared" si="9"/>
        <v>0</v>
      </c>
      <c r="BL214" s="17" t="s">
        <v>125</v>
      </c>
      <c r="BM214" s="157" t="s">
        <v>567</v>
      </c>
    </row>
    <row r="215" spans="1:65" s="2" customFormat="1" ht="21.75" customHeight="1">
      <c r="A215" s="32"/>
      <c r="B215" s="144"/>
      <c r="C215" s="192" t="s">
        <v>257</v>
      </c>
      <c r="D215" s="192" t="s">
        <v>272</v>
      </c>
      <c r="E215" s="193" t="s">
        <v>568</v>
      </c>
      <c r="F215" s="194" t="s">
        <v>569</v>
      </c>
      <c r="G215" s="195" t="s">
        <v>371</v>
      </c>
      <c r="H215" s="196">
        <v>9</v>
      </c>
      <c r="I215" s="197"/>
      <c r="J215" s="198">
        <f t="shared" si="0"/>
        <v>0</v>
      </c>
      <c r="K215" s="199"/>
      <c r="L215" s="200"/>
      <c r="M215" s="201" t="s">
        <v>1</v>
      </c>
      <c r="N215" s="202" t="s">
        <v>45</v>
      </c>
      <c r="O215" s="58"/>
      <c r="P215" s="155">
        <f t="shared" si="1"/>
        <v>0</v>
      </c>
      <c r="Q215" s="155">
        <v>1.25E-3</v>
      </c>
      <c r="R215" s="155">
        <f t="shared" si="2"/>
        <v>1.125E-2</v>
      </c>
      <c r="S215" s="155">
        <v>0</v>
      </c>
      <c r="T215" s="156">
        <f t="shared" si="3"/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57" t="s">
        <v>135</v>
      </c>
      <c r="AT215" s="157" t="s">
        <v>272</v>
      </c>
      <c r="AU215" s="157" t="s">
        <v>90</v>
      </c>
      <c r="AY215" s="17" t="s">
        <v>123</v>
      </c>
      <c r="BE215" s="158">
        <f t="shared" si="4"/>
        <v>0</v>
      </c>
      <c r="BF215" s="158">
        <f t="shared" si="5"/>
        <v>0</v>
      </c>
      <c r="BG215" s="158">
        <f t="shared" si="6"/>
        <v>0</v>
      </c>
      <c r="BH215" s="158">
        <f t="shared" si="7"/>
        <v>0</v>
      </c>
      <c r="BI215" s="158">
        <f t="shared" si="8"/>
        <v>0</v>
      </c>
      <c r="BJ215" s="17" t="s">
        <v>88</v>
      </c>
      <c r="BK215" s="158">
        <f t="shared" si="9"/>
        <v>0</v>
      </c>
      <c r="BL215" s="17" t="s">
        <v>125</v>
      </c>
      <c r="BM215" s="157" t="s">
        <v>570</v>
      </c>
    </row>
    <row r="216" spans="1:65" s="2" customFormat="1" ht="24.2" customHeight="1">
      <c r="A216" s="32"/>
      <c r="B216" s="144"/>
      <c r="C216" s="145" t="s">
        <v>339</v>
      </c>
      <c r="D216" s="145" t="s">
        <v>127</v>
      </c>
      <c r="E216" s="146" t="s">
        <v>571</v>
      </c>
      <c r="F216" s="147" t="s">
        <v>572</v>
      </c>
      <c r="G216" s="148" t="s">
        <v>371</v>
      </c>
      <c r="H216" s="149">
        <v>6</v>
      </c>
      <c r="I216" s="150"/>
      <c r="J216" s="151">
        <f t="shared" si="0"/>
        <v>0</v>
      </c>
      <c r="K216" s="152"/>
      <c r="L216" s="33"/>
      <c r="M216" s="153" t="s">
        <v>1</v>
      </c>
      <c r="N216" s="154" t="s">
        <v>45</v>
      </c>
      <c r="O216" s="58"/>
      <c r="P216" s="155">
        <f t="shared" si="1"/>
        <v>0</v>
      </c>
      <c r="Q216" s="155">
        <v>6.8799999999999998E-3</v>
      </c>
      <c r="R216" s="155">
        <f t="shared" si="2"/>
        <v>4.1279999999999997E-2</v>
      </c>
      <c r="S216" s="155">
        <v>0</v>
      </c>
      <c r="T216" s="156">
        <f t="shared" si="3"/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57" t="s">
        <v>125</v>
      </c>
      <c r="AT216" s="157" t="s">
        <v>127</v>
      </c>
      <c r="AU216" s="157" t="s">
        <v>90</v>
      </c>
      <c r="AY216" s="17" t="s">
        <v>123</v>
      </c>
      <c r="BE216" s="158">
        <f t="shared" si="4"/>
        <v>0</v>
      </c>
      <c r="BF216" s="158">
        <f t="shared" si="5"/>
        <v>0</v>
      </c>
      <c r="BG216" s="158">
        <f t="shared" si="6"/>
        <v>0</v>
      </c>
      <c r="BH216" s="158">
        <f t="shared" si="7"/>
        <v>0</v>
      </c>
      <c r="BI216" s="158">
        <f t="shared" si="8"/>
        <v>0</v>
      </c>
      <c r="BJ216" s="17" t="s">
        <v>88</v>
      </c>
      <c r="BK216" s="158">
        <f t="shared" si="9"/>
        <v>0</v>
      </c>
      <c r="BL216" s="17" t="s">
        <v>125</v>
      </c>
      <c r="BM216" s="157" t="s">
        <v>573</v>
      </c>
    </row>
    <row r="217" spans="1:65" s="2" customFormat="1" ht="24.2" customHeight="1">
      <c r="A217" s="32"/>
      <c r="B217" s="144"/>
      <c r="C217" s="192" t="s">
        <v>344</v>
      </c>
      <c r="D217" s="192" t="s">
        <v>272</v>
      </c>
      <c r="E217" s="193" t="s">
        <v>574</v>
      </c>
      <c r="F217" s="194" t="s">
        <v>575</v>
      </c>
      <c r="G217" s="195" t="s">
        <v>371</v>
      </c>
      <c r="H217" s="196">
        <v>6</v>
      </c>
      <c r="I217" s="197"/>
      <c r="J217" s="198">
        <f t="shared" si="0"/>
        <v>0</v>
      </c>
      <c r="K217" s="199"/>
      <c r="L217" s="200"/>
      <c r="M217" s="201" t="s">
        <v>1</v>
      </c>
      <c r="N217" s="202" t="s">
        <v>45</v>
      </c>
      <c r="O217" s="58"/>
      <c r="P217" s="155">
        <f t="shared" si="1"/>
        <v>0</v>
      </c>
      <c r="Q217" s="155">
        <v>5.6300000000000003E-2</v>
      </c>
      <c r="R217" s="155">
        <f t="shared" si="2"/>
        <v>0.33779999999999999</v>
      </c>
      <c r="S217" s="155">
        <v>0</v>
      </c>
      <c r="T217" s="156">
        <f t="shared" si="3"/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57" t="s">
        <v>135</v>
      </c>
      <c r="AT217" s="157" t="s">
        <v>272</v>
      </c>
      <c r="AU217" s="157" t="s">
        <v>90</v>
      </c>
      <c r="AY217" s="17" t="s">
        <v>123</v>
      </c>
      <c r="BE217" s="158">
        <f t="shared" si="4"/>
        <v>0</v>
      </c>
      <c r="BF217" s="158">
        <f t="shared" si="5"/>
        <v>0</v>
      </c>
      <c r="BG217" s="158">
        <f t="shared" si="6"/>
        <v>0</v>
      </c>
      <c r="BH217" s="158">
        <f t="shared" si="7"/>
        <v>0</v>
      </c>
      <c r="BI217" s="158">
        <f t="shared" si="8"/>
        <v>0</v>
      </c>
      <c r="BJ217" s="17" t="s">
        <v>88</v>
      </c>
      <c r="BK217" s="158">
        <f t="shared" si="9"/>
        <v>0</v>
      </c>
      <c r="BL217" s="17" t="s">
        <v>125</v>
      </c>
      <c r="BM217" s="157" t="s">
        <v>576</v>
      </c>
    </row>
    <row r="218" spans="1:65" s="2" customFormat="1" ht="21.75" customHeight="1">
      <c r="A218" s="32"/>
      <c r="B218" s="144"/>
      <c r="C218" s="145" t="s">
        <v>349</v>
      </c>
      <c r="D218" s="145" t="s">
        <v>127</v>
      </c>
      <c r="E218" s="146" t="s">
        <v>577</v>
      </c>
      <c r="F218" s="147" t="s">
        <v>578</v>
      </c>
      <c r="G218" s="148" t="s">
        <v>371</v>
      </c>
      <c r="H218" s="149">
        <v>9</v>
      </c>
      <c r="I218" s="150"/>
      <c r="J218" s="151">
        <f t="shared" si="0"/>
        <v>0</v>
      </c>
      <c r="K218" s="152"/>
      <c r="L218" s="33"/>
      <c r="M218" s="153" t="s">
        <v>1</v>
      </c>
      <c r="N218" s="154" t="s">
        <v>45</v>
      </c>
      <c r="O218" s="58"/>
      <c r="P218" s="155">
        <f t="shared" si="1"/>
        <v>0</v>
      </c>
      <c r="Q218" s="155">
        <v>0.22394</v>
      </c>
      <c r="R218" s="155">
        <f t="shared" si="2"/>
        <v>2.01546</v>
      </c>
      <c r="S218" s="155">
        <v>0</v>
      </c>
      <c r="T218" s="156">
        <f t="shared" si="3"/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57" t="s">
        <v>125</v>
      </c>
      <c r="AT218" s="157" t="s">
        <v>127</v>
      </c>
      <c r="AU218" s="157" t="s">
        <v>90</v>
      </c>
      <c r="AY218" s="17" t="s">
        <v>123</v>
      </c>
      <c r="BE218" s="158">
        <f t="shared" si="4"/>
        <v>0</v>
      </c>
      <c r="BF218" s="158">
        <f t="shared" si="5"/>
        <v>0</v>
      </c>
      <c r="BG218" s="158">
        <f t="shared" si="6"/>
        <v>0</v>
      </c>
      <c r="BH218" s="158">
        <f t="shared" si="7"/>
        <v>0</v>
      </c>
      <c r="BI218" s="158">
        <f t="shared" si="8"/>
        <v>0</v>
      </c>
      <c r="BJ218" s="17" t="s">
        <v>88</v>
      </c>
      <c r="BK218" s="158">
        <f t="shared" si="9"/>
        <v>0</v>
      </c>
      <c r="BL218" s="17" t="s">
        <v>125</v>
      </c>
      <c r="BM218" s="157" t="s">
        <v>579</v>
      </c>
    </row>
    <row r="219" spans="1:65" s="2" customFormat="1" ht="16.5" customHeight="1">
      <c r="A219" s="32"/>
      <c r="B219" s="144"/>
      <c r="C219" s="192" t="s">
        <v>353</v>
      </c>
      <c r="D219" s="192" t="s">
        <v>272</v>
      </c>
      <c r="E219" s="193" t="s">
        <v>580</v>
      </c>
      <c r="F219" s="194" t="s">
        <v>581</v>
      </c>
      <c r="G219" s="195" t="s">
        <v>371</v>
      </c>
      <c r="H219" s="196">
        <v>1</v>
      </c>
      <c r="I219" s="197"/>
      <c r="J219" s="198">
        <f t="shared" si="0"/>
        <v>0</v>
      </c>
      <c r="K219" s="199"/>
      <c r="L219" s="200"/>
      <c r="M219" s="201" t="s">
        <v>1</v>
      </c>
      <c r="N219" s="202" t="s">
        <v>45</v>
      </c>
      <c r="O219" s="58"/>
      <c r="P219" s="155">
        <f t="shared" si="1"/>
        <v>0</v>
      </c>
      <c r="Q219" s="155">
        <v>0.04</v>
      </c>
      <c r="R219" s="155">
        <f t="shared" si="2"/>
        <v>0.04</v>
      </c>
      <c r="S219" s="155">
        <v>0</v>
      </c>
      <c r="T219" s="156">
        <f t="shared" si="3"/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57" t="s">
        <v>135</v>
      </c>
      <c r="AT219" s="157" t="s">
        <v>272</v>
      </c>
      <c r="AU219" s="157" t="s">
        <v>90</v>
      </c>
      <c r="AY219" s="17" t="s">
        <v>123</v>
      </c>
      <c r="BE219" s="158">
        <f t="shared" si="4"/>
        <v>0</v>
      </c>
      <c r="BF219" s="158">
        <f t="shared" si="5"/>
        <v>0</v>
      </c>
      <c r="BG219" s="158">
        <f t="shared" si="6"/>
        <v>0</v>
      </c>
      <c r="BH219" s="158">
        <f t="shared" si="7"/>
        <v>0</v>
      </c>
      <c r="BI219" s="158">
        <f t="shared" si="8"/>
        <v>0</v>
      </c>
      <c r="BJ219" s="17" t="s">
        <v>88</v>
      </c>
      <c r="BK219" s="158">
        <f t="shared" si="9"/>
        <v>0</v>
      </c>
      <c r="BL219" s="17" t="s">
        <v>125</v>
      </c>
      <c r="BM219" s="157" t="s">
        <v>582</v>
      </c>
    </row>
    <row r="220" spans="1:65" s="2" customFormat="1" ht="16.5" customHeight="1">
      <c r="A220" s="32"/>
      <c r="B220" s="144"/>
      <c r="C220" s="192" t="s">
        <v>357</v>
      </c>
      <c r="D220" s="192" t="s">
        <v>272</v>
      </c>
      <c r="E220" s="193" t="s">
        <v>583</v>
      </c>
      <c r="F220" s="194" t="s">
        <v>584</v>
      </c>
      <c r="G220" s="195" t="s">
        <v>371</v>
      </c>
      <c r="H220" s="196">
        <v>4</v>
      </c>
      <c r="I220" s="197"/>
      <c r="J220" s="198">
        <f t="shared" si="0"/>
        <v>0</v>
      </c>
      <c r="K220" s="199"/>
      <c r="L220" s="200"/>
      <c r="M220" s="201" t="s">
        <v>1</v>
      </c>
      <c r="N220" s="202" t="s">
        <v>45</v>
      </c>
      <c r="O220" s="58"/>
      <c r="P220" s="155">
        <f t="shared" si="1"/>
        <v>0</v>
      </c>
      <c r="Q220" s="155">
        <v>5.0999999999999997E-2</v>
      </c>
      <c r="R220" s="155">
        <f t="shared" si="2"/>
        <v>0.20399999999999999</v>
      </c>
      <c r="S220" s="155">
        <v>0</v>
      </c>
      <c r="T220" s="156">
        <f t="shared" si="3"/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57" t="s">
        <v>135</v>
      </c>
      <c r="AT220" s="157" t="s">
        <v>272</v>
      </c>
      <c r="AU220" s="157" t="s">
        <v>90</v>
      </c>
      <c r="AY220" s="17" t="s">
        <v>123</v>
      </c>
      <c r="BE220" s="158">
        <f t="shared" si="4"/>
        <v>0</v>
      </c>
      <c r="BF220" s="158">
        <f t="shared" si="5"/>
        <v>0</v>
      </c>
      <c r="BG220" s="158">
        <f t="shared" si="6"/>
        <v>0</v>
      </c>
      <c r="BH220" s="158">
        <f t="shared" si="7"/>
        <v>0</v>
      </c>
      <c r="BI220" s="158">
        <f t="shared" si="8"/>
        <v>0</v>
      </c>
      <c r="BJ220" s="17" t="s">
        <v>88</v>
      </c>
      <c r="BK220" s="158">
        <f t="shared" si="9"/>
        <v>0</v>
      </c>
      <c r="BL220" s="17" t="s">
        <v>125</v>
      </c>
      <c r="BM220" s="157" t="s">
        <v>585</v>
      </c>
    </row>
    <row r="221" spans="1:65" s="2" customFormat="1" ht="21.75" customHeight="1">
      <c r="A221" s="32"/>
      <c r="B221" s="144"/>
      <c r="C221" s="192" t="s">
        <v>586</v>
      </c>
      <c r="D221" s="192" t="s">
        <v>272</v>
      </c>
      <c r="E221" s="193" t="s">
        <v>587</v>
      </c>
      <c r="F221" s="194" t="s">
        <v>588</v>
      </c>
      <c r="G221" s="195" t="s">
        <v>371</v>
      </c>
      <c r="H221" s="196">
        <v>3</v>
      </c>
      <c r="I221" s="197"/>
      <c r="J221" s="198">
        <f t="shared" si="0"/>
        <v>0</v>
      </c>
      <c r="K221" s="199"/>
      <c r="L221" s="200"/>
      <c r="M221" s="201" t="s">
        <v>1</v>
      </c>
      <c r="N221" s="202" t="s">
        <v>45</v>
      </c>
      <c r="O221" s="58"/>
      <c r="P221" s="155">
        <f t="shared" si="1"/>
        <v>0</v>
      </c>
      <c r="Q221" s="155">
        <v>6.8000000000000005E-2</v>
      </c>
      <c r="R221" s="155">
        <f t="shared" si="2"/>
        <v>0.20400000000000001</v>
      </c>
      <c r="S221" s="155">
        <v>0</v>
      </c>
      <c r="T221" s="156">
        <f t="shared" si="3"/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57" t="s">
        <v>135</v>
      </c>
      <c r="AT221" s="157" t="s">
        <v>272</v>
      </c>
      <c r="AU221" s="157" t="s">
        <v>90</v>
      </c>
      <c r="AY221" s="17" t="s">
        <v>123</v>
      </c>
      <c r="BE221" s="158">
        <f t="shared" si="4"/>
        <v>0</v>
      </c>
      <c r="BF221" s="158">
        <f t="shared" si="5"/>
        <v>0</v>
      </c>
      <c r="BG221" s="158">
        <f t="shared" si="6"/>
        <v>0</v>
      </c>
      <c r="BH221" s="158">
        <f t="shared" si="7"/>
        <v>0</v>
      </c>
      <c r="BI221" s="158">
        <f t="shared" si="8"/>
        <v>0</v>
      </c>
      <c r="BJ221" s="17" t="s">
        <v>88</v>
      </c>
      <c r="BK221" s="158">
        <f t="shared" si="9"/>
        <v>0</v>
      </c>
      <c r="BL221" s="17" t="s">
        <v>125</v>
      </c>
      <c r="BM221" s="157" t="s">
        <v>589</v>
      </c>
    </row>
    <row r="222" spans="1:65" s="2" customFormat="1" ht="21.75" customHeight="1">
      <c r="A222" s="32"/>
      <c r="B222" s="144"/>
      <c r="C222" s="192" t="s">
        <v>387</v>
      </c>
      <c r="D222" s="192" t="s">
        <v>272</v>
      </c>
      <c r="E222" s="193" t="s">
        <v>590</v>
      </c>
      <c r="F222" s="194" t="s">
        <v>591</v>
      </c>
      <c r="G222" s="195" t="s">
        <v>371</v>
      </c>
      <c r="H222" s="196">
        <v>1</v>
      </c>
      <c r="I222" s="197"/>
      <c r="J222" s="198">
        <f t="shared" si="0"/>
        <v>0</v>
      </c>
      <c r="K222" s="199"/>
      <c r="L222" s="200"/>
      <c r="M222" s="201" t="s">
        <v>1</v>
      </c>
      <c r="N222" s="202" t="s">
        <v>45</v>
      </c>
      <c r="O222" s="58"/>
      <c r="P222" s="155">
        <f t="shared" si="1"/>
        <v>0</v>
      </c>
      <c r="Q222" s="155">
        <v>8.1000000000000003E-2</v>
      </c>
      <c r="R222" s="155">
        <f t="shared" si="2"/>
        <v>8.1000000000000003E-2</v>
      </c>
      <c r="S222" s="155">
        <v>0</v>
      </c>
      <c r="T222" s="156">
        <f t="shared" si="3"/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57" t="s">
        <v>135</v>
      </c>
      <c r="AT222" s="157" t="s">
        <v>272</v>
      </c>
      <c r="AU222" s="157" t="s">
        <v>90</v>
      </c>
      <c r="AY222" s="17" t="s">
        <v>123</v>
      </c>
      <c r="BE222" s="158">
        <f t="shared" si="4"/>
        <v>0</v>
      </c>
      <c r="BF222" s="158">
        <f t="shared" si="5"/>
        <v>0</v>
      </c>
      <c r="BG222" s="158">
        <f t="shared" si="6"/>
        <v>0</v>
      </c>
      <c r="BH222" s="158">
        <f t="shared" si="7"/>
        <v>0</v>
      </c>
      <c r="BI222" s="158">
        <f t="shared" si="8"/>
        <v>0</v>
      </c>
      <c r="BJ222" s="17" t="s">
        <v>88</v>
      </c>
      <c r="BK222" s="158">
        <f t="shared" si="9"/>
        <v>0</v>
      </c>
      <c r="BL222" s="17" t="s">
        <v>125</v>
      </c>
      <c r="BM222" s="157" t="s">
        <v>592</v>
      </c>
    </row>
    <row r="223" spans="1:65" s="12" customFormat="1" ht="22.9" customHeight="1">
      <c r="B223" s="131"/>
      <c r="D223" s="132" t="s">
        <v>79</v>
      </c>
      <c r="E223" s="142" t="s">
        <v>140</v>
      </c>
      <c r="F223" s="142" t="s">
        <v>343</v>
      </c>
      <c r="I223" s="134"/>
      <c r="J223" s="143">
        <f>BK223</f>
        <v>0</v>
      </c>
      <c r="L223" s="131"/>
      <c r="M223" s="136"/>
      <c r="N223" s="137"/>
      <c r="O223" s="137"/>
      <c r="P223" s="138">
        <f>SUM(P224:P226)</f>
        <v>0</v>
      </c>
      <c r="Q223" s="137"/>
      <c r="R223" s="138">
        <f>SUM(R224:R226)</f>
        <v>0</v>
      </c>
      <c r="S223" s="137"/>
      <c r="T223" s="139">
        <f>SUM(T224:T226)</f>
        <v>0</v>
      </c>
      <c r="AR223" s="132" t="s">
        <v>88</v>
      </c>
      <c r="AT223" s="140" t="s">
        <v>79</v>
      </c>
      <c r="AU223" s="140" t="s">
        <v>88</v>
      </c>
      <c r="AY223" s="132" t="s">
        <v>123</v>
      </c>
      <c r="BK223" s="141">
        <f>SUM(BK224:BK226)</f>
        <v>0</v>
      </c>
    </row>
    <row r="224" spans="1:65" s="2" customFormat="1" ht="16.5" customHeight="1">
      <c r="A224" s="32"/>
      <c r="B224" s="144"/>
      <c r="C224" s="145" t="s">
        <v>401</v>
      </c>
      <c r="D224" s="145" t="s">
        <v>127</v>
      </c>
      <c r="E224" s="146" t="s">
        <v>382</v>
      </c>
      <c r="F224" s="147" t="s">
        <v>593</v>
      </c>
      <c r="G224" s="148" t="s">
        <v>341</v>
      </c>
      <c r="H224" s="149">
        <v>1</v>
      </c>
      <c r="I224" s="150"/>
      <c r="J224" s="151">
        <f>ROUND(I224*H224,2)</f>
        <v>0</v>
      </c>
      <c r="K224" s="152"/>
      <c r="L224" s="33"/>
      <c r="M224" s="153" t="s">
        <v>1</v>
      </c>
      <c r="N224" s="154" t="s">
        <v>45</v>
      </c>
      <c r="O224" s="58"/>
      <c r="P224" s="155">
        <f>O224*H224</f>
        <v>0</v>
      </c>
      <c r="Q224" s="155">
        <v>0</v>
      </c>
      <c r="R224" s="155">
        <f>Q224*H224</f>
        <v>0</v>
      </c>
      <c r="S224" s="155">
        <v>0</v>
      </c>
      <c r="T224" s="156">
        <f>S224*H224</f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57" t="s">
        <v>125</v>
      </c>
      <c r="AT224" s="157" t="s">
        <v>127</v>
      </c>
      <c r="AU224" s="157" t="s">
        <v>90</v>
      </c>
      <c r="AY224" s="17" t="s">
        <v>123</v>
      </c>
      <c r="BE224" s="158">
        <f>IF(N224="základní",J224,0)</f>
        <v>0</v>
      </c>
      <c r="BF224" s="158">
        <f>IF(N224="snížená",J224,0)</f>
        <v>0</v>
      </c>
      <c r="BG224" s="158">
        <f>IF(N224="zákl. přenesená",J224,0)</f>
        <v>0</v>
      </c>
      <c r="BH224" s="158">
        <f>IF(N224="sníž. přenesená",J224,0)</f>
        <v>0</v>
      </c>
      <c r="BI224" s="158">
        <f>IF(N224="nulová",J224,0)</f>
        <v>0</v>
      </c>
      <c r="BJ224" s="17" t="s">
        <v>88</v>
      </c>
      <c r="BK224" s="158">
        <f>ROUND(I224*H224,2)</f>
        <v>0</v>
      </c>
      <c r="BL224" s="17" t="s">
        <v>125</v>
      </c>
      <c r="BM224" s="157" t="s">
        <v>594</v>
      </c>
    </row>
    <row r="225" spans="1:65" s="2" customFormat="1" ht="58.5">
      <c r="A225" s="32"/>
      <c r="B225" s="33"/>
      <c r="C225" s="32"/>
      <c r="D225" s="159" t="s">
        <v>133</v>
      </c>
      <c r="E225" s="32"/>
      <c r="F225" s="160" t="s">
        <v>595</v>
      </c>
      <c r="G225" s="32"/>
      <c r="H225" s="32"/>
      <c r="I225" s="161"/>
      <c r="J225" s="32"/>
      <c r="K225" s="32"/>
      <c r="L225" s="33"/>
      <c r="M225" s="162"/>
      <c r="N225" s="163"/>
      <c r="O225" s="58"/>
      <c r="P225" s="58"/>
      <c r="Q225" s="58"/>
      <c r="R225" s="58"/>
      <c r="S225" s="58"/>
      <c r="T225" s="59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T225" s="17" t="s">
        <v>133</v>
      </c>
      <c r="AU225" s="17" t="s">
        <v>90</v>
      </c>
    </row>
    <row r="226" spans="1:65" s="2" customFormat="1" ht="16.5" customHeight="1">
      <c r="A226" s="32"/>
      <c r="B226" s="144"/>
      <c r="C226" s="145" t="s">
        <v>381</v>
      </c>
      <c r="D226" s="145" t="s">
        <v>127</v>
      </c>
      <c r="E226" s="146" t="s">
        <v>384</v>
      </c>
      <c r="F226" s="147" t="s">
        <v>596</v>
      </c>
      <c r="G226" s="148" t="s">
        <v>341</v>
      </c>
      <c r="H226" s="149">
        <v>1</v>
      </c>
      <c r="I226" s="150"/>
      <c r="J226" s="151">
        <f>ROUND(I226*H226,2)</f>
        <v>0</v>
      </c>
      <c r="K226" s="152"/>
      <c r="L226" s="33"/>
      <c r="M226" s="153" t="s">
        <v>1</v>
      </c>
      <c r="N226" s="154" t="s">
        <v>45</v>
      </c>
      <c r="O226" s="58"/>
      <c r="P226" s="155">
        <f>O226*H226</f>
        <v>0</v>
      </c>
      <c r="Q226" s="155">
        <v>0</v>
      </c>
      <c r="R226" s="155">
        <f>Q226*H226</f>
        <v>0</v>
      </c>
      <c r="S226" s="155">
        <v>0</v>
      </c>
      <c r="T226" s="156">
        <f>S226*H226</f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57" t="s">
        <v>125</v>
      </c>
      <c r="AT226" s="157" t="s">
        <v>127</v>
      </c>
      <c r="AU226" s="157" t="s">
        <v>90</v>
      </c>
      <c r="AY226" s="17" t="s">
        <v>123</v>
      </c>
      <c r="BE226" s="158">
        <f>IF(N226="základní",J226,0)</f>
        <v>0</v>
      </c>
      <c r="BF226" s="158">
        <f>IF(N226="snížená",J226,0)</f>
        <v>0</v>
      </c>
      <c r="BG226" s="158">
        <f>IF(N226="zákl. přenesená",J226,0)</f>
        <v>0</v>
      </c>
      <c r="BH226" s="158">
        <f>IF(N226="sníž. přenesená",J226,0)</f>
        <v>0</v>
      </c>
      <c r="BI226" s="158">
        <f>IF(N226="nulová",J226,0)</f>
        <v>0</v>
      </c>
      <c r="BJ226" s="17" t="s">
        <v>88</v>
      </c>
      <c r="BK226" s="158">
        <f>ROUND(I226*H226,2)</f>
        <v>0</v>
      </c>
      <c r="BL226" s="17" t="s">
        <v>125</v>
      </c>
      <c r="BM226" s="157" t="s">
        <v>597</v>
      </c>
    </row>
    <row r="227" spans="1:65" s="12" customFormat="1" ht="22.9" customHeight="1">
      <c r="B227" s="131"/>
      <c r="D227" s="132" t="s">
        <v>79</v>
      </c>
      <c r="E227" s="142" t="s">
        <v>405</v>
      </c>
      <c r="F227" s="142" t="s">
        <v>406</v>
      </c>
      <c r="I227" s="134"/>
      <c r="J227" s="143">
        <f>BK227</f>
        <v>0</v>
      </c>
      <c r="L227" s="131"/>
      <c r="M227" s="136"/>
      <c r="N227" s="137"/>
      <c r="O227" s="137"/>
      <c r="P227" s="138">
        <f>P228</f>
        <v>0</v>
      </c>
      <c r="Q227" s="137"/>
      <c r="R227" s="138">
        <f>R228</f>
        <v>0</v>
      </c>
      <c r="S227" s="137"/>
      <c r="T227" s="139">
        <f>T228</f>
        <v>0</v>
      </c>
      <c r="AR227" s="132" t="s">
        <v>88</v>
      </c>
      <c r="AT227" s="140" t="s">
        <v>79</v>
      </c>
      <c r="AU227" s="140" t="s">
        <v>88</v>
      </c>
      <c r="AY227" s="132" t="s">
        <v>123</v>
      </c>
      <c r="BK227" s="141">
        <f>BK228</f>
        <v>0</v>
      </c>
    </row>
    <row r="228" spans="1:65" s="2" customFormat="1" ht="24.2" customHeight="1">
      <c r="A228" s="32"/>
      <c r="B228" s="144"/>
      <c r="C228" s="145" t="s">
        <v>393</v>
      </c>
      <c r="D228" s="145" t="s">
        <v>127</v>
      </c>
      <c r="E228" s="146" t="s">
        <v>598</v>
      </c>
      <c r="F228" s="147" t="s">
        <v>599</v>
      </c>
      <c r="G228" s="148" t="s">
        <v>265</v>
      </c>
      <c r="H228" s="149">
        <v>990.322</v>
      </c>
      <c r="I228" s="150"/>
      <c r="J228" s="151">
        <f>ROUND(I228*H228,2)</f>
        <v>0</v>
      </c>
      <c r="K228" s="152"/>
      <c r="L228" s="33"/>
      <c r="M228" s="203" t="s">
        <v>1</v>
      </c>
      <c r="N228" s="204" t="s">
        <v>45</v>
      </c>
      <c r="O228" s="166"/>
      <c r="P228" s="205">
        <f>O228*H228</f>
        <v>0</v>
      </c>
      <c r="Q228" s="205">
        <v>0</v>
      </c>
      <c r="R228" s="205">
        <f>Q228*H228</f>
        <v>0</v>
      </c>
      <c r="S228" s="205">
        <v>0</v>
      </c>
      <c r="T228" s="206">
        <f>S228*H228</f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57" t="s">
        <v>125</v>
      </c>
      <c r="AT228" s="157" t="s">
        <v>127</v>
      </c>
      <c r="AU228" s="157" t="s">
        <v>90</v>
      </c>
      <c r="AY228" s="17" t="s">
        <v>123</v>
      </c>
      <c r="BE228" s="158">
        <f>IF(N228="základní",J228,0)</f>
        <v>0</v>
      </c>
      <c r="BF228" s="158">
        <f>IF(N228="snížená",J228,0)</f>
        <v>0</v>
      </c>
      <c r="BG228" s="158">
        <f>IF(N228="zákl. přenesená",J228,0)</f>
        <v>0</v>
      </c>
      <c r="BH228" s="158">
        <f>IF(N228="sníž. přenesená",J228,0)</f>
        <v>0</v>
      </c>
      <c r="BI228" s="158">
        <f>IF(N228="nulová",J228,0)</f>
        <v>0</v>
      </c>
      <c r="BJ228" s="17" t="s">
        <v>88</v>
      </c>
      <c r="BK228" s="158">
        <f>ROUND(I228*H228,2)</f>
        <v>0</v>
      </c>
      <c r="BL228" s="17" t="s">
        <v>125</v>
      </c>
      <c r="BM228" s="157" t="s">
        <v>600</v>
      </c>
    </row>
    <row r="229" spans="1:65" s="2" customFormat="1" ht="6.95" customHeight="1">
      <c r="A229" s="32"/>
      <c r="B229" s="47"/>
      <c r="C229" s="48"/>
      <c r="D229" s="48"/>
      <c r="E229" s="48"/>
      <c r="F229" s="48"/>
      <c r="G229" s="48"/>
      <c r="H229" s="48"/>
      <c r="I229" s="48"/>
      <c r="J229" s="48"/>
      <c r="K229" s="48"/>
      <c r="L229" s="33"/>
      <c r="M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</row>
  </sheetData>
  <autoFilter ref="C122:K228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OST - Ostatní náklady</vt:lpstr>
      <vt:lpstr>SO101 - Účelová komunikace</vt:lpstr>
      <vt:lpstr>SO301 - Dešťová kanalizace</vt:lpstr>
      <vt:lpstr>'OST - Ostatní náklady'!Názvy_tisku</vt:lpstr>
      <vt:lpstr>'Rekapitulace stavby'!Názvy_tisku</vt:lpstr>
      <vt:lpstr>'SO101 - Účelová komunikace'!Názvy_tisku</vt:lpstr>
      <vt:lpstr>'SO301 - Dešťová kanalizace'!Názvy_tisku</vt:lpstr>
      <vt:lpstr>'OST - Ostatní náklady'!Oblast_tisku</vt:lpstr>
      <vt:lpstr>'Rekapitulace stavby'!Oblast_tisku</vt:lpstr>
      <vt:lpstr>'SO101 - Účelová komunikace'!Oblast_tisku</vt:lpstr>
      <vt:lpstr>'SO301 - Dešťová kanalizace'!Oblast_tisku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Vaskeba</dc:creator>
  <cp:lastModifiedBy>Hečová Petra, Ing</cp:lastModifiedBy>
  <dcterms:created xsi:type="dcterms:W3CDTF">2022-09-27T12:45:35Z</dcterms:created>
  <dcterms:modified xsi:type="dcterms:W3CDTF">2023-02-16T05:44:29Z</dcterms:modified>
</cp:coreProperties>
</file>