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Technické odd\Veřejné zakázky\Výběrová řízení\2023\III.kategorie\OPRAVA STĚŠNÍHO PLÁŠTĚ NEMOVITOSTI VELKÁ MIKULÁŠSKÁ 18_ZNOJMO\"/>
    </mc:Choice>
  </mc:AlternateContent>
  <xr:revisionPtr revIDLastSave="0" documentId="8_{768BED4A-32D6-494E-A5F3-E83AAFB0AAE9}" xr6:coauthVersionLast="47" xr6:coauthVersionMax="47" xr10:uidLastSave="{00000000-0000-0000-0000-000000000000}"/>
  <bookViews>
    <workbookView xWindow="-240" yWindow="0" windowWidth="29040" windowHeight="1560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2019_2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2019_22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2019_22 Pol'!$A$1:$Y$232</definedName>
    <definedName name="_xlnm.Print_Area" localSheetId="1">Stavba!$A$1:$J$67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8" i="12" l="1"/>
  <c r="V8" i="12"/>
  <c r="G9" i="12"/>
  <c r="I9" i="12"/>
  <c r="K9" i="12"/>
  <c r="K8" i="12" s="1"/>
  <c r="M9" i="12"/>
  <c r="O9" i="12"/>
  <c r="Q9" i="12"/>
  <c r="Q8" i="12" s="1"/>
  <c r="V9" i="12"/>
  <c r="G11" i="12"/>
  <c r="G8" i="12" s="1"/>
  <c r="I11" i="12"/>
  <c r="K11" i="12"/>
  <c r="O11" i="12"/>
  <c r="O8" i="12" s="1"/>
  <c r="Q11" i="12"/>
  <c r="V11" i="12"/>
  <c r="G16" i="12"/>
  <c r="M16" i="12" s="1"/>
  <c r="I16" i="12"/>
  <c r="K16" i="12"/>
  <c r="K15" i="12" s="1"/>
  <c r="O16" i="12"/>
  <c r="Q16" i="12"/>
  <c r="Q15" i="12" s="1"/>
  <c r="V16" i="12"/>
  <c r="V15" i="12" s="1"/>
  <c r="G18" i="12"/>
  <c r="M18" i="12" s="1"/>
  <c r="I18" i="12"/>
  <c r="I15" i="12" s="1"/>
  <c r="K18" i="12"/>
  <c r="O18" i="12"/>
  <c r="Q18" i="12"/>
  <c r="V18" i="12"/>
  <c r="G20" i="12"/>
  <c r="M20" i="12" s="1"/>
  <c r="I20" i="12"/>
  <c r="K20" i="12"/>
  <c r="O20" i="12"/>
  <c r="O15" i="12" s="1"/>
  <c r="Q20" i="12"/>
  <c r="V20" i="12"/>
  <c r="G24" i="12"/>
  <c r="M24" i="12" s="1"/>
  <c r="I24" i="12"/>
  <c r="K24" i="12"/>
  <c r="O24" i="12"/>
  <c r="Q24" i="12"/>
  <c r="V24" i="12"/>
  <c r="G27" i="12"/>
  <c r="I27" i="12"/>
  <c r="I26" i="12" s="1"/>
  <c r="K27" i="12"/>
  <c r="O27" i="12"/>
  <c r="Q27" i="12"/>
  <c r="V27" i="12"/>
  <c r="V26" i="12" s="1"/>
  <c r="G32" i="12"/>
  <c r="M32" i="12" s="1"/>
  <c r="I32" i="12"/>
  <c r="K32" i="12"/>
  <c r="K26" i="12" s="1"/>
  <c r="O32" i="12"/>
  <c r="Q32" i="12"/>
  <c r="V32" i="12"/>
  <c r="G34" i="12"/>
  <c r="M34" i="12" s="1"/>
  <c r="I34" i="12"/>
  <c r="K34" i="12"/>
  <c r="O34" i="12"/>
  <c r="Q34" i="12"/>
  <c r="Q26" i="12" s="1"/>
  <c r="V34" i="12"/>
  <c r="G36" i="12"/>
  <c r="M36" i="12" s="1"/>
  <c r="I36" i="12"/>
  <c r="K36" i="12"/>
  <c r="O36" i="12"/>
  <c r="Q36" i="12"/>
  <c r="V36" i="12"/>
  <c r="G39" i="12"/>
  <c r="M39" i="12" s="1"/>
  <c r="I39" i="12"/>
  <c r="K39" i="12"/>
  <c r="O39" i="12"/>
  <c r="Q39" i="12"/>
  <c r="V39" i="12"/>
  <c r="G41" i="12"/>
  <c r="M41" i="12" s="1"/>
  <c r="I41" i="12"/>
  <c r="K41" i="12"/>
  <c r="O41" i="12"/>
  <c r="O26" i="12" s="1"/>
  <c r="Q41" i="12"/>
  <c r="V41" i="12"/>
  <c r="G43" i="12"/>
  <c r="M43" i="12" s="1"/>
  <c r="I43" i="12"/>
  <c r="K43" i="12"/>
  <c r="O43" i="12"/>
  <c r="Q43" i="12"/>
  <c r="V43" i="12"/>
  <c r="G44" i="12"/>
  <c r="M44" i="12" s="1"/>
  <c r="I44" i="12"/>
  <c r="K44" i="12"/>
  <c r="O44" i="12"/>
  <c r="Q44" i="12"/>
  <c r="V44" i="12"/>
  <c r="G45" i="12"/>
  <c r="M45" i="12" s="1"/>
  <c r="I45" i="12"/>
  <c r="K45" i="12"/>
  <c r="O45" i="12"/>
  <c r="Q45" i="12"/>
  <c r="V45" i="12"/>
  <c r="G47" i="12"/>
  <c r="M47" i="12" s="1"/>
  <c r="I47" i="12"/>
  <c r="K47" i="12"/>
  <c r="O47" i="12"/>
  <c r="Q47" i="12"/>
  <c r="V47" i="12"/>
  <c r="G48" i="12"/>
  <c r="Q48" i="12"/>
  <c r="V48" i="12"/>
  <c r="G49" i="12"/>
  <c r="M49" i="12" s="1"/>
  <c r="M48" i="12" s="1"/>
  <c r="I49" i="12"/>
  <c r="I48" i="12" s="1"/>
  <c r="K49" i="12"/>
  <c r="K48" i="12" s="1"/>
  <c r="O49" i="12"/>
  <c r="O48" i="12" s="1"/>
  <c r="Q49" i="12"/>
  <c r="V49" i="12"/>
  <c r="O52" i="12"/>
  <c r="G53" i="12"/>
  <c r="I53" i="12"/>
  <c r="K53" i="12"/>
  <c r="K52" i="12" s="1"/>
  <c r="O53" i="12"/>
  <c r="Q53" i="12"/>
  <c r="Q52" i="12" s="1"/>
  <c r="V53" i="12"/>
  <c r="V52" i="12" s="1"/>
  <c r="G55" i="12"/>
  <c r="M55" i="12" s="1"/>
  <c r="I55" i="12"/>
  <c r="I52" i="12" s="1"/>
  <c r="K55" i="12"/>
  <c r="O55" i="12"/>
  <c r="Q55" i="12"/>
  <c r="V55" i="12"/>
  <c r="G58" i="12"/>
  <c r="M58" i="12" s="1"/>
  <c r="I58" i="12"/>
  <c r="K58" i="12"/>
  <c r="O58" i="12"/>
  <c r="Q58" i="12"/>
  <c r="V58" i="12"/>
  <c r="G61" i="12"/>
  <c r="M61" i="12" s="1"/>
  <c r="I61" i="12"/>
  <c r="K61" i="12"/>
  <c r="O61" i="12"/>
  <c r="Q61" i="12"/>
  <c r="V61" i="12"/>
  <c r="K65" i="12"/>
  <c r="O65" i="12"/>
  <c r="Q65" i="12"/>
  <c r="G66" i="12"/>
  <c r="G65" i="12" s="1"/>
  <c r="I66" i="12"/>
  <c r="I65" i="12" s="1"/>
  <c r="K66" i="12"/>
  <c r="O66" i="12"/>
  <c r="Q66" i="12"/>
  <c r="V66" i="12"/>
  <c r="V65" i="12" s="1"/>
  <c r="K67" i="12"/>
  <c r="G68" i="12"/>
  <c r="M68" i="12" s="1"/>
  <c r="I68" i="12"/>
  <c r="I67" i="12" s="1"/>
  <c r="K68" i="12"/>
  <c r="O68" i="12"/>
  <c r="O67" i="12" s="1"/>
  <c r="Q68" i="12"/>
  <c r="Q67" i="12" s="1"/>
  <c r="V68" i="12"/>
  <c r="G70" i="12"/>
  <c r="M70" i="12" s="1"/>
  <c r="I70" i="12"/>
  <c r="K70" i="12"/>
  <c r="O70" i="12"/>
  <c r="Q70" i="12"/>
  <c r="V70" i="12"/>
  <c r="V67" i="12" s="1"/>
  <c r="Q71" i="12"/>
  <c r="G72" i="12"/>
  <c r="M72" i="12" s="1"/>
  <c r="I72" i="12"/>
  <c r="I71" i="12" s="1"/>
  <c r="K72" i="12"/>
  <c r="K71" i="12" s="1"/>
  <c r="O72" i="12"/>
  <c r="O71" i="12" s="1"/>
  <c r="Q72" i="12"/>
  <c r="V72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7" i="12"/>
  <c r="M77" i="12" s="1"/>
  <c r="I77" i="12"/>
  <c r="K77" i="12"/>
  <c r="O77" i="12"/>
  <c r="Q77" i="12"/>
  <c r="V77" i="12"/>
  <c r="G79" i="12"/>
  <c r="G71" i="12" s="1"/>
  <c r="I79" i="12"/>
  <c r="K79" i="12"/>
  <c r="O79" i="12"/>
  <c r="Q79" i="12"/>
  <c r="V79" i="12"/>
  <c r="V71" i="12" s="1"/>
  <c r="G81" i="12"/>
  <c r="M81" i="12" s="1"/>
  <c r="I81" i="12"/>
  <c r="I80" i="12" s="1"/>
  <c r="K81" i="12"/>
  <c r="K80" i="12" s="1"/>
  <c r="O81" i="12"/>
  <c r="O80" i="12" s="1"/>
  <c r="Q81" i="12"/>
  <c r="V81" i="12"/>
  <c r="G82" i="12"/>
  <c r="M82" i="12" s="1"/>
  <c r="I82" i="12"/>
  <c r="K82" i="12"/>
  <c r="O82" i="12"/>
  <c r="Q82" i="12"/>
  <c r="V82" i="12"/>
  <c r="G84" i="12"/>
  <c r="M84" i="12" s="1"/>
  <c r="I84" i="12"/>
  <c r="K84" i="12"/>
  <c r="O84" i="12"/>
  <c r="Q84" i="12"/>
  <c r="V84" i="12"/>
  <c r="G86" i="12"/>
  <c r="M86" i="12" s="1"/>
  <c r="I86" i="12"/>
  <c r="K86" i="12"/>
  <c r="O86" i="12"/>
  <c r="Q86" i="12"/>
  <c r="V86" i="12"/>
  <c r="G89" i="12"/>
  <c r="I89" i="12"/>
  <c r="K89" i="12"/>
  <c r="O89" i="12"/>
  <c r="Q89" i="12"/>
  <c r="V89" i="12"/>
  <c r="V80" i="12" s="1"/>
  <c r="G92" i="12"/>
  <c r="M92" i="12" s="1"/>
  <c r="I92" i="12"/>
  <c r="K92" i="12"/>
  <c r="O92" i="12"/>
  <c r="Q92" i="12"/>
  <c r="Q80" i="12" s="1"/>
  <c r="V92" i="12"/>
  <c r="G94" i="12"/>
  <c r="M94" i="12" s="1"/>
  <c r="I94" i="12"/>
  <c r="K94" i="12"/>
  <c r="O94" i="12"/>
  <c r="Q94" i="12"/>
  <c r="V94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M100" i="12" s="1"/>
  <c r="I100" i="12"/>
  <c r="K100" i="12"/>
  <c r="O100" i="12"/>
  <c r="Q100" i="12"/>
  <c r="V100" i="12"/>
  <c r="G102" i="12"/>
  <c r="M102" i="12" s="1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7" i="12"/>
  <c r="M107" i="12" s="1"/>
  <c r="I107" i="12"/>
  <c r="K107" i="12"/>
  <c r="O107" i="12"/>
  <c r="Q107" i="12"/>
  <c r="V107" i="12"/>
  <c r="G109" i="12"/>
  <c r="I109" i="12"/>
  <c r="K109" i="12"/>
  <c r="M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I113" i="12"/>
  <c r="K113" i="12"/>
  <c r="O113" i="12"/>
  <c r="Q113" i="12"/>
  <c r="V113" i="12"/>
  <c r="G115" i="12"/>
  <c r="M115" i="12" s="1"/>
  <c r="I115" i="12"/>
  <c r="K115" i="12"/>
  <c r="O115" i="12"/>
  <c r="Q115" i="12"/>
  <c r="V115" i="12"/>
  <c r="G117" i="12"/>
  <c r="M117" i="12" s="1"/>
  <c r="I117" i="12"/>
  <c r="K117" i="12"/>
  <c r="O117" i="12"/>
  <c r="Q117" i="12"/>
  <c r="V117" i="12"/>
  <c r="G121" i="12"/>
  <c r="M121" i="12" s="1"/>
  <c r="I121" i="12"/>
  <c r="K121" i="12"/>
  <c r="O121" i="12"/>
  <c r="Q121" i="12"/>
  <c r="V121" i="12"/>
  <c r="G123" i="12"/>
  <c r="M123" i="12" s="1"/>
  <c r="I123" i="12"/>
  <c r="K123" i="12"/>
  <c r="O123" i="12"/>
  <c r="Q123" i="12"/>
  <c r="V123" i="12"/>
  <c r="G125" i="12"/>
  <c r="M125" i="12" s="1"/>
  <c r="I125" i="12"/>
  <c r="K125" i="12"/>
  <c r="O125" i="12"/>
  <c r="Q125" i="12"/>
  <c r="V125" i="12"/>
  <c r="G127" i="12"/>
  <c r="M127" i="12" s="1"/>
  <c r="I127" i="12"/>
  <c r="K127" i="12"/>
  <c r="O127" i="12"/>
  <c r="Q127" i="12"/>
  <c r="V127" i="12"/>
  <c r="G129" i="12"/>
  <c r="M129" i="12" s="1"/>
  <c r="I129" i="12"/>
  <c r="K129" i="12"/>
  <c r="O129" i="12"/>
  <c r="Q129" i="12"/>
  <c r="V129" i="12"/>
  <c r="G131" i="12"/>
  <c r="M131" i="12" s="1"/>
  <c r="I131" i="12"/>
  <c r="K131" i="12"/>
  <c r="O131" i="12"/>
  <c r="Q131" i="12"/>
  <c r="V131" i="12"/>
  <c r="G133" i="12"/>
  <c r="M133" i="12" s="1"/>
  <c r="I133" i="12"/>
  <c r="K133" i="12"/>
  <c r="O133" i="12"/>
  <c r="Q133" i="12"/>
  <c r="V133" i="12"/>
  <c r="G135" i="12"/>
  <c r="M135" i="12" s="1"/>
  <c r="I135" i="12"/>
  <c r="K135" i="12"/>
  <c r="O135" i="12"/>
  <c r="Q135" i="12"/>
  <c r="V135" i="12"/>
  <c r="G137" i="12"/>
  <c r="M137" i="12" s="1"/>
  <c r="I137" i="12"/>
  <c r="K137" i="12"/>
  <c r="O137" i="12"/>
  <c r="Q137" i="12"/>
  <c r="V137" i="12"/>
  <c r="G138" i="12"/>
  <c r="M138" i="12" s="1"/>
  <c r="I138" i="12"/>
  <c r="K138" i="12"/>
  <c r="O138" i="12"/>
  <c r="Q138" i="12"/>
  <c r="V138" i="12"/>
  <c r="G140" i="12"/>
  <c r="M140" i="12" s="1"/>
  <c r="I140" i="12"/>
  <c r="K140" i="12"/>
  <c r="O140" i="12"/>
  <c r="Q140" i="12"/>
  <c r="V140" i="12"/>
  <c r="G143" i="12"/>
  <c r="M143" i="12" s="1"/>
  <c r="I143" i="12"/>
  <c r="K143" i="12"/>
  <c r="O143" i="12"/>
  <c r="Q143" i="12"/>
  <c r="V143" i="12"/>
  <c r="G145" i="12"/>
  <c r="M145" i="12" s="1"/>
  <c r="I145" i="12"/>
  <c r="K145" i="12"/>
  <c r="O145" i="12"/>
  <c r="Q145" i="12"/>
  <c r="V145" i="12"/>
  <c r="G147" i="12"/>
  <c r="M147" i="12" s="1"/>
  <c r="I147" i="12"/>
  <c r="K147" i="12"/>
  <c r="O147" i="12"/>
  <c r="Q147" i="12"/>
  <c r="V147" i="12"/>
  <c r="G149" i="12"/>
  <c r="I149" i="12"/>
  <c r="I148" i="12" s="1"/>
  <c r="K149" i="12"/>
  <c r="M149" i="12"/>
  <c r="O149" i="12"/>
  <c r="O148" i="12" s="1"/>
  <c r="Q149" i="12"/>
  <c r="Q148" i="12" s="1"/>
  <c r="V149" i="12"/>
  <c r="G151" i="12"/>
  <c r="I151" i="12"/>
  <c r="K151" i="12"/>
  <c r="O151" i="12"/>
  <c r="Q151" i="12"/>
  <c r="V151" i="12"/>
  <c r="V148" i="12" s="1"/>
  <c r="G153" i="12"/>
  <c r="M153" i="12" s="1"/>
  <c r="I153" i="12"/>
  <c r="K153" i="12"/>
  <c r="O153" i="12"/>
  <c r="Q153" i="12"/>
  <c r="V153" i="12"/>
  <c r="G155" i="12"/>
  <c r="M155" i="12" s="1"/>
  <c r="I155" i="12"/>
  <c r="K155" i="12"/>
  <c r="O155" i="12"/>
  <c r="Q155" i="12"/>
  <c r="V155" i="12"/>
  <c r="G158" i="12"/>
  <c r="M158" i="12" s="1"/>
  <c r="I158" i="12"/>
  <c r="K158" i="12"/>
  <c r="O158" i="12"/>
  <c r="Q158" i="12"/>
  <c r="V158" i="12"/>
  <c r="G160" i="12"/>
  <c r="M160" i="12" s="1"/>
  <c r="I160" i="12"/>
  <c r="K160" i="12"/>
  <c r="K148" i="12" s="1"/>
  <c r="O160" i="12"/>
  <c r="Q160" i="12"/>
  <c r="V160" i="12"/>
  <c r="G162" i="12"/>
  <c r="M162" i="12" s="1"/>
  <c r="I162" i="12"/>
  <c r="K162" i="12"/>
  <c r="O162" i="12"/>
  <c r="Q162" i="12"/>
  <c r="V162" i="12"/>
  <c r="G168" i="12"/>
  <c r="M168" i="12" s="1"/>
  <c r="I168" i="12"/>
  <c r="K168" i="12"/>
  <c r="O168" i="12"/>
  <c r="Q168" i="12"/>
  <c r="V168" i="12"/>
  <c r="G169" i="12"/>
  <c r="M169" i="12" s="1"/>
  <c r="I169" i="12"/>
  <c r="K169" i="12"/>
  <c r="O169" i="12"/>
  <c r="Q169" i="12"/>
  <c r="V169" i="12"/>
  <c r="G170" i="12"/>
  <c r="M170" i="12" s="1"/>
  <c r="I170" i="12"/>
  <c r="K170" i="12"/>
  <c r="O170" i="12"/>
  <c r="Q170" i="12"/>
  <c r="V170" i="12"/>
  <c r="G172" i="12"/>
  <c r="M172" i="12" s="1"/>
  <c r="I172" i="12"/>
  <c r="K172" i="12"/>
  <c r="O172" i="12"/>
  <c r="Q172" i="12"/>
  <c r="V172" i="12"/>
  <c r="G173" i="12"/>
  <c r="M173" i="12" s="1"/>
  <c r="I173" i="12"/>
  <c r="K173" i="12"/>
  <c r="O173" i="12"/>
  <c r="Q173" i="12"/>
  <c r="V173" i="12"/>
  <c r="G175" i="12"/>
  <c r="M175" i="12" s="1"/>
  <c r="I175" i="12"/>
  <c r="K175" i="12"/>
  <c r="O175" i="12"/>
  <c r="Q175" i="12"/>
  <c r="V175" i="12"/>
  <c r="G176" i="12"/>
  <c r="I176" i="12"/>
  <c r="V176" i="12"/>
  <c r="G177" i="12"/>
  <c r="M177" i="12" s="1"/>
  <c r="I177" i="12"/>
  <c r="K177" i="12"/>
  <c r="K176" i="12" s="1"/>
  <c r="O177" i="12"/>
  <c r="Q177" i="12"/>
  <c r="Q176" i="12" s="1"/>
  <c r="V177" i="12"/>
  <c r="G180" i="12"/>
  <c r="M180" i="12" s="1"/>
  <c r="I180" i="12"/>
  <c r="K180" i="12"/>
  <c r="O180" i="12"/>
  <c r="O176" i="12" s="1"/>
  <c r="Q180" i="12"/>
  <c r="V180" i="12"/>
  <c r="O181" i="12"/>
  <c r="G182" i="12"/>
  <c r="I182" i="12"/>
  <c r="K182" i="12"/>
  <c r="K181" i="12" s="1"/>
  <c r="O182" i="12"/>
  <c r="Q182" i="12"/>
  <c r="Q181" i="12" s="1"/>
  <c r="V182" i="12"/>
  <c r="V181" i="12" s="1"/>
  <c r="G185" i="12"/>
  <c r="M185" i="12" s="1"/>
  <c r="I185" i="12"/>
  <c r="I181" i="12" s="1"/>
  <c r="K185" i="12"/>
  <c r="O185" i="12"/>
  <c r="Q185" i="12"/>
  <c r="V185" i="12"/>
  <c r="G187" i="12"/>
  <c r="M187" i="12" s="1"/>
  <c r="I187" i="12"/>
  <c r="K187" i="12"/>
  <c r="O187" i="12"/>
  <c r="Q187" i="12"/>
  <c r="V187" i="12"/>
  <c r="G203" i="12"/>
  <c r="Q203" i="12"/>
  <c r="V203" i="12"/>
  <c r="G204" i="12"/>
  <c r="M204" i="12" s="1"/>
  <c r="I204" i="12"/>
  <c r="I203" i="12" s="1"/>
  <c r="K204" i="12"/>
  <c r="K203" i="12" s="1"/>
  <c r="O204" i="12"/>
  <c r="O203" i="12" s="1"/>
  <c r="Q204" i="12"/>
  <c r="V204" i="12"/>
  <c r="G206" i="12"/>
  <c r="I206" i="12"/>
  <c r="K206" i="12"/>
  <c r="M206" i="12"/>
  <c r="O206" i="12"/>
  <c r="Q206" i="12"/>
  <c r="V206" i="12"/>
  <c r="G208" i="12"/>
  <c r="M208" i="12" s="1"/>
  <c r="I208" i="12"/>
  <c r="K208" i="12"/>
  <c r="O208" i="12"/>
  <c r="Q208" i="12"/>
  <c r="V208" i="12"/>
  <c r="G210" i="12"/>
  <c r="M210" i="12" s="1"/>
  <c r="I210" i="12"/>
  <c r="K210" i="12"/>
  <c r="O210" i="12"/>
  <c r="O209" i="12" s="1"/>
  <c r="Q210" i="12"/>
  <c r="V210" i="12"/>
  <c r="V209" i="12" s="1"/>
  <c r="G211" i="12"/>
  <c r="M211" i="12" s="1"/>
  <c r="I211" i="12"/>
  <c r="K211" i="12"/>
  <c r="O211" i="12"/>
  <c r="Q211" i="12"/>
  <c r="Q209" i="12" s="1"/>
  <c r="V211" i="12"/>
  <c r="G212" i="12"/>
  <c r="M212" i="12" s="1"/>
  <c r="I212" i="12"/>
  <c r="K212" i="12"/>
  <c r="O212" i="12"/>
  <c r="Q212" i="12"/>
  <c r="V212" i="12"/>
  <c r="G213" i="12"/>
  <c r="M213" i="12" s="1"/>
  <c r="I213" i="12"/>
  <c r="K213" i="12"/>
  <c r="O213" i="12"/>
  <c r="Q213" i="12"/>
  <c r="V213" i="12"/>
  <c r="G214" i="12"/>
  <c r="M214" i="12" s="1"/>
  <c r="I214" i="12"/>
  <c r="K214" i="12"/>
  <c r="K209" i="12" s="1"/>
  <c r="O214" i="12"/>
  <c r="Q214" i="12"/>
  <c r="V214" i="12"/>
  <c r="G215" i="12"/>
  <c r="M215" i="12" s="1"/>
  <c r="I215" i="12"/>
  <c r="I209" i="12" s="1"/>
  <c r="K215" i="12"/>
  <c r="O215" i="12"/>
  <c r="Q215" i="12"/>
  <c r="V215" i="12"/>
  <c r="G216" i="12"/>
  <c r="M216" i="12" s="1"/>
  <c r="I216" i="12"/>
  <c r="K216" i="12"/>
  <c r="O216" i="12"/>
  <c r="Q216" i="12"/>
  <c r="V216" i="12"/>
  <c r="G217" i="12"/>
  <c r="M217" i="12" s="1"/>
  <c r="I217" i="12"/>
  <c r="K217" i="12"/>
  <c r="O217" i="12"/>
  <c r="Q217" i="12"/>
  <c r="V217" i="12"/>
  <c r="O218" i="12"/>
  <c r="Q218" i="12"/>
  <c r="G219" i="12"/>
  <c r="I219" i="12"/>
  <c r="I218" i="12" s="1"/>
  <c r="K219" i="12"/>
  <c r="O219" i="12"/>
  <c r="Q219" i="12"/>
  <c r="V219" i="12"/>
  <c r="V218" i="12" s="1"/>
  <c r="G220" i="12"/>
  <c r="M220" i="12" s="1"/>
  <c r="I220" i="12"/>
  <c r="K220" i="12"/>
  <c r="K218" i="12" s="1"/>
  <c r="O220" i="12"/>
  <c r="Q220" i="12"/>
  <c r="V220" i="12"/>
  <c r="AE222" i="12"/>
  <c r="F41" i="1" s="1"/>
  <c r="I19" i="1"/>
  <c r="J28" i="1"/>
  <c r="J26" i="1"/>
  <c r="G38" i="1"/>
  <c r="F38" i="1"/>
  <c r="J23" i="1"/>
  <c r="J24" i="1"/>
  <c r="J25" i="1"/>
  <c r="J27" i="1"/>
  <c r="E24" i="1"/>
  <c r="E26" i="1"/>
  <c r="G218" i="12" l="1"/>
  <c r="M219" i="12"/>
  <c r="M218" i="12" s="1"/>
  <c r="M203" i="12"/>
  <c r="G181" i="12"/>
  <c r="M182" i="12"/>
  <c r="M181" i="12" s="1"/>
  <c r="G148" i="12"/>
  <c r="G80" i="12"/>
  <c r="M67" i="12"/>
  <c r="M66" i="12"/>
  <c r="M65" i="12" s="1"/>
  <c r="G52" i="12"/>
  <c r="M53" i="12"/>
  <c r="G26" i="12"/>
  <c r="M27" i="12"/>
  <c r="AF222" i="12"/>
  <c r="G41" i="1" s="1"/>
  <c r="H41" i="1" s="1"/>
  <c r="I41" i="1" s="1"/>
  <c r="M11" i="12"/>
  <c r="M8" i="12"/>
  <c r="F39" i="1"/>
  <c r="F42" i="1" s="1"/>
  <c r="F40" i="1"/>
  <c r="I67" i="1"/>
  <c r="J66" i="1" s="1"/>
  <c r="J63" i="1"/>
  <c r="G26" i="1"/>
  <c r="A26" i="1"/>
  <c r="M52" i="12"/>
  <c r="M15" i="12"/>
  <c r="M176" i="12"/>
  <c r="M26" i="12"/>
  <c r="M209" i="12"/>
  <c r="G209" i="12"/>
  <c r="G67" i="12"/>
  <c r="M151" i="12"/>
  <c r="M148" i="12" s="1"/>
  <c r="M89" i="12"/>
  <c r="M80" i="12" s="1"/>
  <c r="M79" i="12"/>
  <c r="M71" i="12" s="1"/>
  <c r="G15" i="12"/>
  <c r="G222" i="12" l="1"/>
  <c r="G39" i="1"/>
  <c r="G40" i="1"/>
  <c r="H40" i="1" s="1"/>
  <c r="I40" i="1" s="1"/>
  <c r="J64" i="1"/>
  <c r="J65" i="1"/>
  <c r="J58" i="1"/>
  <c r="J56" i="1"/>
  <c r="J54" i="1"/>
  <c r="J61" i="1"/>
  <c r="I21" i="1"/>
  <c r="J52" i="1"/>
  <c r="J59" i="1"/>
  <c r="J57" i="1"/>
  <c r="J55" i="1"/>
  <c r="J60" i="1"/>
  <c r="J62" i="1"/>
  <c r="J53" i="1"/>
  <c r="A23" i="1"/>
  <c r="G42" i="1" l="1"/>
  <c r="H39" i="1"/>
  <c r="J67" i="1"/>
  <c r="A24" i="1"/>
  <c r="G24" i="1"/>
  <c r="A27" i="1" s="1"/>
  <c r="A29" i="1" s="1"/>
  <c r="G29" i="1" s="1"/>
  <c r="G27" i="1" s="1"/>
  <c r="H42" i="1" l="1"/>
  <c r="I39" i="1"/>
  <c r="I42" i="1" s="1"/>
  <c r="A25" i="1"/>
  <c r="G28" i="1"/>
  <c r="J39" i="1" l="1"/>
  <c r="J42" i="1" s="1"/>
  <c r="J40" i="1"/>
  <c r="J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68985549-E363-48C2-B722-19B9448E1B0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57B41AB-F558-40A0-82A8-5E93BDAAE385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<sst xmlns="http://schemas.openxmlformats.org/spreadsheetml/2006/main" count="1188" uniqueCount="438">
  <si>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</si>
  <si>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</si>
  <si>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</si>
  <si>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</si>
  <si>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</si>
  <si>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</si>
  <si>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</si>
  <si>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</si>
  <si>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</si>
  <si>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</si>
  <si>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</si>
  <si>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</si>
  <si>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</si>
  <si>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</si>
  <si>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</si>
  <si>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</si>
  <si>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</si>
  <si>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</si>
  <si>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</si>
  <si>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</si>
  <si>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</si>
  <si>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</si>
  <si>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</si>
  <si>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</si>
  <si>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</si>
  <si>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</si>
  <si>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</si>
  <si>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</si>
  <si>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</si>
  <si>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</si>
  <si>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</si>
  <si>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</si>
  <si>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</si>
  <si>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</si>
  <si>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</si>
  <si>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</si>
  <si>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</si>
  <si>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</si>
  <si>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</si>
  <si>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</si>
  <si>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</si>
  <si>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</si>
  <si>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</si>
  <si>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2019/22</t>
  </si>
  <si>
    <t>Oprava střešního pláště-Velká Mikulášská 18,Znojmo</t>
  </si>
  <si>
    <t>01</t>
  </si>
  <si>
    <t>Oprava střešního pláště</t>
  </si>
  <si>
    <t>Objekt:</t>
  </si>
  <si>
    <t>Rozpočet:</t>
  </si>
  <si>
    <t>Znojmo</t>
  </si>
  <si>
    <t>66902</t>
  </si>
  <si>
    <t>Stavba</t>
  </si>
  <si>
    <t>Celkem za stavbu</t>
  </si>
  <si>
    <t>CZK</t>
  </si>
  <si>
    <t>#POPS</t>
  </si>
  <si>
    <t>Popis stavby: 2019/22 - Oprava střešního pláště-Velká Mikulášská 18,Znojmo</t>
  </si>
  <si>
    <t>#POPO</t>
  </si>
  <si>
    <t>Popis objektu: 01 - Oprava střešního pláště</t>
  </si>
  <si>
    <t>#POPR</t>
  </si>
  <si>
    <t>Popis rozpočtu: 2019/22 - Oprava střešního pláště-Velká Mikulášská 18,Znojmo</t>
  </si>
  <si>
    <t>Rekapitulace dílů</t>
  </si>
  <si>
    <t>Typ dílu</t>
  </si>
  <si>
    <t>3</t>
  </si>
  <si>
    <t>Svislé a kompletní konstrukce</t>
  </si>
  <si>
    <t>62</t>
  </si>
  <si>
    <t>Úpravy povrchů vnější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</si>
  <si>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</si>
  <si>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</si>
  <si>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</si>
  <si>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</si>
  <si>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</si>
  <si>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</si>
  <si>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</si>
  <si>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</si>
  <si>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721</t>
  </si>
  <si>
    <t>Vnitřní kanalizace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</si>
  <si>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</si>
  <si>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</si>
  <si>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</si>
  <si>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</si>
  <si>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</si>
  <si>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</si>
  <si>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</si>
  <si>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</t>
  </si>
  <si>
    <t>783</t>
  </si>
  <si>
    <t>Nátěry</t>
  </si>
  <si>
    <t>787</t>
  </si>
  <si>
    <t>Zasklívání</t>
  </si>
  <si>
    <t>D96</t>
  </si>
  <si>
    <t>Přesuny suti a vybouraných hmot</t>
  </si>
  <si>
    <t>PSU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</si>
  <si>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</si>
  <si>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</si>
  <si>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</si>
  <si>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</si>
  <si>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</si>
  <si>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</si>
  <si>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</si>
  <si>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</si>
  <si>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</si>
  <si>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</si>
  <si>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</si>
  <si>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</si>
  <si>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</si>
  <si>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</si>
  <si>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</si>
  <si>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</si>
  <si>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</si>
  <si>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</si>
  <si>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</si>
  <si>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</si>
  <si>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</si>
  <si>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</si>
  <si>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</si>
  <si>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</si>
  <si>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</si>
  <si>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</si>
  <si>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</si>
  <si>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</si>
  <si>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</si>
  <si>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</si>
  <si>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314231114R00</t>
  </si>
  <si>
    <t>Zdivo komínů z CP 29 P15 na MVC pod omítku</t>
  </si>
  <si>
    <t>m3</t>
  </si>
  <si>
    <t>RTS 22/ II</t>
  </si>
  <si>
    <t>Práce</t>
  </si>
  <si>
    <t>Běžná</t>
  </si>
  <si>
    <t>POL1_</t>
  </si>
  <si>
    <t>rozebrání 0,5m výšky opravovaných komínů : 0,5*(0,7*0,7+0,6*0,7+0,8*0,45+0,8*0,45+0,8*0,45)</t>
  </si>
  <si>
    <t>VV</t>
  </si>
  <si>
    <t>316381115V00</t>
  </si>
  <si>
    <t>Komínové krycí desky s přesahem tl. 50 - 80 mm s odtrhovým žlábkem</t>
  </si>
  <si>
    <t>m2</t>
  </si>
  <si>
    <t>Vlastní</t>
  </si>
  <si>
    <t>Indiv</t>
  </si>
  <si>
    <t>0,7*0,65</t>
  </si>
  <si>
    <t>0,8*0,8</t>
  </si>
  <si>
    <t>0,8*0,5*3</t>
  </si>
  <si>
    <t>622422222R00</t>
  </si>
  <si>
    <t>Oprava vněj. omítek II,do 20%, štuk na 100% plochy</t>
  </si>
  <si>
    <t>Odkaz na mn. položky pořadí 20 : 137,82000</t>
  </si>
  <si>
    <t>622474130R00</t>
  </si>
  <si>
    <t>Reprofilace beton.povrchů sanační maltou, tl.30 mm</t>
  </si>
  <si>
    <t>stávající komínové hlavy-předpoklad : 3</t>
  </si>
  <si>
    <t>623421141R00</t>
  </si>
  <si>
    <t>Omítka vnější sloupů, s pl.rovnými, štuková sl.1-2</t>
  </si>
  <si>
    <t>komíny : 7*(0,7*2+0,6*2)</t>
  </si>
  <si>
    <t>5,9*(0,8*2+0,7*2)</t>
  </si>
  <si>
    <t>5,9*(0,8*2+0,5*2)*2+5,7*(0,8*2+0,5*2)</t>
  </si>
  <si>
    <t>623471312R00</t>
  </si>
  <si>
    <t>Nátěr vnějších pilířů barvou disperzní složitost 2</t>
  </si>
  <si>
    <t>Odkaz na mn. položky pořadí 5 : 81,40000</t>
  </si>
  <si>
    <t>941941031R00</t>
  </si>
  <si>
    <t>Montáž lešení leh.řad.s podlahami,š.do 1 m, H 10 m</t>
  </si>
  <si>
    <t>u komínů : 8,2*(0,7*2+1,2*2+0,8*2+0,6*2)</t>
  </si>
  <si>
    <t>5,2*(0,8*2+0,7*2+1,3*2)</t>
  </si>
  <si>
    <t>5,2*1*2*2</t>
  </si>
  <si>
    <t>5,7*1*2</t>
  </si>
  <si>
    <t>941941191R00</t>
  </si>
  <si>
    <t>Příplatek za každý měsíc použití lešení k pol.1031</t>
  </si>
  <si>
    <t>Odkaz na mn. položky pořadí 7 : 115,44000</t>
  </si>
  <si>
    <t>941941831R00</t>
  </si>
  <si>
    <t>Demontáž lešení leh.řad.s podlahami,š.1 m, H 10 m</t>
  </si>
  <si>
    <t>Odkaz na mn. položky pořadí 8 : 115,44000</t>
  </si>
  <si>
    <t>941955003R00</t>
  </si>
  <si>
    <t>Lešení lehké pomocné, výška podlahy do 2,5 m</t>
  </si>
  <si>
    <t>pro nátěr krovů - uliční trakty : 3,5*(13+19,5)</t>
  </si>
  <si>
    <t>3*6,5</t>
  </si>
  <si>
    <t>946941102RT2</t>
  </si>
  <si>
    <t>Montáž pojízdných Alu věží BOSS, 2,5 x 1,45 m pracovní výška 6,2 m</t>
  </si>
  <si>
    <t>sada</t>
  </si>
  <si>
    <t>pro nátěr krovu - uliční trakt : 5</t>
  </si>
  <si>
    <t>946941102RT3</t>
  </si>
  <si>
    <t>Montáž pojízdných Alu věží BOSS, 2,5 x 1,45 m pracovní výška 8,2 m</t>
  </si>
  <si>
    <t>8</t>
  </si>
  <si>
    <t>946941192RT2</t>
  </si>
  <si>
    <t>Nájemné pojízdných Alu věží BOSS, 2,5 x 1,45 m pracovní výška 6,2 m</t>
  </si>
  <si>
    <t>den</t>
  </si>
  <si>
    <t>946941192RT3</t>
  </si>
  <si>
    <t>Nájemné pojízdných Alu věží BOSS, 2,5 x 1,45 m pracovní výška 8,2 m</t>
  </si>
  <si>
    <t>946941802RT2</t>
  </si>
  <si>
    <t>Demontáž pojízdných Alu věží BOSS, 2,5 x 1,45 m pracovní výška 6,3 m</t>
  </si>
  <si>
    <t>Odkaz na mn. položky pořadí 11 : 5,00000</t>
  </si>
  <si>
    <t>946941802RT3</t>
  </si>
  <si>
    <t>Demontáž pojízdných Alu věží BOSS, 2,5 x 1,45 m pracovní výška 8,3 m</t>
  </si>
  <si>
    <t>900      RT1</t>
  </si>
  <si>
    <t>HZS Práce v tarifní třídě 4 (např. tesař)</t>
  </si>
  <si>
    <t>h</t>
  </si>
  <si>
    <t>Prav.M</t>
  </si>
  <si>
    <t>HZS</t>
  </si>
  <si>
    <t>POL10_</t>
  </si>
  <si>
    <t>domontáž dalších prvků na střeše-antény apod. : 5</t>
  </si>
  <si>
    <t>zpětná montáž střešních prvků : 15</t>
  </si>
  <si>
    <t>962032631R00</t>
  </si>
  <si>
    <t>Bourání zdiva komínového z cihel na MVC</t>
  </si>
  <si>
    <t>976075311R00</t>
  </si>
  <si>
    <t>Vybourání ocel.konzol hmotnost do 50 kg</t>
  </si>
  <si>
    <t>t</t>
  </si>
  <si>
    <t>anténí stožáry : 30/1000*6</t>
  </si>
  <si>
    <t>střešník : 45/1000</t>
  </si>
  <si>
    <t>978015231R00</t>
  </si>
  <si>
    <t>Otlučení omítek vnějších MVC v složit.1-4 do 20 %</t>
  </si>
  <si>
    <t>komíny : 8,5*(1,2*2+0,5)*2+8,5*(1,6*2+0,9*2)</t>
  </si>
  <si>
    <t>5,9*(0,7*2+1,4*2)+5,9*(0,45*4)*2</t>
  </si>
  <si>
    <t>978015291R00</t>
  </si>
  <si>
    <t>Otlučení omítek vnějších MVC v složit.1-4 do 100 %</t>
  </si>
  <si>
    <t>999281111R00</t>
  </si>
  <si>
    <t>Přesun hmot pro opravy a údržbu do výšky 25 m</t>
  </si>
  <si>
    <t>Přesun hmot</t>
  </si>
  <si>
    <t>POL7_</t>
  </si>
  <si>
    <t>721160806R00</t>
  </si>
  <si>
    <t>Demontáž potrubí vláknocementového DN 200</t>
  </si>
  <si>
    <t>m</t>
  </si>
  <si>
    <t>nástavce komínů : 0,4*6</t>
  </si>
  <si>
    <t>998721203R00</t>
  </si>
  <si>
    <t>Přesun hmot pro vnitřní kanalizaci, výšky do 24 m</t>
  </si>
  <si>
    <t>762342202R00</t>
  </si>
  <si>
    <t>Montáž laťování střech, vzdálenost latí do 22 cm</t>
  </si>
  <si>
    <t>960</t>
  </si>
  <si>
    <t>762342811R00</t>
  </si>
  <si>
    <t>Demontáž laťování střech, rozteč latí do 22 cm</t>
  </si>
  <si>
    <t>762395000R00</t>
  </si>
  <si>
    <t>Spojovací a ochranné prostředky pro střechy</t>
  </si>
  <si>
    <t>960/0,15*0,06*0,04*1,1</t>
  </si>
  <si>
    <t>60517111R</t>
  </si>
  <si>
    <t>Lať střešní 40x60 mm</t>
  </si>
  <si>
    <t>SPCM</t>
  </si>
  <si>
    <t>Specifikace</t>
  </si>
  <si>
    <t>POL3_</t>
  </si>
  <si>
    <t>998762203R00</t>
  </si>
  <si>
    <t>Přesun hmot pro tesařské konstrukce, výšky do 24 m</t>
  </si>
  <si>
    <t>764311201RT3</t>
  </si>
  <si>
    <t>Krytina hladká z Pz, tabule 2 x 1 m, do 30° z plechu tl. 0,55 mm, plocha přes 25 m2</t>
  </si>
  <si>
    <t>764321240R00</t>
  </si>
  <si>
    <t>Oplechování Pz říms pod nadříms. žlabem, rš 750 mm</t>
  </si>
  <si>
    <t>Odkaz na mn. položky pořadí 37 : 99,38000</t>
  </si>
  <si>
    <t>764331230R00</t>
  </si>
  <si>
    <t>Lemování z Pz plechu zdí, tvrdá krytina, rš 330 mm</t>
  </si>
  <si>
    <t>Odkaz na mn. položky pořadí 45 : 32,00000</t>
  </si>
  <si>
    <t>764331250R00</t>
  </si>
  <si>
    <t>Lemování z Pz plechu zdí, tvrdá krytina, rš 500 mm</t>
  </si>
  <si>
    <t>Odkaz na mn. položky pořadí 46 : 9,90000</t>
  </si>
  <si>
    <t>Odkaz na mn. položky pořadí 47 : 42,10000</t>
  </si>
  <si>
    <t>764339210R00</t>
  </si>
  <si>
    <t>Lemování z Pz, komínů na vlnité krytině, v ploše</t>
  </si>
  <si>
    <t>Odkaz na mn. položky pořadí 48 : 10,96000</t>
  </si>
  <si>
    <t>Odkaz na mn. položky pořadí 49 : 11,76000</t>
  </si>
  <si>
    <t>764339220R00</t>
  </si>
  <si>
    <t>Lemování z Pz, komínů na vlnité krytině, v hřebeni</t>
  </si>
  <si>
    <t>Odkaz na mn. položky pořadí 50 : 3,52000</t>
  </si>
  <si>
    <t>764352203R00</t>
  </si>
  <si>
    <t>Žlaby z Pz plechu podokapní půlkruhové, rš 330 mm</t>
  </si>
  <si>
    <t>11+14,5</t>
  </si>
  <si>
    <t>764355203R00</t>
  </si>
  <si>
    <t>Žlaby z Pz plechu nástřešní,oblého tvaru,rš 660 mm</t>
  </si>
  <si>
    <t>21,04+15,65+32,78+7,75+9,16+13</t>
  </si>
  <si>
    <t>764359211R00</t>
  </si>
  <si>
    <t>Kotlík z Pz plechu kónický pro trouby D do 100 mm</t>
  </si>
  <si>
    <t>kus</t>
  </si>
  <si>
    <t>podokapní žlaby : 3</t>
  </si>
  <si>
    <t>764361220R00</t>
  </si>
  <si>
    <t>Okno střešní z Pz plechu, krytina vlnitá,60 x 60cm</t>
  </si>
  <si>
    <t>764391220R00</t>
  </si>
  <si>
    <t>Závětrná lišta z Pz plechu, rš 330 mm</t>
  </si>
  <si>
    <t>6,3*2</t>
  </si>
  <si>
    <t>764392251R00</t>
  </si>
  <si>
    <t>Úžlabí z Pz plechu, rš 660 mm, klínové těsnění</t>
  </si>
  <si>
    <t>Odkaz na mn. položky pořadí 57 : 24,73000</t>
  </si>
  <si>
    <t>Odkaz na mn. položky pořadí 58 : 38,24000</t>
  </si>
  <si>
    <t>764454202R00</t>
  </si>
  <si>
    <t>Odpadní trouby z Pz plechu, kruhové, D 100 mm</t>
  </si>
  <si>
    <t>6+6+1+6*2+8*2</t>
  </si>
  <si>
    <t>764454204R00</t>
  </si>
  <si>
    <t>Odpadní trouby z Pz plechu, kruhové, D 150 mm</t>
  </si>
  <si>
    <t>6*2+3</t>
  </si>
  <si>
    <t>764311832RT1</t>
  </si>
  <si>
    <t>Demont. krytiny, tabule 2 x 1 m, nad 25 m2, do 45° z Pz plechu</t>
  </si>
  <si>
    <t>40</t>
  </si>
  <si>
    <t>764331831R00</t>
  </si>
  <si>
    <t>Demontáž lemování zdí, rš 250 a 330 mm, do 45°</t>
  </si>
  <si>
    <t>štíty : 7,5*2+3,2*2+5,3*2</t>
  </si>
  <si>
    <t>764331851R00</t>
  </si>
  <si>
    <t>Demontáž lemování zdí, rš 400 a 500 mm, do 45°</t>
  </si>
  <si>
    <t>vikýře : (1,2*2+0,9)*3</t>
  </si>
  <si>
    <t>764331852R00</t>
  </si>
  <si>
    <t>Demontáž lemování zdí, rš 400 a 500 mm, nad 45°</t>
  </si>
  <si>
    <t>vikýře : (1,2*2+0,9)*4</t>
  </si>
  <si>
    <t>(1,8*2)*4</t>
  </si>
  <si>
    <t>štíty : 2,5+7+5</t>
  </si>
  <si>
    <t>764339811R00</t>
  </si>
  <si>
    <t>Demontáž lemov. komínů v ploše, vln. kryt, do 45°</t>
  </si>
  <si>
    <t>0,8*(1,3*2+0,7*2+0,75*4+0,45*4+0,7*2+0,45*2+0,8*2+0,5*2)</t>
  </si>
  <si>
    <t>764339812R00</t>
  </si>
  <si>
    <t>Demontáž lemov. komínů v ploše, vln. kryt. nad 45°</t>
  </si>
  <si>
    <t>0,8*(0,75*2+0,6*2+1,6*2+1*2+1,2*2+0,5*2+0,5*2+1,2*2)</t>
  </si>
  <si>
    <t>764339821R00</t>
  </si>
  <si>
    <t>Demontáž lemov. komínů v hřeb. vln. kryt, do 45°</t>
  </si>
  <si>
    <t>0,8*(0,8*2+0,5*2+0,45*4)</t>
  </si>
  <si>
    <t>764352811R00</t>
  </si>
  <si>
    <t>Demontáž žlabů půlkruh. rovných, rš 330 mm, do 45°</t>
  </si>
  <si>
    <t>14,5+9,2+8+11</t>
  </si>
  <si>
    <t>764352821R00</t>
  </si>
  <si>
    <t>Demontáž žlabů půlkruh. rovných, rš 500 mm, do 45°</t>
  </si>
  <si>
    <t>15,7</t>
  </si>
  <si>
    <t>764353841R00</t>
  </si>
  <si>
    <t>Demontáž žlabů nadříms.v hácích, rš 500 mm, do 45°</t>
  </si>
  <si>
    <t>21,04+13,2+32,77</t>
  </si>
  <si>
    <t>764359811R00</t>
  </si>
  <si>
    <t>Demontáž kotlíku kónického, sklon do 45°</t>
  </si>
  <si>
    <t>6</t>
  </si>
  <si>
    <t>764362811R00</t>
  </si>
  <si>
    <t>Demontáž střešního okna, hladká krytina, do 45°</t>
  </si>
  <si>
    <t>2</t>
  </si>
  <si>
    <t>764391821R00</t>
  </si>
  <si>
    <t>Demontáž závětrné lišty, rš 250 a 330 mm, do 45°</t>
  </si>
  <si>
    <t>764392851R00</t>
  </si>
  <si>
    <t>Demontáž úžlabí, rš 660 mm, sklon do 45°</t>
  </si>
  <si>
    <t>7,87+8,43*2</t>
  </si>
  <si>
    <t>764392852R00</t>
  </si>
  <si>
    <t>Demontáž úžlabí, rš 660 mm, sklon nad 45°</t>
  </si>
  <si>
    <t>10,32*2</t>
  </si>
  <si>
    <t>vikýře : 2,2*2*4</t>
  </si>
  <si>
    <t>764719432V00</t>
  </si>
  <si>
    <t>Oplechování komína 600x600 mm z Pz  plechu</t>
  </si>
  <si>
    <t>764719433V00</t>
  </si>
  <si>
    <t>Oplechování komína 450x900 mm z Pz plechu</t>
  </si>
  <si>
    <t>v případě většího rozměru komínu uvažováno 2k/komín : 4+10</t>
  </si>
  <si>
    <t>998764203R00</t>
  </si>
  <si>
    <t>Přesun hmot pro klempířské konstr., výšky do 24 m</t>
  </si>
  <si>
    <t>765311810R00</t>
  </si>
  <si>
    <t>Demontáž krytiny bobrovky na sucho, do suti</t>
  </si>
  <si>
    <t>765311521RT1</t>
  </si>
  <si>
    <t>Krytina z bobrovek střech slož.,šupinová, na sucho režné tašky segment. řez, vč. doplňkových tašek</t>
  </si>
  <si>
    <t>765311527RT1</t>
  </si>
  <si>
    <t>Krytina z bobrovek kužel.střech, pravidelné krytí tašky kulatý řez, režné</t>
  </si>
  <si>
    <t>vikýře-4ks : 2*pi*1,3/2*1*4</t>
  </si>
  <si>
    <t>765311537R00</t>
  </si>
  <si>
    <t>Hřeben bobrovka, hřebenáči č.4 dráž. pás UNI 2000</t>
  </si>
  <si>
    <t>RTS 19/ I</t>
  </si>
  <si>
    <t>13,2+16,24+19,52+5,56+3,65</t>
  </si>
  <si>
    <t>vikýře : 1,31*4</t>
  </si>
  <si>
    <t>765311547R00</t>
  </si>
  <si>
    <t>Nároží bobrovka, hřebenáči č.4 dráž. pás UNI 2000</t>
  </si>
  <si>
    <t>7,25*2+12,5*2+7,87+7,5*2</t>
  </si>
  <si>
    <t>765311572R00</t>
  </si>
  <si>
    <t>Hák protisněhový C-380</t>
  </si>
  <si>
    <t>každá 2. taška první 3 řadu u okapu : (21,04+15,65+32,78+7,75+9,16+16,22+13,1)/0,36*3</t>
  </si>
  <si>
    <t>765311583R00</t>
  </si>
  <si>
    <t>Bobrovka -  přiřezání a uchycení tašek</t>
  </si>
  <si>
    <t>Odkaz na mn. položky pořadí 41 : 62,97000*2</t>
  </si>
  <si>
    <t>Odkaz na mn. položky pořadí 66 : 62,37000*2</t>
  </si>
  <si>
    <t>Odkaz na mn. položky pořadí 40 : 12,60000</t>
  </si>
  <si>
    <t>Odkaz na mn. položky pořadí 32 : 32,00000</t>
  </si>
  <si>
    <t>Odkaz na mn. položky pořadí 33 : 52,00000</t>
  </si>
  <si>
    <t>765311585R00</t>
  </si>
  <si>
    <t>Nástavec pro odvětrání kanalizace</t>
  </si>
  <si>
    <t>765311586R00</t>
  </si>
  <si>
    <t>Nástavec pro anténu</t>
  </si>
  <si>
    <t>765311591RT2</t>
  </si>
  <si>
    <t>Bobrovka - příplatek za sklon přes 45 do 60° upevnění tašek pozinkovanými vruty</t>
  </si>
  <si>
    <t>uliční trakt : 413</t>
  </si>
  <si>
    <t>765313168R00</t>
  </si>
  <si>
    <t>Střešní lávka, rošt 800 x 250 mm</t>
  </si>
  <si>
    <t>900      RT3</t>
  </si>
  <si>
    <t>HZS Práce v tarifní třídě 6 (např. tesař)</t>
  </si>
  <si>
    <t>příplatek za pracnost - pokrývání vikýřů, šetrné rozebrání krytiny, číslování : 50</t>
  </si>
  <si>
    <t>998765203R00</t>
  </si>
  <si>
    <t>Přesun hmot pro krytiny tvrdé, výšky do 24 m</t>
  </si>
  <si>
    <t>766621922R00</t>
  </si>
  <si>
    <t>Oprava oken jednod. otevíravých s výměnou prvků</t>
  </si>
  <si>
    <t>vikýře : 0,32*0,7*7</t>
  </si>
  <si>
    <t>0,9*0,95*4</t>
  </si>
  <si>
    <t>998766203R00</t>
  </si>
  <si>
    <t>Přesun hmot pro truhlářské konstr., výšky do 24 m</t>
  </si>
  <si>
    <t>783601811R00</t>
  </si>
  <si>
    <t>Odstranění nátěrů truhlářských, oken oškrábáním</t>
  </si>
  <si>
    <t>vikýře : 0,65*0,32*2*7+1,3*0,3/2*2*7+0,1*(0,9*2+0,6*2)*7</t>
  </si>
  <si>
    <t>0,65*0,7*2*4+1*0,6/2*2*4+0,1*(0,9*2+0,7*2)*4</t>
  </si>
  <si>
    <t>783624930R00</t>
  </si>
  <si>
    <t>Údržba, nátěr synt. truhl.výr. 2x +1x email +2x tm</t>
  </si>
  <si>
    <t>Odkaz na mn. položky pořadí 77 : 15,06200</t>
  </si>
  <si>
    <t>783782205R00</t>
  </si>
  <si>
    <t>Nátěr tesařských konstrukcí Bochemitem QB 2x</t>
  </si>
  <si>
    <t>latě : 960/0,15*(0,06*2+0,04*2)*1,1</t>
  </si>
  <si>
    <t>plochá střecha-prkenný záklop : 40</t>
  </si>
  <si>
    <t xml:space="preserve">stáv. krov : </t>
  </si>
  <si>
    <t>Mezisoučet</t>
  </si>
  <si>
    <t>Začátek provozního součtu</t>
  </si>
  <si>
    <t xml:space="preserve">  uliční trakt : (0,12*2+0,14*2)*9,5*2*22</t>
  </si>
  <si>
    <t xml:space="preserve">  (0,16*2+0,18*2)*(18*2+5,5*2)</t>
  </si>
  <si>
    <t xml:space="preserve">  0,16*4*(4,2*2+5)*5+(0,16*2+0,18*2)*3,2*12</t>
  </si>
  <si>
    <t xml:space="preserve">  (0,1*2+0,14*2)*3*22</t>
  </si>
  <si>
    <t xml:space="preserve">  (0,2*2+0,23*2)*11,6*6+(0,16*2+0,18*2)*21</t>
  </si>
  <si>
    <t xml:space="preserve">  (0,16+0,18*2)*(13+21)</t>
  </si>
  <si>
    <t xml:space="preserve">  (0,1*2+0,14*2)*1,5*24</t>
  </si>
  <si>
    <t>Konec provozního součtu</t>
  </si>
  <si>
    <t>dvorní trakty-množství stanoveno na základě poměru uličního traktu 399m2střechy/459m2 nátěrů : 960*1,15</t>
  </si>
  <si>
    <t>787600801R00</t>
  </si>
  <si>
    <t>Vysklívání oken skla plochého o ploše do 1 m2</t>
  </si>
  <si>
    <t>Odkaz na mn. položky pořadí 81 : 1,54560</t>
  </si>
  <si>
    <t>787662341R00</t>
  </si>
  <si>
    <t>Zasklívání oken, na tmel, plavené dl.3 m, tl.5 mm</t>
  </si>
  <si>
    <t>vikýře : 0,69*0,32*7</t>
  </si>
  <si>
    <t>998787203R00</t>
  </si>
  <si>
    <t>Přesun hmot pro zasklívání, výšky do 24 m</t>
  </si>
  <si>
    <t>979012112R00</t>
  </si>
  <si>
    <t>Svislá doprava suti na výšku do 3,5 m</t>
  </si>
  <si>
    <t>Přesun suti</t>
  </si>
  <si>
    <t>POL8_</t>
  </si>
  <si>
    <t>979012119R00</t>
  </si>
  <si>
    <t>Příplatek k suti za každých dalších 3,5 m výšky</t>
  </si>
  <si>
    <t>979094211R00</t>
  </si>
  <si>
    <t>Nakládání nebo překládání vybourané suti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</si>
  <si>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</si>
  <si>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</si>
  <si>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</si>
  <si>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</si>
  <si>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</si>
  <si>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</si>
  <si>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</si>
  <si>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</si>
  <si>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979990001R00</t>
  </si>
  <si>
    <t>Poplatek za skládku stavební suti</t>
  </si>
  <si>
    <t>RTS 20/ I</t>
  </si>
  <si>
    <t>005121 R</t>
  </si>
  <si>
    <t>Zařízení staveniště</t>
  </si>
  <si>
    <t>Soubor</t>
  </si>
  <si>
    <t>VRN</t>
  </si>
  <si>
    <t>POL99_2</t>
  </si>
  <si>
    <t>005211030R</t>
  </si>
  <si>
    <t xml:space="preserve">Dočasná dopravní opatření </t>
  </si>
  <si>
    <t>SUM</t>
  </si>
  <si>
    <t>Poznámky uchazeče k zadání</t>
  </si>
  <si>
    <t>POPUZIV</t>
  </si>
  <si>
    <t>END</t>
  </si>
  <si>
    <t>Správa nemovitostí města Znojma, příspěvková organizace</t>
  </si>
  <si>
    <t>Pontassievská 317/14</t>
  </si>
  <si>
    <t>00839060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</si>
</sst>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rgb="FFDF7000"/>
      <name val="Arial CE"/>
      <charset val="238"/>
    </font>
    <font>
      <sz val="8"/>
      <color indexed="2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4" fontId="7" fillId="3" borderId="39" xfId="0" applyNumberFormat="1" applyFont="1" applyFill="1" applyBorder="1" applyAlignment="1">
      <alignment vertical="center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3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165" fontId="19" fillId="0" borderId="0" xfId="0" applyNumberFormat="1" applyFont="1" applyAlignment="1">
      <alignment horizontal="center" vertical="top" wrapText="1" shrinkToFit="1"/>
    </xf>
    <xf numFmtId="165" fontId="19" fillId="0" borderId="0" xfId="0" applyNumberFormat="1" applyFont="1" applyAlignment="1">
      <alignment vertical="top" wrapText="1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165" fontId="19" fillId="0" borderId="0" xfId="0" applyNumberFormat="1" applyFont="1" applyAlignment="1">
      <alignment horizontal="left" vertical="top" wrapText="1"/>
    </xf>
    <xf numFmtId="165" fontId="19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8" t="s">
        <v>41</v>
      </c>
      <c r="B2" s="198"/>
      <c r="C2" s="198"/>
      <c r="D2" s="198"/>
      <c r="E2" s="198"/>
      <c r="F2" s="198"/>
      <c r="G2" s="19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0"/>
  <sheetViews>
    <sheetView showGridLines="0" tabSelected="1" topLeftCell="B1" zoomScaleNormal="100" zoomScaleSheetLayoutView="75" workbookViewId="0">
      <selection activeCell="D5" sqref="D5:G5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34" t="s">
        <v>4</v>
      </c>
      <c r="C1" s="235"/>
      <c r="D1" s="235"/>
      <c r="E1" s="235"/>
      <c r="F1" s="235"/>
      <c r="G1" s="235"/>
      <c r="H1" s="235"/>
      <c r="I1" s="235"/>
      <c r="J1" s="236"/>
    </row>
    <row r="2" spans="1:15" ht="36" customHeight="1" x14ac:dyDescent="0.2">
      <c r="A2" s="2"/>
      <c r="B2" s="78" t="s">
        <v>24</v>
      </c>
      <c r="C2" s="79"/>
      <c r="D2" s="80"/>
      <c r="E2" s="240" t="s">
        <v>44</v>
      </c>
      <c r="F2" s="241"/>
      <c r="G2" s="241"/>
      <c r="H2" s="241"/>
      <c r="I2" s="241"/>
      <c r="J2" s="242"/>
      <c r="O2" s="1"/>
    </row>
    <row r="3" spans="1:15" ht="27" customHeight="1" x14ac:dyDescent="0.2">
      <c r="A3" s="2"/>
      <c r="B3" s="81" t="s">
        <v>47</v>
      </c>
      <c r="C3" s="79"/>
      <c r="D3" s="82" t="s">
        <v>45</v>
      </c>
      <c r="E3" s="243" t="s">
        <v>46</v>
      </c>
      <c r="F3" s="244"/>
      <c r="G3" s="244"/>
      <c r="H3" s="244"/>
      <c r="I3" s="244"/>
      <c r="J3" s="245"/>
    </row>
    <row r="4" spans="1:15" ht="23.25" customHeight="1" x14ac:dyDescent="0.2">
      <c r="A4" s="76">
        <v>1898</v>
      </c>
      <c r="B4" s="83" t="s">
        <v>48</v>
      </c>
      <c r="C4" s="84"/>
      <c r="D4" s="85"/>
      <c r="E4" s="223" t="s">
        <v>44</v>
      </c>
      <c r="F4" s="224"/>
      <c r="G4" s="224"/>
      <c r="H4" s="224"/>
      <c r="I4" s="224"/>
      <c r="J4" s="225"/>
    </row>
    <row r="5" spans="1:15" ht="24" customHeight="1" x14ac:dyDescent="0.2">
      <c r="A5" s="2"/>
      <c r="B5" s="31" t="s">
        <v>23</v>
      </c>
      <c r="D5" s="228" t="s">
        <v>435</v>
      </c>
      <c r="E5" s="229"/>
      <c r="F5" s="229"/>
      <c r="G5" s="229"/>
      <c r="H5" s="18" t="s">
        <v>42</v>
      </c>
      <c r="I5" s="86" t="s">
        <v>437</v>
      </c>
      <c r="J5" s="8"/>
    </row>
    <row r="6" spans="1:15" ht="15.75" customHeight="1" x14ac:dyDescent="0.2">
      <c r="A6" s="2"/>
      <c r="B6" s="28"/>
      <c r="C6" s="55"/>
      <c r="D6" s="230" t="s">
        <v>436</v>
      </c>
      <c r="E6" s="231"/>
      <c r="F6" s="231"/>
      <c r="G6" s="231"/>
      <c r="H6" s="18" t="s">
        <v>36</v>
      </c>
      <c r="I6" s="86"/>
      <c r="J6" s="8"/>
    </row>
    <row r="7" spans="1:15" ht="15.75" customHeight="1" x14ac:dyDescent="0.2">
      <c r="A7" s="2"/>
      <c r="B7" s="29"/>
      <c r="C7" s="56"/>
      <c r="D7" s="77" t="s">
        <v>50</v>
      </c>
      <c r="E7" s="232" t="s">
        <v>49</v>
      </c>
      <c r="F7" s="233"/>
      <c r="G7" s="233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47"/>
      <c r="E11" s="247"/>
      <c r="F11" s="247"/>
      <c r="G11" s="247"/>
      <c r="H11" s="18" t="s">
        <v>42</v>
      </c>
      <c r="I11" s="87"/>
      <c r="J11" s="8"/>
    </row>
    <row r="12" spans="1:15" ht="15.75" customHeight="1" x14ac:dyDescent="0.2">
      <c r="A12" s="2"/>
      <c r="B12" s="28"/>
      <c r="C12" s="55"/>
      <c r="D12" s="222"/>
      <c r="E12" s="222"/>
      <c r="F12" s="222"/>
      <c r="G12" s="222"/>
      <c r="H12" s="18" t="s">
        <v>36</v>
      </c>
      <c r="I12" s="87"/>
      <c r="J12" s="8"/>
    </row>
    <row r="13" spans="1:15" ht="15.75" customHeight="1" x14ac:dyDescent="0.2">
      <c r="A13" s="2"/>
      <c r="B13" s="29"/>
      <c r="C13" s="56"/>
      <c r="D13" s="88"/>
      <c r="E13" s="226"/>
      <c r="F13" s="227"/>
      <c r="G13" s="227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46"/>
      <c r="F15" s="246"/>
      <c r="G15" s="248"/>
      <c r="H15" s="248"/>
      <c r="I15" s="248" t="s">
        <v>31</v>
      </c>
      <c r="J15" s="249"/>
    </row>
    <row r="16" spans="1:15" ht="23.25" customHeight="1" x14ac:dyDescent="0.2">
      <c r="A16" s="141" t="s">
        <v>26</v>
      </c>
      <c r="B16" s="38" t="s">
        <v>26</v>
      </c>
      <c r="C16" s="62"/>
      <c r="D16" s="63"/>
      <c r="E16" s="211"/>
      <c r="F16" s="212"/>
      <c r="G16" s="211"/>
      <c r="H16" s="212"/>
      <c r="I16" s="211">
        <v>0</v>
      </c>
      <c r="J16" s="213"/>
    </row>
    <row r="17" spans="1:10" ht="23.25" customHeight="1" x14ac:dyDescent="0.2">
      <c r="A17" s="141" t="s">
        <v>27</v>
      </c>
      <c r="B17" s="38" t="s">
        <v>27</v>
      </c>
      <c r="C17" s="62"/>
      <c r="D17" s="63"/>
      <c r="E17" s="211"/>
      <c r="F17" s="212"/>
      <c r="G17" s="211"/>
      <c r="H17" s="212"/>
      <c r="I17" s="211">
        <v>0</v>
      </c>
      <c r="J17" s="213"/>
    </row>
    <row r="18" spans="1:10" ht="23.25" customHeight="1" x14ac:dyDescent="0.2">
      <c r="A18" s="141" t="s">
        <v>28</v>
      </c>
      <c r="B18" s="38" t="s">
        <v>28</v>
      </c>
      <c r="C18" s="62"/>
      <c r="D18" s="63"/>
      <c r="E18" s="211"/>
      <c r="F18" s="212"/>
      <c r="G18" s="211"/>
      <c r="H18" s="212"/>
      <c r="I18" s="211">
        <v>0</v>
      </c>
      <c r="J18" s="213"/>
    </row>
    <row r="19" spans="1:10" ht="23.25" customHeight="1" x14ac:dyDescent="0.2">
      <c r="A19" s="141" t="s">
        <v>92</v>
      </c>
      <c r="B19" s="38" t="s">
        <v>29</v>
      </c>
      <c r="C19" s="62"/>
      <c r="D19" s="63"/>
      <c r="E19" s="211"/>
      <c r="F19" s="212"/>
      <c r="G19" s="211"/>
      <c r="H19" s="212"/>
      <c r="I19" s="211">
        <f>SUMIF(F52:F66,A19,I52:I66)</f>
        <v>0</v>
      </c>
      <c r="J19" s="213"/>
    </row>
    <row r="20" spans="1:10" ht="23.25" customHeight="1" x14ac:dyDescent="0.2">
      <c r="A20" s="141" t="s">
        <v>91</v>
      </c>
      <c r="B20" s="38" t="s">
        <v>30</v>
      </c>
      <c r="C20" s="62"/>
      <c r="D20" s="63"/>
      <c r="E20" s="211"/>
      <c r="F20" s="212"/>
      <c r="G20" s="211"/>
      <c r="H20" s="212"/>
      <c r="I20" s="211">
        <v>0</v>
      </c>
      <c r="J20" s="213"/>
    </row>
    <row r="21" spans="1:10" ht="23.25" customHeight="1" x14ac:dyDescent="0.2">
      <c r="A21" s="2"/>
      <c r="B21" s="48" t="s">
        <v>31</v>
      </c>
      <c r="C21" s="64"/>
      <c r="D21" s="65"/>
      <c r="E21" s="214"/>
      <c r="F21" s="250"/>
      <c r="G21" s="214"/>
      <c r="H21" s="250"/>
      <c r="I21" s="214">
        <f>SUM(I16:J20)</f>
        <v>0</v>
      </c>
      <c r="J21" s="215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209">
        <v>0</v>
      </c>
      <c r="H23" s="210"/>
      <c r="I23" s="210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207">
        <f>A23</f>
        <v>0</v>
      </c>
      <c r="H24" s="208"/>
      <c r="I24" s="208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9">
        <v>0</v>
      </c>
      <c r="H25" s="210"/>
      <c r="I25" s="210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37">
        <f>A25</f>
        <v>0</v>
      </c>
      <c r="H26" s="238"/>
      <c r="I26" s="238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9">
        <f>CenaCelkem-(ZakladDPHSni+DPHSni+ZakladDPHZakl+DPHZakl)</f>
        <v>0</v>
      </c>
      <c r="H27" s="239"/>
      <c r="I27" s="239"/>
      <c r="J27" s="41" t="str">
        <f t="shared" si="0"/>
        <v>CZK</v>
      </c>
    </row>
    <row r="28" spans="1:10" ht="27.75" hidden="1" customHeight="1" thickBot="1" x14ac:dyDescent="0.25">
      <c r="A28" s="2"/>
      <c r="B28" s="114" t="s">
        <v>25</v>
      </c>
      <c r="C28" s="115"/>
      <c r="D28" s="115"/>
      <c r="E28" s="116"/>
      <c r="F28" s="117"/>
      <c r="G28" s="216">
        <f>ZakladDPHSniVypocet+ZakladDPHZaklVypocet</f>
        <v>0</v>
      </c>
      <c r="H28" s="217"/>
      <c r="I28" s="217"/>
      <c r="J28" s="11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4" t="s">
        <v>37</v>
      </c>
      <c r="C29" s="119"/>
      <c r="D29" s="119"/>
      <c r="E29" s="119"/>
      <c r="F29" s="120"/>
      <c r="G29" s="216">
        <f>IF(A29&gt;50, ROUNDUP(A27, 0), ROUNDDOWN(A27, 0))</f>
        <v>0</v>
      </c>
      <c r="H29" s="216"/>
      <c r="I29" s="216"/>
      <c r="J29" s="121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8"/>
      <c r="E34" s="219"/>
      <c r="G34" s="220"/>
      <c r="H34" s="221"/>
      <c r="I34" s="221"/>
      <c r="J34" s="25"/>
    </row>
    <row r="35" spans="1:10" ht="12.75" customHeight="1" x14ac:dyDescent="0.2">
      <c r="A35" s="2"/>
      <c r="B35" s="2"/>
      <c r="D35" s="206" t="s">
        <v>2</v>
      </c>
      <c r="E35" s="206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1" t="s">
        <v>17</v>
      </c>
      <c r="C37" s="92"/>
      <c r="D37" s="92"/>
      <c r="E37" s="92"/>
      <c r="F37" s="93"/>
      <c r="G37" s="93"/>
      <c r="H37" s="93"/>
      <c r="I37" s="93"/>
      <c r="J37" s="94"/>
    </row>
    <row r="38" spans="1:10" ht="25.5" hidden="1" customHeight="1" x14ac:dyDescent="0.2">
      <c r="A38" s="90" t="s">
        <v>39</v>
      </c>
      <c r="B38" s="95" t="s">
        <v>18</v>
      </c>
      <c r="C38" s="96" t="s">
        <v>6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19</v>
      </c>
      <c r="I38" s="98" t="s">
        <v>1</v>
      </c>
      <c r="J38" s="99" t="s">
        <v>0</v>
      </c>
    </row>
    <row r="39" spans="1:10" ht="25.5" hidden="1" customHeight="1" x14ac:dyDescent="0.2">
      <c r="A39" s="90">
        <v>1</v>
      </c>
      <c r="B39" s="100" t="s">
        <v>51</v>
      </c>
      <c r="C39" s="201"/>
      <c r="D39" s="201"/>
      <c r="E39" s="201"/>
      <c r="F39" s="101">
        <f>'01 2019_22 Pol'!AE222</f>
        <v>0</v>
      </c>
      <c r="G39" s="102">
        <f>'01 2019_22 Pol'!AF222</f>
        <v>0</v>
      </c>
      <c r="H39" s="103">
        <f>(F39*SazbaDPH1/100)+(G39*SazbaDPH2/100)</f>
        <v>0</v>
      </c>
      <c r="I39" s="103">
        <f>F39+G39+H39</f>
        <v>0</v>
      </c>
      <c r="J39" s="104" t="str">
        <f>IF(CenaCelkemVypocet=0,"",I39/CenaCelkemVypocet*100)</f>
        <v/>
      </c>
    </row>
    <row r="40" spans="1:10" ht="25.5" hidden="1" customHeight="1" x14ac:dyDescent="0.2">
      <c r="A40" s="90">
        <v>2</v>
      </c>
      <c r="B40" s="105" t="s">
        <v>45</v>
      </c>
      <c r="C40" s="202" t="s">
        <v>46</v>
      </c>
      <c r="D40" s="202"/>
      <c r="E40" s="202"/>
      <c r="F40" s="106">
        <f>'01 2019_22 Pol'!AE222</f>
        <v>0</v>
      </c>
      <c r="G40" s="107">
        <f>'01 2019_22 Pol'!AF222</f>
        <v>0</v>
      </c>
      <c r="H40" s="107">
        <f>(F40*SazbaDPH1/100)+(G40*SazbaDPH2/100)</f>
        <v>0</v>
      </c>
      <c r="I40" s="107">
        <f>F40+G40+H40</f>
        <v>0</v>
      </c>
      <c r="J40" s="108" t="str">
        <f>IF(CenaCelkemVypocet=0,"",I40/CenaCelkemVypocet*100)</f>
        <v/>
      </c>
    </row>
    <row r="41" spans="1:10" ht="25.5" hidden="1" customHeight="1" x14ac:dyDescent="0.2">
      <c r="A41" s="90">
        <v>3</v>
      </c>
      <c r="B41" s="109" t="s">
        <v>43</v>
      </c>
      <c r="C41" s="201" t="s">
        <v>44</v>
      </c>
      <c r="D41" s="201"/>
      <c r="E41" s="201"/>
      <c r="F41" s="110">
        <f>'01 2019_22 Pol'!AE222</f>
        <v>0</v>
      </c>
      <c r="G41" s="103">
        <f>'01 2019_22 Pol'!AF222</f>
        <v>0</v>
      </c>
      <c r="H41" s="103">
        <f>(F41*SazbaDPH1/100)+(G41*SazbaDPH2/100)</f>
        <v>0</v>
      </c>
      <c r="I41" s="103">
        <f>F41+G41+H41</f>
        <v>0</v>
      </c>
      <c r="J41" s="104" t="str">
        <f>IF(CenaCelkemVypocet=0,"",I41/CenaCelkemVypocet*100)</f>
        <v/>
      </c>
    </row>
    <row r="42" spans="1:10" ht="25.5" hidden="1" customHeight="1" x14ac:dyDescent="0.2">
      <c r="A42" s="90"/>
      <c r="B42" s="203" t="s">
        <v>52</v>
      </c>
      <c r="C42" s="204"/>
      <c r="D42" s="204"/>
      <c r="E42" s="205"/>
      <c r="F42" s="111">
        <f>SUMIF(A39:A41,"=1",F39:F41)</f>
        <v>0</v>
      </c>
      <c r="G42" s="112">
        <f>SUMIF(A39:A41,"=1",G39:G41)</f>
        <v>0</v>
      </c>
      <c r="H42" s="112">
        <f>SUMIF(A39:A41,"=1",H39:H41)</f>
        <v>0</v>
      </c>
      <c r="I42" s="112">
        <f>SUMIF(A39:A41,"=1",I39:I41)</f>
        <v>0</v>
      </c>
      <c r="J42" s="113">
        <f>SUMIF(A39:A41,"=1",J39:J41)</f>
        <v>0</v>
      </c>
    </row>
    <row r="44" spans="1:10" x14ac:dyDescent="0.2">
      <c r="A44" t="s">
        <v>54</v>
      </c>
      <c r="B44" t="s">
        <v>55</v>
      </c>
    </row>
    <row r="45" spans="1:10" x14ac:dyDescent="0.2">
      <c r="A45" t="s">
        <v>56</v>
      </c>
      <c r="B45" t="s">
        <v>57</v>
      </c>
    </row>
    <row r="46" spans="1:10" x14ac:dyDescent="0.2">
      <c r="A46" t="s">
        <v>58</v>
      </c>
      <c r="B46" t="s">
        <v>59</v>
      </c>
    </row>
    <row r="49" spans="1:10" ht="15.75" x14ac:dyDescent="0.25">
      <c r="B49" s="122" t="s">
        <v>60</v>
      </c>
    </row>
    <row r="51" spans="1:10" ht="25.5" customHeight="1" x14ac:dyDescent="0.2">
      <c r="A51" s="124"/>
      <c r="B51" s="127" t="s">
        <v>18</v>
      </c>
      <c r="C51" s="127" t="s">
        <v>6</v>
      </c>
      <c r="D51" s="128"/>
      <c r="E51" s="128"/>
      <c r="F51" s="129" t="s">
        <v>61</v>
      </c>
      <c r="G51" s="129"/>
      <c r="H51" s="129"/>
      <c r="I51" s="129" t="s">
        <v>31</v>
      </c>
      <c r="J51" s="129" t="s">
        <v>0</v>
      </c>
    </row>
    <row r="52" spans="1:10" ht="36.75" customHeight="1" x14ac:dyDescent="0.2">
      <c r="A52" s="125"/>
      <c r="B52" s="130" t="s">
        <v>62</v>
      </c>
      <c r="C52" s="199" t="s">
        <v>63</v>
      </c>
      <c r="D52" s="200"/>
      <c r="E52" s="200"/>
      <c r="F52" s="139" t="s">
        <v>26</v>
      </c>
      <c r="G52" s="131"/>
      <c r="H52" s="131"/>
      <c r="I52" s="131">
        <v>0</v>
      </c>
      <c r="J52" s="136" t="str">
        <f>IF(I67=0,"",I52/I67*100)</f>
        <v/>
      </c>
    </row>
    <row r="53" spans="1:10" ht="36.75" customHeight="1" x14ac:dyDescent="0.2">
      <c r="A53" s="125"/>
      <c r="B53" s="130" t="s">
        <v>64</v>
      </c>
      <c r="C53" s="199" t="s">
        <v>65</v>
      </c>
      <c r="D53" s="200"/>
      <c r="E53" s="200"/>
      <c r="F53" s="139" t="s">
        <v>26</v>
      </c>
      <c r="G53" s="131"/>
      <c r="H53" s="131"/>
      <c r="I53" s="131">
        <v>0</v>
      </c>
      <c r="J53" s="136" t="str">
        <f>IF(I67=0,"",I53/I67*100)</f>
        <v/>
      </c>
    </row>
    <row r="54" spans="1:10" ht="36.75" customHeight="1" x14ac:dyDescent="0.2">
      <c r="A54" s="125"/>
      <c r="B54" s="130" t="s">
        <v>66</v>
      </c>
      <c r="C54" s="199" t="s">
        <v>67</v>
      </c>
      <c r="D54" s="200"/>
      <c r="E54" s="200"/>
      <c r="F54" s="139" t="s">
        <v>26</v>
      </c>
      <c r="G54" s="131"/>
      <c r="H54" s="131"/>
      <c r="I54" s="131">
        <v>0</v>
      </c>
      <c r="J54" s="136" t="str">
        <f>IF(I67=0,"",I54/I67*100)</f>
        <v/>
      </c>
    </row>
    <row r="55" spans="1:10" ht="36.75" customHeight="1" x14ac:dyDescent="0.2">
      <c r="A55" s="125"/>
      <c r="B55" s="130" t="s">
        <v>68</v>
      </c>
      <c r="C55" s="199" t="s">
        <v>69</v>
      </c>
      <c r="D55" s="200"/>
      <c r="E55" s="200"/>
      <c r="F55" s="139" t="s">
        <v>26</v>
      </c>
      <c r="G55" s="131"/>
      <c r="H55" s="131"/>
      <c r="I55" s="131">
        <v>0</v>
      </c>
      <c r="J55" s="136" t="str">
        <f>IF(I67=0,"",I55/I67*100)</f>
        <v/>
      </c>
    </row>
    <row r="56" spans="1:10" ht="36.75" customHeight="1" x14ac:dyDescent="0.2">
      <c r="A56" s="125"/>
      <c r="B56" s="130" t="s">
        <v>70</v>
      </c>
      <c r="C56" s="199" t="s">
        <v>71</v>
      </c>
      <c r="D56" s="200"/>
      <c r="E56" s="200"/>
      <c r="F56" s="139" t="s">
        <v>26</v>
      </c>
      <c r="G56" s="131"/>
      <c r="H56" s="131"/>
      <c r="I56" s="131">
        <v>0</v>
      </c>
      <c r="J56" s="136" t="str">
        <f>IF(I67=0,"",I56/I67*100)</f>
        <v/>
      </c>
    </row>
    <row r="57" spans="1:10" ht="36.75" customHeight="1" x14ac:dyDescent="0.2">
      <c r="A57" s="125"/>
      <c r="B57" s="130" t="s">
        <v>72</v>
      </c>
      <c r="C57" s="199" t="s">
        <v>73</v>
      </c>
      <c r="D57" s="200"/>
      <c r="E57" s="200"/>
      <c r="F57" s="139" t="s">
        <v>26</v>
      </c>
      <c r="G57" s="131"/>
      <c r="H57" s="131"/>
      <c r="I57" s="131">
        <v>0</v>
      </c>
      <c r="J57" s="136" t="str">
        <f>IF(I67=0,"",I57/I67*100)</f>
        <v/>
      </c>
    </row>
    <row r="58" spans="1:10" ht="36.75" customHeight="1" x14ac:dyDescent="0.2">
      <c r="A58" s="125"/>
      <c r="B58" s="130" t="s">
        <v>74</v>
      </c>
      <c r="C58" s="199" t="s">
        <v>75</v>
      </c>
      <c r="D58" s="200"/>
      <c r="E58" s="200"/>
      <c r="F58" s="139" t="s">
        <v>27</v>
      </c>
      <c r="G58" s="131"/>
      <c r="H58" s="131"/>
      <c r="I58" s="131">
        <v>0</v>
      </c>
      <c r="J58" s="136" t="str">
        <f>IF(I67=0,"",I58/I67*100)</f>
        <v/>
      </c>
    </row>
    <row r="59" spans="1:10" ht="36.75" customHeight="1" x14ac:dyDescent="0.2">
      <c r="A59" s="125"/>
      <c r="B59" s="130" t="s">
        <v>76</v>
      </c>
      <c r="C59" s="199" t="s">
        <v>77</v>
      </c>
      <c r="D59" s="200"/>
      <c r="E59" s="200"/>
      <c r="F59" s="139" t="s">
        <v>27</v>
      </c>
      <c r="G59" s="131"/>
      <c r="H59" s="131"/>
      <c r="I59" s="131">
        <v>0</v>
      </c>
      <c r="J59" s="136" t="str">
        <f>IF(I67=0,"",I59/I67*100)</f>
        <v/>
      </c>
    </row>
    <row r="60" spans="1:10" ht="36.75" customHeight="1" x14ac:dyDescent="0.2">
      <c r="A60" s="125"/>
      <c r="B60" s="130" t="s">
        <v>78</v>
      </c>
      <c r="C60" s="199" t="s">
        <v>79</v>
      </c>
      <c r="D60" s="200"/>
      <c r="E60" s="200"/>
      <c r="F60" s="139" t="s">
        <v>27</v>
      </c>
      <c r="G60" s="131"/>
      <c r="H60" s="131"/>
      <c r="I60" s="131">
        <v>0</v>
      </c>
      <c r="J60" s="136" t="str">
        <f>IF(I67=0,"",I60/I67*100)</f>
        <v/>
      </c>
    </row>
    <row r="61" spans="1:10" ht="36.75" customHeight="1" x14ac:dyDescent="0.2">
      <c r="A61" s="125"/>
      <c r="B61" s="130" t="s">
        <v>80</v>
      </c>
      <c r="C61" s="199" t="s">
        <v>81</v>
      </c>
      <c r="D61" s="200"/>
      <c r="E61" s="200"/>
      <c r="F61" s="139" t="s">
        <v>27</v>
      </c>
      <c r="G61" s="131"/>
      <c r="H61" s="131"/>
      <c r="I61" s="131">
        <v>0</v>
      </c>
      <c r="J61" s="136" t="str">
        <f>IF(I67=0,"",I61/I67*100)</f>
        <v/>
      </c>
    </row>
    <row r="62" spans="1:10" ht="36.75" customHeight="1" x14ac:dyDescent="0.2">
      <c r="A62" s="125"/>
      <c r="B62" s="130" t="s">
        <v>82</v>
      </c>
      <c r="C62" s="199" t="s">
        <v>83</v>
      </c>
      <c r="D62" s="200"/>
      <c r="E62" s="200"/>
      <c r="F62" s="139" t="s">
        <v>27</v>
      </c>
      <c r="G62" s="131"/>
      <c r="H62" s="131"/>
      <c r="I62" s="131">
        <v>0</v>
      </c>
      <c r="J62" s="136" t="str">
        <f>IF(I67=0,"",I62/I67*100)</f>
        <v/>
      </c>
    </row>
    <row r="63" spans="1:10" ht="36.75" customHeight="1" x14ac:dyDescent="0.2">
      <c r="A63" s="125"/>
      <c r="B63" s="130" t="s">
        <v>84</v>
      </c>
      <c r="C63" s="199" t="s">
        <v>85</v>
      </c>
      <c r="D63" s="200"/>
      <c r="E63" s="200"/>
      <c r="F63" s="139" t="s">
        <v>27</v>
      </c>
      <c r="G63" s="131"/>
      <c r="H63" s="131"/>
      <c r="I63" s="131">
        <v>0</v>
      </c>
      <c r="J63" s="136" t="str">
        <f>IF(I67=0,"",I63/I67*100)</f>
        <v/>
      </c>
    </row>
    <row r="64" spans="1:10" ht="36.75" customHeight="1" x14ac:dyDescent="0.2">
      <c r="A64" s="125"/>
      <c r="B64" s="130" t="s">
        <v>86</v>
      </c>
      <c r="C64" s="199" t="s">
        <v>87</v>
      </c>
      <c r="D64" s="200"/>
      <c r="E64" s="200"/>
      <c r="F64" s="139" t="s">
        <v>27</v>
      </c>
      <c r="G64" s="131"/>
      <c r="H64" s="131"/>
      <c r="I64" s="131">
        <v>0</v>
      </c>
      <c r="J64" s="136" t="str">
        <f>IF(I67=0,"",I64/I67*100)</f>
        <v/>
      </c>
    </row>
    <row r="65" spans="1:10" ht="36.75" customHeight="1" x14ac:dyDescent="0.2">
      <c r="A65" s="125"/>
      <c r="B65" s="130" t="s">
        <v>88</v>
      </c>
      <c r="C65" s="199" t="s">
        <v>89</v>
      </c>
      <c r="D65" s="200"/>
      <c r="E65" s="200"/>
      <c r="F65" s="139" t="s">
        <v>90</v>
      </c>
      <c r="G65" s="131"/>
      <c r="H65" s="131"/>
      <c r="I65" s="131">
        <v>0</v>
      </c>
      <c r="J65" s="136" t="str">
        <f>IF(I67=0,"",I65/I67*100)</f>
        <v/>
      </c>
    </row>
    <row r="66" spans="1:10" ht="36.75" customHeight="1" x14ac:dyDescent="0.2">
      <c r="A66" s="125"/>
      <c r="B66" s="130" t="s">
        <v>91</v>
      </c>
      <c r="C66" s="199" t="s">
        <v>30</v>
      </c>
      <c r="D66" s="200"/>
      <c r="E66" s="200"/>
      <c r="F66" s="139" t="s">
        <v>91</v>
      </c>
      <c r="G66" s="131"/>
      <c r="H66" s="131"/>
      <c r="I66" s="131">
        <v>0</v>
      </c>
      <c r="J66" s="136" t="str">
        <f>IF(I67=0,"",I66/I67*100)</f>
        <v/>
      </c>
    </row>
    <row r="67" spans="1:10" ht="25.5" customHeight="1" x14ac:dyDescent="0.2">
      <c r="A67" s="126"/>
      <c r="B67" s="132" t="s">
        <v>1</v>
      </c>
      <c r="C67" s="133"/>
      <c r="D67" s="134"/>
      <c r="E67" s="134"/>
      <c r="F67" s="140"/>
      <c r="G67" s="135"/>
      <c r="H67" s="135"/>
      <c r="I67" s="135">
        <f>SUM(I52:I66)</f>
        <v>0</v>
      </c>
      <c r="J67" s="137">
        <f>SUM(J52:J66)</f>
        <v>0</v>
      </c>
    </row>
    <row r="68" spans="1:10" x14ac:dyDescent="0.2">
      <c r="F68" s="89"/>
      <c r="G68" s="89"/>
      <c r="H68" s="89"/>
      <c r="I68" s="89"/>
      <c r="J68" s="138"/>
    </row>
    <row r="69" spans="1:10" x14ac:dyDescent="0.2">
      <c r="F69" s="89"/>
      <c r="G69" s="89"/>
      <c r="H69" s="89"/>
      <c r="I69" s="89"/>
      <c r="J69" s="138"/>
    </row>
    <row r="70" spans="1:10" x14ac:dyDescent="0.2">
      <c r="F70" s="89"/>
      <c r="G70" s="89"/>
      <c r="H70" s="89"/>
      <c r="I70" s="89"/>
      <c r="J70" s="138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0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52:E52"/>
    <mergeCell ref="C53:E53"/>
    <mergeCell ref="C54:E54"/>
    <mergeCell ref="C55:E55"/>
    <mergeCell ref="C56:E56"/>
    <mergeCell ref="C57:E57"/>
    <mergeCell ref="C63:E63"/>
    <mergeCell ref="C64:E64"/>
    <mergeCell ref="C65:E65"/>
    <mergeCell ref="C66:E66"/>
    <mergeCell ref="C58:E58"/>
    <mergeCell ref="C59:E59"/>
    <mergeCell ref="C60:E60"/>
    <mergeCell ref="C61:E61"/>
    <mergeCell ref="C62:E6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51" t="s">
        <v>7</v>
      </c>
      <c r="B1" s="251"/>
      <c r="C1" s="252"/>
      <c r="D1" s="251"/>
      <c r="E1" s="251"/>
      <c r="F1" s="251"/>
      <c r="G1" s="251"/>
    </row>
    <row r="2" spans="1:7" ht="24.95" customHeight="1" x14ac:dyDescent="0.2">
      <c r="A2" s="50" t="s">
        <v>8</v>
      </c>
      <c r="B2" s="49"/>
      <c r="C2" s="253"/>
      <c r="D2" s="253"/>
      <c r="E2" s="253"/>
      <c r="F2" s="253"/>
      <c r="G2" s="254"/>
    </row>
    <row r="3" spans="1:7" ht="24.95" customHeight="1" x14ac:dyDescent="0.2">
      <c r="A3" s="50" t="s">
        <v>9</v>
      </c>
      <c r="B3" s="49"/>
      <c r="C3" s="253"/>
      <c r="D3" s="253"/>
      <c r="E3" s="253"/>
      <c r="F3" s="253"/>
      <c r="G3" s="254"/>
    </row>
    <row r="4" spans="1:7" ht="24.95" customHeight="1" x14ac:dyDescent="0.2">
      <c r="A4" s="50" t="s">
        <v>10</v>
      </c>
      <c r="B4" s="49"/>
      <c r="C4" s="253"/>
      <c r="D4" s="253"/>
      <c r="E4" s="253"/>
      <c r="F4" s="253"/>
      <c r="G4" s="254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F56B6-31FB-43B6-9572-6D99D8F21641}">
  <sheetPr>
    <outlinePr summaryBelow="0"/>
  </sheetPr>
  <dimension ref="A1:BH5000"/>
  <sheetViews>
    <sheetView workbookViewId="0">
      <pane ySplit="7" topLeftCell="A8" activePane="bottomLeft" state="frozen"/>
      <selection pane="bottomLeft" activeCell="F221" sqref="F221"/>
    </sheetView>
  </sheetViews>
  <sheetFormatPr defaultRowHeight="12.75" outlineLevelRow="3" x14ac:dyDescent="0.2"/>
  <cols>
    <col min="1" max="1" width="3.42578125" customWidth="1"/>
    <col min="2" max="2" width="12.5703125" style="123" customWidth="1"/>
    <col min="3" max="3" width="38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7" t="s">
        <v>7</v>
      </c>
      <c r="B1" s="267"/>
      <c r="C1" s="267"/>
      <c r="D1" s="267"/>
      <c r="E1" s="267"/>
      <c r="F1" s="267"/>
      <c r="G1" s="267"/>
      <c r="AG1" t="s">
        <v>93</v>
      </c>
    </row>
    <row r="2" spans="1:60" ht="24.95" customHeight="1" x14ac:dyDescent="0.2">
      <c r="A2" s="50" t="s">
        <v>8</v>
      </c>
      <c r="B2" s="49" t="s">
        <v>43</v>
      </c>
      <c r="C2" s="268" t="s">
        <v>44</v>
      </c>
      <c r="D2" s="269"/>
      <c r="E2" s="269"/>
      <c r="F2" s="269"/>
      <c r="G2" s="270"/>
      <c r="AG2" t="s">
        <v>94</v>
      </c>
    </row>
    <row r="3" spans="1:60" ht="24.95" customHeight="1" x14ac:dyDescent="0.2">
      <c r="A3" s="50" t="s">
        <v>9</v>
      </c>
      <c r="B3" s="49" t="s">
        <v>45</v>
      </c>
      <c r="C3" s="268" t="s">
        <v>46</v>
      </c>
      <c r="D3" s="269"/>
      <c r="E3" s="269"/>
      <c r="F3" s="269"/>
      <c r="G3" s="270"/>
      <c r="AC3" s="123" t="s">
        <v>94</v>
      </c>
      <c r="AG3" t="s">
        <v>95</v>
      </c>
    </row>
    <row r="4" spans="1:60" ht="24.95" customHeight="1" x14ac:dyDescent="0.2">
      <c r="A4" s="142" t="s">
        <v>10</v>
      </c>
      <c r="B4" s="143" t="s">
        <v>43</v>
      </c>
      <c r="C4" s="271" t="s">
        <v>44</v>
      </c>
      <c r="D4" s="272"/>
      <c r="E4" s="272"/>
      <c r="F4" s="272"/>
      <c r="G4" s="273"/>
      <c r="AG4" t="s">
        <v>96</v>
      </c>
    </row>
    <row r="5" spans="1:60" x14ac:dyDescent="0.2">
      <c r="D5" s="10"/>
    </row>
    <row r="6" spans="1:60" ht="38.25" x14ac:dyDescent="0.2">
      <c r="A6" s="145" t="s">
        <v>97</v>
      </c>
      <c r="B6" s="147" t="s">
        <v>98</v>
      </c>
      <c r="C6" s="147" t="s">
        <v>99</v>
      </c>
      <c r="D6" s="146" t="s">
        <v>100</v>
      </c>
      <c r="E6" s="145" t="s">
        <v>101</v>
      </c>
      <c r="F6" s="144" t="s">
        <v>102</v>
      </c>
      <c r="G6" s="145" t="s">
        <v>31</v>
      </c>
      <c r="H6" s="148" t="s">
        <v>32</v>
      </c>
      <c r="I6" s="148" t="s">
        <v>103</v>
      </c>
      <c r="J6" s="148" t="s">
        <v>33</v>
      </c>
      <c r="K6" s="148" t="s">
        <v>104</v>
      </c>
      <c r="L6" s="148" t="s">
        <v>105</v>
      </c>
      <c r="M6" s="148" t="s">
        <v>106</v>
      </c>
      <c r="N6" s="148" t="s">
        <v>107</v>
      </c>
      <c r="O6" s="148" t="s">
        <v>108</v>
      </c>
      <c r="P6" s="148" t="s">
        <v>109</v>
      </c>
      <c r="Q6" s="148" t="s">
        <v>110</v>
      </c>
      <c r="R6" s="148" t="s">
        <v>111</v>
      </c>
      <c r="S6" s="148" t="s">
        <v>112</v>
      </c>
      <c r="T6" s="148" t="s">
        <v>113</v>
      </c>
      <c r="U6" s="148" t="s">
        <v>114</v>
      </c>
      <c r="V6" s="148" t="s">
        <v>115</v>
      </c>
      <c r="W6" s="148" t="s">
        <v>116</v>
      </c>
      <c r="X6" s="148" t="s">
        <v>117</v>
      </c>
      <c r="Y6" s="148" t="s">
        <v>118</v>
      </c>
    </row>
    <row r="7" spans="1:60" hidden="1" x14ac:dyDescent="0.2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  <c r="Y7" s="151"/>
    </row>
    <row r="8" spans="1:60" x14ac:dyDescent="0.2">
      <c r="A8" s="169" t="s">
        <v>119</v>
      </c>
      <c r="B8" s="170" t="s">
        <v>62</v>
      </c>
      <c r="C8" s="188" t="s">
        <v>63</v>
      </c>
      <c r="D8" s="171"/>
      <c r="E8" s="172"/>
      <c r="F8" s="173"/>
      <c r="G8" s="174">
        <f>SUMIF(AG9:AG14,"&lt;&gt;NOR",G9:G14)</f>
        <v>0</v>
      </c>
      <c r="H8" s="168"/>
      <c r="I8" s="168">
        <f>SUM(I9:I14)</f>
        <v>5717.99</v>
      </c>
      <c r="J8" s="168"/>
      <c r="K8" s="168">
        <f>SUM(K9:K14)</f>
        <v>8686.84</v>
      </c>
      <c r="L8" s="168"/>
      <c r="M8" s="168">
        <f>SUM(M9:M14)</f>
        <v>0</v>
      </c>
      <c r="N8" s="167"/>
      <c r="O8" s="167">
        <f>SUM(O9:O14)</f>
        <v>2.2800000000000002</v>
      </c>
      <c r="P8" s="167"/>
      <c r="Q8" s="167">
        <f>SUM(Q9:Q14)</f>
        <v>0</v>
      </c>
      <c r="R8" s="168"/>
      <c r="S8" s="168"/>
      <c r="T8" s="168"/>
      <c r="U8" s="168"/>
      <c r="V8" s="168">
        <f>SUM(V9:V14)</f>
        <v>11.879999999999999</v>
      </c>
      <c r="W8" s="168"/>
      <c r="X8" s="168"/>
      <c r="Y8" s="168"/>
      <c r="AG8" t="s">
        <v>120</v>
      </c>
    </row>
    <row r="9" spans="1:60" outlineLevel="1" x14ac:dyDescent="0.2">
      <c r="A9" s="176">
        <v>1</v>
      </c>
      <c r="B9" s="177" t="s">
        <v>121</v>
      </c>
      <c r="C9" s="189" t="s">
        <v>122</v>
      </c>
      <c r="D9" s="178" t="s">
        <v>123</v>
      </c>
      <c r="E9" s="179">
        <v>0.995</v>
      </c>
      <c r="F9" s="180">
        <v>0</v>
      </c>
      <c r="G9" s="181">
        <f>ROUND(E9*F9,2)</f>
        <v>0</v>
      </c>
      <c r="H9" s="160">
        <v>4323.59</v>
      </c>
      <c r="I9" s="159">
        <f>ROUND(E9*H9,2)</f>
        <v>4301.97</v>
      </c>
      <c r="J9" s="160">
        <v>2311.41</v>
      </c>
      <c r="K9" s="159">
        <f>ROUND(E9*J9,2)</f>
        <v>2299.85</v>
      </c>
      <c r="L9" s="159">
        <v>21</v>
      </c>
      <c r="M9" s="159">
        <f>G9*(1+L9/100)</f>
        <v>0</v>
      </c>
      <c r="N9" s="158">
        <v>1.7519800000000001</v>
      </c>
      <c r="O9" s="158">
        <f>ROUND(E9*N9,2)</f>
        <v>1.74</v>
      </c>
      <c r="P9" s="158">
        <v>0</v>
      </c>
      <c r="Q9" s="158">
        <f>ROUND(E9*P9,2)</f>
        <v>0</v>
      </c>
      <c r="R9" s="159"/>
      <c r="S9" s="159" t="s">
        <v>124</v>
      </c>
      <c r="T9" s="159" t="s">
        <v>124</v>
      </c>
      <c r="U9" s="159">
        <v>4.62</v>
      </c>
      <c r="V9" s="159">
        <f>ROUND(E9*U9,2)</f>
        <v>4.5999999999999996</v>
      </c>
      <c r="W9" s="159"/>
      <c r="X9" s="159" t="s">
        <v>125</v>
      </c>
      <c r="Y9" s="159" t="s">
        <v>126</v>
      </c>
      <c r="Z9" s="149"/>
      <c r="AA9" s="149"/>
      <c r="AB9" s="149"/>
      <c r="AC9" s="149"/>
      <c r="AD9" s="149"/>
      <c r="AE9" s="149"/>
      <c r="AF9" s="149"/>
      <c r="AG9" s="149" t="s">
        <v>127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ht="22.5" outlineLevel="2" x14ac:dyDescent="0.2">
      <c r="A10" s="156"/>
      <c r="B10" s="157"/>
      <c r="C10" s="190" t="s">
        <v>128</v>
      </c>
      <c r="D10" s="161"/>
      <c r="E10" s="162">
        <v>0.995</v>
      </c>
      <c r="F10" s="159"/>
      <c r="G10" s="159"/>
      <c r="H10" s="159"/>
      <c r="I10" s="159"/>
      <c r="J10" s="159"/>
      <c r="K10" s="159"/>
      <c r="L10" s="159"/>
      <c r="M10" s="159"/>
      <c r="N10" s="158"/>
      <c r="O10" s="158"/>
      <c r="P10" s="158"/>
      <c r="Q10" s="158"/>
      <c r="R10" s="159"/>
      <c r="S10" s="159"/>
      <c r="T10" s="159"/>
      <c r="U10" s="159"/>
      <c r="V10" s="159"/>
      <c r="W10" s="159"/>
      <c r="X10" s="159"/>
      <c r="Y10" s="159"/>
      <c r="Z10" s="149"/>
      <c r="AA10" s="149"/>
      <c r="AB10" s="149"/>
      <c r="AC10" s="149"/>
      <c r="AD10" s="149"/>
      <c r="AE10" s="149"/>
      <c r="AF10" s="149"/>
      <c r="AG10" s="149" t="s">
        <v>129</v>
      </c>
      <c r="AH10" s="149">
        <v>0</v>
      </c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ht="22.5" outlineLevel="1" x14ac:dyDescent="0.2">
      <c r="A11" s="176">
        <v>2</v>
      </c>
      <c r="B11" s="177" t="s">
        <v>130</v>
      </c>
      <c r="C11" s="189" t="s">
        <v>131</v>
      </c>
      <c r="D11" s="178" t="s">
        <v>132</v>
      </c>
      <c r="E11" s="179">
        <v>2.2949999999999999</v>
      </c>
      <c r="F11" s="180">
        <v>0</v>
      </c>
      <c r="G11" s="181">
        <f>ROUND(E11*F11,2)</f>
        <v>0</v>
      </c>
      <c r="H11" s="160">
        <v>617</v>
      </c>
      <c r="I11" s="159">
        <f>ROUND(E11*H11,2)</f>
        <v>1416.02</v>
      </c>
      <c r="J11" s="160">
        <v>2783</v>
      </c>
      <c r="K11" s="159">
        <f>ROUND(E11*J11,2)</f>
        <v>6386.99</v>
      </c>
      <c r="L11" s="159">
        <v>21</v>
      </c>
      <c r="M11" s="159">
        <f>G11*(1+L11/100)</f>
        <v>0</v>
      </c>
      <c r="N11" s="158">
        <v>0.23336000000000001</v>
      </c>
      <c r="O11" s="158">
        <f>ROUND(E11*N11,2)</f>
        <v>0.54</v>
      </c>
      <c r="P11" s="158">
        <v>0</v>
      </c>
      <c r="Q11" s="158">
        <f>ROUND(E11*P11,2)</f>
        <v>0</v>
      </c>
      <c r="R11" s="159"/>
      <c r="S11" s="159" t="s">
        <v>133</v>
      </c>
      <c r="T11" s="159" t="s">
        <v>134</v>
      </c>
      <c r="U11" s="159">
        <v>3.17</v>
      </c>
      <c r="V11" s="159">
        <f>ROUND(E11*U11,2)</f>
        <v>7.28</v>
      </c>
      <c r="W11" s="159"/>
      <c r="X11" s="159" t="s">
        <v>125</v>
      </c>
      <c r="Y11" s="159" t="s">
        <v>126</v>
      </c>
      <c r="Z11" s="149"/>
      <c r="AA11" s="149"/>
      <c r="AB11" s="149"/>
      <c r="AC11" s="149"/>
      <c r="AD11" s="149"/>
      <c r="AE11" s="149"/>
      <c r="AF11" s="149"/>
      <c r="AG11" s="149" t="s">
        <v>127</v>
      </c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2" x14ac:dyDescent="0.2">
      <c r="A12" s="156"/>
      <c r="B12" s="157"/>
      <c r="C12" s="190" t="s">
        <v>135</v>
      </c>
      <c r="D12" s="161"/>
      <c r="E12" s="162">
        <v>0.45500000000000002</v>
      </c>
      <c r="F12" s="159"/>
      <c r="G12" s="159"/>
      <c r="H12" s="159"/>
      <c r="I12" s="159"/>
      <c r="J12" s="159"/>
      <c r="K12" s="159"/>
      <c r="L12" s="159"/>
      <c r="M12" s="159"/>
      <c r="N12" s="158"/>
      <c r="O12" s="158"/>
      <c r="P12" s="158"/>
      <c r="Q12" s="158"/>
      <c r="R12" s="159"/>
      <c r="S12" s="159"/>
      <c r="T12" s="159"/>
      <c r="U12" s="159"/>
      <c r="V12" s="159"/>
      <c r="W12" s="159"/>
      <c r="X12" s="159"/>
      <c r="Y12" s="159"/>
      <c r="Z12" s="149"/>
      <c r="AA12" s="149"/>
      <c r="AB12" s="149"/>
      <c r="AC12" s="149"/>
      <c r="AD12" s="149"/>
      <c r="AE12" s="149"/>
      <c r="AF12" s="149"/>
      <c r="AG12" s="149" t="s">
        <v>129</v>
      </c>
      <c r="AH12" s="149">
        <v>0</v>
      </c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outlineLevel="3" x14ac:dyDescent="0.2">
      <c r="A13" s="156"/>
      <c r="B13" s="157"/>
      <c r="C13" s="190" t="s">
        <v>136</v>
      </c>
      <c r="D13" s="161"/>
      <c r="E13" s="162">
        <v>0.64</v>
      </c>
      <c r="F13" s="159"/>
      <c r="G13" s="159"/>
      <c r="H13" s="159"/>
      <c r="I13" s="159"/>
      <c r="J13" s="159"/>
      <c r="K13" s="159"/>
      <c r="L13" s="159"/>
      <c r="M13" s="159"/>
      <c r="N13" s="158"/>
      <c r="O13" s="158"/>
      <c r="P13" s="158"/>
      <c r="Q13" s="158"/>
      <c r="R13" s="159"/>
      <c r="S13" s="159"/>
      <c r="T13" s="159"/>
      <c r="U13" s="159"/>
      <c r="V13" s="159"/>
      <c r="W13" s="159"/>
      <c r="X13" s="159"/>
      <c r="Y13" s="159"/>
      <c r="Z13" s="149"/>
      <c r="AA13" s="149"/>
      <c r="AB13" s="149"/>
      <c r="AC13" s="149"/>
      <c r="AD13" s="149"/>
      <c r="AE13" s="149"/>
      <c r="AF13" s="149"/>
      <c r="AG13" s="149" t="s">
        <v>129</v>
      </c>
      <c r="AH13" s="149">
        <v>0</v>
      </c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outlineLevel="3" x14ac:dyDescent="0.2">
      <c r="A14" s="156"/>
      <c r="B14" s="157"/>
      <c r="C14" s="190" t="s">
        <v>137</v>
      </c>
      <c r="D14" s="161"/>
      <c r="E14" s="162">
        <v>1.2</v>
      </c>
      <c r="F14" s="159"/>
      <c r="G14" s="159"/>
      <c r="H14" s="159"/>
      <c r="I14" s="159"/>
      <c r="J14" s="159"/>
      <c r="K14" s="159"/>
      <c r="L14" s="159"/>
      <c r="M14" s="159"/>
      <c r="N14" s="158"/>
      <c r="O14" s="158"/>
      <c r="P14" s="158"/>
      <c r="Q14" s="158"/>
      <c r="R14" s="159"/>
      <c r="S14" s="159"/>
      <c r="T14" s="159"/>
      <c r="U14" s="159"/>
      <c r="V14" s="159"/>
      <c r="W14" s="159"/>
      <c r="X14" s="159"/>
      <c r="Y14" s="159"/>
      <c r="Z14" s="149"/>
      <c r="AA14" s="149"/>
      <c r="AB14" s="149"/>
      <c r="AC14" s="149"/>
      <c r="AD14" s="149"/>
      <c r="AE14" s="149"/>
      <c r="AF14" s="149"/>
      <c r="AG14" s="149" t="s">
        <v>129</v>
      </c>
      <c r="AH14" s="149">
        <v>0</v>
      </c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x14ac:dyDescent="0.2">
      <c r="A15" s="169" t="s">
        <v>119</v>
      </c>
      <c r="B15" s="170" t="s">
        <v>64</v>
      </c>
      <c r="C15" s="188" t="s">
        <v>65</v>
      </c>
      <c r="D15" s="171"/>
      <c r="E15" s="172"/>
      <c r="F15" s="173"/>
      <c r="G15" s="174">
        <f>SUMIF(AG16:AG25,"&lt;&gt;NOR",G16:G25)</f>
        <v>0</v>
      </c>
      <c r="H15" s="168"/>
      <c r="I15" s="168">
        <f>SUM(I16:I25)</f>
        <v>22671.989999999998</v>
      </c>
      <c r="J15" s="168"/>
      <c r="K15" s="168">
        <f>SUM(K16:K25)</f>
        <v>101725.88</v>
      </c>
      <c r="L15" s="168"/>
      <c r="M15" s="168">
        <f>SUM(M16:M25)</f>
        <v>0</v>
      </c>
      <c r="N15" s="167"/>
      <c r="O15" s="167">
        <f>SUM(O16:O25)</f>
        <v>6.85</v>
      </c>
      <c r="P15" s="167"/>
      <c r="Q15" s="167">
        <f>SUM(Q16:Q25)</f>
        <v>0</v>
      </c>
      <c r="R15" s="168"/>
      <c r="S15" s="168"/>
      <c r="T15" s="168"/>
      <c r="U15" s="168"/>
      <c r="V15" s="168">
        <f>SUM(V16:V25)</f>
        <v>187.63</v>
      </c>
      <c r="W15" s="168"/>
      <c r="X15" s="168"/>
      <c r="Y15" s="168"/>
      <c r="AG15" t="s">
        <v>120</v>
      </c>
    </row>
    <row r="16" spans="1:60" outlineLevel="1" x14ac:dyDescent="0.2">
      <c r="A16" s="176">
        <v>3</v>
      </c>
      <c r="B16" s="177" t="s">
        <v>138</v>
      </c>
      <c r="C16" s="189" t="s">
        <v>139</v>
      </c>
      <c r="D16" s="178" t="s">
        <v>132</v>
      </c>
      <c r="E16" s="179">
        <v>137.82</v>
      </c>
      <c r="F16" s="180">
        <v>0</v>
      </c>
      <c r="G16" s="181">
        <f>ROUND(E16*F16,2)</f>
        <v>0</v>
      </c>
      <c r="H16" s="160">
        <v>51.28</v>
      </c>
      <c r="I16" s="159">
        <f>ROUND(E16*H16,2)</f>
        <v>7067.41</v>
      </c>
      <c r="J16" s="160">
        <v>267.22000000000003</v>
      </c>
      <c r="K16" s="159">
        <f>ROUND(E16*J16,2)</f>
        <v>36828.26</v>
      </c>
      <c r="L16" s="159">
        <v>21</v>
      </c>
      <c r="M16" s="159">
        <f>G16*(1+L16/100)</f>
        <v>0</v>
      </c>
      <c r="N16" s="158">
        <v>1.6820000000000002E-2</v>
      </c>
      <c r="O16" s="158">
        <f>ROUND(E16*N16,2)</f>
        <v>2.3199999999999998</v>
      </c>
      <c r="P16" s="158">
        <v>0</v>
      </c>
      <c r="Q16" s="158">
        <f>ROUND(E16*P16,2)</f>
        <v>0</v>
      </c>
      <c r="R16" s="159"/>
      <c r="S16" s="159" t="s">
        <v>124</v>
      </c>
      <c r="T16" s="159" t="s">
        <v>124</v>
      </c>
      <c r="U16" s="159">
        <v>0.49159999999999998</v>
      </c>
      <c r="V16" s="159">
        <f>ROUND(E16*U16,2)</f>
        <v>67.75</v>
      </c>
      <c r="W16" s="159"/>
      <c r="X16" s="159" t="s">
        <v>125</v>
      </c>
      <c r="Y16" s="159" t="s">
        <v>126</v>
      </c>
      <c r="Z16" s="149"/>
      <c r="AA16" s="149"/>
      <c r="AB16" s="149"/>
      <c r="AC16" s="149"/>
      <c r="AD16" s="149"/>
      <c r="AE16" s="149"/>
      <c r="AF16" s="149"/>
      <c r="AG16" s="149" t="s">
        <v>127</v>
      </c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outlineLevel="2" x14ac:dyDescent="0.2">
      <c r="A17" s="156"/>
      <c r="B17" s="157"/>
      <c r="C17" s="190" t="s">
        <v>140</v>
      </c>
      <c r="D17" s="161"/>
      <c r="E17" s="162">
        <v>137.82</v>
      </c>
      <c r="F17" s="159"/>
      <c r="G17" s="159"/>
      <c r="H17" s="159"/>
      <c r="I17" s="159"/>
      <c r="J17" s="159"/>
      <c r="K17" s="159"/>
      <c r="L17" s="159"/>
      <c r="M17" s="159"/>
      <c r="N17" s="158"/>
      <c r="O17" s="158"/>
      <c r="P17" s="158"/>
      <c r="Q17" s="158"/>
      <c r="R17" s="159"/>
      <c r="S17" s="159"/>
      <c r="T17" s="159"/>
      <c r="U17" s="159"/>
      <c r="V17" s="159"/>
      <c r="W17" s="159"/>
      <c r="X17" s="159"/>
      <c r="Y17" s="159"/>
      <c r="Z17" s="149"/>
      <c r="AA17" s="149"/>
      <c r="AB17" s="149"/>
      <c r="AC17" s="149"/>
      <c r="AD17" s="149"/>
      <c r="AE17" s="149"/>
      <c r="AF17" s="149"/>
      <c r="AG17" s="149" t="s">
        <v>129</v>
      </c>
      <c r="AH17" s="149">
        <v>5</v>
      </c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1" x14ac:dyDescent="0.2">
      <c r="A18" s="176">
        <v>4</v>
      </c>
      <c r="B18" s="177" t="s">
        <v>141</v>
      </c>
      <c r="C18" s="189" t="s">
        <v>142</v>
      </c>
      <c r="D18" s="178" t="s">
        <v>132</v>
      </c>
      <c r="E18" s="179">
        <v>3</v>
      </c>
      <c r="F18" s="180">
        <v>0</v>
      </c>
      <c r="G18" s="181">
        <f>ROUND(E18*F18,2)</f>
        <v>0</v>
      </c>
      <c r="H18" s="160">
        <v>1548.84</v>
      </c>
      <c r="I18" s="159">
        <f>ROUND(E18*H18,2)</f>
        <v>4646.5200000000004</v>
      </c>
      <c r="J18" s="160">
        <v>241.16</v>
      </c>
      <c r="K18" s="159">
        <f>ROUND(E18*J18,2)</f>
        <v>723.48</v>
      </c>
      <c r="L18" s="159">
        <v>21</v>
      </c>
      <c r="M18" s="159">
        <f>G18*(1+L18/100)</f>
        <v>0</v>
      </c>
      <c r="N18" s="158">
        <v>5.8279999999999998E-2</v>
      </c>
      <c r="O18" s="158">
        <f>ROUND(E18*N18,2)</f>
        <v>0.17</v>
      </c>
      <c r="P18" s="158">
        <v>0</v>
      </c>
      <c r="Q18" s="158">
        <f>ROUND(E18*P18,2)</f>
        <v>0</v>
      </c>
      <c r="R18" s="159"/>
      <c r="S18" s="159" t="s">
        <v>124</v>
      </c>
      <c r="T18" s="159" t="s">
        <v>124</v>
      </c>
      <c r="U18" s="159">
        <v>0.48</v>
      </c>
      <c r="V18" s="159">
        <f>ROUND(E18*U18,2)</f>
        <v>1.44</v>
      </c>
      <c r="W18" s="159"/>
      <c r="X18" s="159" t="s">
        <v>125</v>
      </c>
      <c r="Y18" s="159" t="s">
        <v>126</v>
      </c>
      <c r="Z18" s="149"/>
      <c r="AA18" s="149"/>
      <c r="AB18" s="149"/>
      <c r="AC18" s="149"/>
      <c r="AD18" s="149"/>
      <c r="AE18" s="149"/>
      <c r="AF18" s="149"/>
      <c r="AG18" s="149" t="s">
        <v>127</v>
      </c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outlineLevel="2" x14ac:dyDescent="0.2">
      <c r="A19" s="156"/>
      <c r="B19" s="157"/>
      <c r="C19" s="190" t="s">
        <v>143</v>
      </c>
      <c r="D19" s="161"/>
      <c r="E19" s="162">
        <v>3</v>
      </c>
      <c r="F19" s="159"/>
      <c r="G19" s="159"/>
      <c r="H19" s="159"/>
      <c r="I19" s="159"/>
      <c r="J19" s="159"/>
      <c r="K19" s="159"/>
      <c r="L19" s="159"/>
      <c r="M19" s="159"/>
      <c r="N19" s="158"/>
      <c r="O19" s="158"/>
      <c r="P19" s="158"/>
      <c r="Q19" s="158"/>
      <c r="R19" s="159"/>
      <c r="S19" s="159"/>
      <c r="T19" s="159"/>
      <c r="U19" s="159"/>
      <c r="V19" s="159"/>
      <c r="W19" s="159"/>
      <c r="X19" s="159"/>
      <c r="Y19" s="159"/>
      <c r="Z19" s="149"/>
      <c r="AA19" s="149"/>
      <c r="AB19" s="149"/>
      <c r="AC19" s="149"/>
      <c r="AD19" s="149"/>
      <c r="AE19" s="149"/>
      <c r="AF19" s="149"/>
      <c r="AG19" s="149" t="s">
        <v>129</v>
      </c>
      <c r="AH19" s="149">
        <v>0</v>
      </c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outlineLevel="1" x14ac:dyDescent="0.2">
      <c r="A20" s="176">
        <v>5</v>
      </c>
      <c r="B20" s="177" t="s">
        <v>144</v>
      </c>
      <c r="C20" s="189" t="s">
        <v>145</v>
      </c>
      <c r="D20" s="178" t="s">
        <v>132</v>
      </c>
      <c r="E20" s="179">
        <v>81.400000000000006</v>
      </c>
      <c r="F20" s="180">
        <v>0</v>
      </c>
      <c r="G20" s="181">
        <f>ROUND(E20*F20,2)</f>
        <v>0</v>
      </c>
      <c r="H20" s="160">
        <v>57.86</v>
      </c>
      <c r="I20" s="159">
        <f>ROUND(E20*H20,2)</f>
        <v>4709.8</v>
      </c>
      <c r="J20" s="160">
        <v>663.14</v>
      </c>
      <c r="K20" s="159">
        <f>ROUND(E20*J20,2)</f>
        <v>53979.6</v>
      </c>
      <c r="L20" s="159">
        <v>21</v>
      </c>
      <c r="M20" s="159">
        <f>G20*(1+L20/100)</f>
        <v>0</v>
      </c>
      <c r="N20" s="158">
        <v>5.2580000000000002E-2</v>
      </c>
      <c r="O20" s="158">
        <f>ROUND(E20*N20,2)</f>
        <v>4.28</v>
      </c>
      <c r="P20" s="158">
        <v>0</v>
      </c>
      <c r="Q20" s="158">
        <f>ROUND(E20*P20,2)</f>
        <v>0</v>
      </c>
      <c r="R20" s="159"/>
      <c r="S20" s="159" t="s">
        <v>124</v>
      </c>
      <c r="T20" s="159" t="s">
        <v>124</v>
      </c>
      <c r="U20" s="159">
        <v>1.2050000000000001</v>
      </c>
      <c r="V20" s="159">
        <f>ROUND(E20*U20,2)</f>
        <v>98.09</v>
      </c>
      <c r="W20" s="159"/>
      <c r="X20" s="159" t="s">
        <v>125</v>
      </c>
      <c r="Y20" s="159" t="s">
        <v>126</v>
      </c>
      <c r="Z20" s="149"/>
      <c r="AA20" s="149"/>
      <c r="AB20" s="149"/>
      <c r="AC20" s="149"/>
      <c r="AD20" s="149"/>
      <c r="AE20" s="149"/>
      <c r="AF20" s="149"/>
      <c r="AG20" s="149" t="s">
        <v>127</v>
      </c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2" x14ac:dyDescent="0.2">
      <c r="A21" s="156"/>
      <c r="B21" s="157"/>
      <c r="C21" s="190" t="s">
        <v>146</v>
      </c>
      <c r="D21" s="161"/>
      <c r="E21" s="162">
        <v>18.2</v>
      </c>
      <c r="F21" s="159"/>
      <c r="G21" s="159"/>
      <c r="H21" s="159"/>
      <c r="I21" s="159"/>
      <c r="J21" s="159"/>
      <c r="K21" s="159"/>
      <c r="L21" s="159"/>
      <c r="M21" s="159"/>
      <c r="N21" s="158"/>
      <c r="O21" s="158"/>
      <c r="P21" s="158"/>
      <c r="Q21" s="158"/>
      <c r="R21" s="159"/>
      <c r="S21" s="159"/>
      <c r="T21" s="159"/>
      <c r="U21" s="159"/>
      <c r="V21" s="159"/>
      <c r="W21" s="159"/>
      <c r="X21" s="159"/>
      <c r="Y21" s="159"/>
      <c r="Z21" s="149"/>
      <c r="AA21" s="149"/>
      <c r="AB21" s="149"/>
      <c r="AC21" s="149"/>
      <c r="AD21" s="149"/>
      <c r="AE21" s="149"/>
      <c r="AF21" s="149"/>
      <c r="AG21" s="149" t="s">
        <v>129</v>
      </c>
      <c r="AH21" s="149">
        <v>0</v>
      </c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outlineLevel="3" x14ac:dyDescent="0.2">
      <c r="A22" s="156"/>
      <c r="B22" s="157"/>
      <c r="C22" s="190" t="s">
        <v>147</v>
      </c>
      <c r="D22" s="161"/>
      <c r="E22" s="162">
        <v>17.7</v>
      </c>
      <c r="F22" s="159"/>
      <c r="G22" s="159"/>
      <c r="H22" s="159"/>
      <c r="I22" s="159"/>
      <c r="J22" s="159"/>
      <c r="K22" s="159"/>
      <c r="L22" s="159"/>
      <c r="M22" s="159"/>
      <c r="N22" s="158"/>
      <c r="O22" s="158"/>
      <c r="P22" s="158"/>
      <c r="Q22" s="158"/>
      <c r="R22" s="159"/>
      <c r="S22" s="159"/>
      <c r="T22" s="159"/>
      <c r="U22" s="159"/>
      <c r="V22" s="159"/>
      <c r="W22" s="159"/>
      <c r="X22" s="159"/>
      <c r="Y22" s="159"/>
      <c r="Z22" s="149"/>
      <c r="AA22" s="149"/>
      <c r="AB22" s="149"/>
      <c r="AC22" s="149"/>
      <c r="AD22" s="149"/>
      <c r="AE22" s="149"/>
      <c r="AF22" s="149"/>
      <c r="AG22" s="149" t="s">
        <v>129</v>
      </c>
      <c r="AH22" s="149">
        <v>0</v>
      </c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outlineLevel="3" x14ac:dyDescent="0.2">
      <c r="A23" s="156"/>
      <c r="B23" s="157"/>
      <c r="C23" s="190" t="s">
        <v>148</v>
      </c>
      <c r="D23" s="161"/>
      <c r="E23" s="162">
        <v>45.5</v>
      </c>
      <c r="F23" s="159"/>
      <c r="G23" s="159"/>
      <c r="H23" s="159"/>
      <c r="I23" s="159"/>
      <c r="J23" s="159"/>
      <c r="K23" s="159"/>
      <c r="L23" s="159"/>
      <c r="M23" s="159"/>
      <c r="N23" s="158"/>
      <c r="O23" s="158"/>
      <c r="P23" s="158"/>
      <c r="Q23" s="158"/>
      <c r="R23" s="159"/>
      <c r="S23" s="159"/>
      <c r="T23" s="159"/>
      <c r="U23" s="159"/>
      <c r="V23" s="159"/>
      <c r="W23" s="159"/>
      <c r="X23" s="159"/>
      <c r="Y23" s="159"/>
      <c r="Z23" s="149"/>
      <c r="AA23" s="149"/>
      <c r="AB23" s="149"/>
      <c r="AC23" s="149"/>
      <c r="AD23" s="149"/>
      <c r="AE23" s="149"/>
      <c r="AF23" s="149"/>
      <c r="AG23" s="149" t="s">
        <v>129</v>
      </c>
      <c r="AH23" s="149">
        <v>0</v>
      </c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outlineLevel="1" x14ac:dyDescent="0.2">
      <c r="A24" s="176">
        <v>6</v>
      </c>
      <c r="B24" s="177" t="s">
        <v>149</v>
      </c>
      <c r="C24" s="189" t="s">
        <v>150</v>
      </c>
      <c r="D24" s="178" t="s">
        <v>132</v>
      </c>
      <c r="E24" s="179">
        <v>81.400000000000006</v>
      </c>
      <c r="F24" s="180">
        <v>0</v>
      </c>
      <c r="G24" s="181">
        <f>ROUND(E24*F24,2)</f>
        <v>0</v>
      </c>
      <c r="H24" s="160">
        <v>76.760000000000005</v>
      </c>
      <c r="I24" s="159">
        <f>ROUND(E24*H24,2)</f>
        <v>6248.26</v>
      </c>
      <c r="J24" s="160">
        <v>125.24</v>
      </c>
      <c r="K24" s="159">
        <f>ROUND(E24*J24,2)</f>
        <v>10194.540000000001</v>
      </c>
      <c r="L24" s="159">
        <v>21</v>
      </c>
      <c r="M24" s="159">
        <f>G24*(1+L24/100)</f>
        <v>0</v>
      </c>
      <c r="N24" s="158">
        <v>9.3000000000000005E-4</v>
      </c>
      <c r="O24" s="158">
        <f>ROUND(E24*N24,2)</f>
        <v>0.08</v>
      </c>
      <c r="P24" s="158">
        <v>0</v>
      </c>
      <c r="Q24" s="158">
        <f>ROUND(E24*P24,2)</f>
        <v>0</v>
      </c>
      <c r="R24" s="159"/>
      <c r="S24" s="159" t="s">
        <v>124</v>
      </c>
      <c r="T24" s="159" t="s">
        <v>124</v>
      </c>
      <c r="U24" s="159">
        <v>0.25</v>
      </c>
      <c r="V24" s="159">
        <f>ROUND(E24*U24,2)</f>
        <v>20.350000000000001</v>
      </c>
      <c r="W24" s="159"/>
      <c r="X24" s="159" t="s">
        <v>125</v>
      </c>
      <c r="Y24" s="159" t="s">
        <v>126</v>
      </c>
      <c r="Z24" s="149"/>
      <c r="AA24" s="149"/>
      <c r="AB24" s="149"/>
      <c r="AC24" s="149"/>
      <c r="AD24" s="149"/>
      <c r="AE24" s="149"/>
      <c r="AF24" s="149"/>
      <c r="AG24" s="149" t="s">
        <v>127</v>
      </c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</row>
    <row r="25" spans="1:60" outlineLevel="2" x14ac:dyDescent="0.2">
      <c r="A25" s="156"/>
      <c r="B25" s="157"/>
      <c r="C25" s="190" t="s">
        <v>151</v>
      </c>
      <c r="D25" s="161"/>
      <c r="E25" s="162">
        <v>81.400000000000006</v>
      </c>
      <c r="F25" s="159"/>
      <c r="G25" s="159"/>
      <c r="H25" s="159"/>
      <c r="I25" s="159"/>
      <c r="J25" s="159"/>
      <c r="K25" s="159"/>
      <c r="L25" s="159"/>
      <c r="M25" s="159"/>
      <c r="N25" s="158"/>
      <c r="O25" s="158"/>
      <c r="P25" s="158"/>
      <c r="Q25" s="158"/>
      <c r="R25" s="159"/>
      <c r="S25" s="159"/>
      <c r="T25" s="159"/>
      <c r="U25" s="159"/>
      <c r="V25" s="159"/>
      <c r="W25" s="159"/>
      <c r="X25" s="159"/>
      <c r="Y25" s="159"/>
      <c r="Z25" s="149"/>
      <c r="AA25" s="149"/>
      <c r="AB25" s="149"/>
      <c r="AC25" s="149"/>
      <c r="AD25" s="149"/>
      <c r="AE25" s="149"/>
      <c r="AF25" s="149"/>
      <c r="AG25" s="149" t="s">
        <v>129</v>
      </c>
      <c r="AH25" s="149">
        <v>5</v>
      </c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</row>
    <row r="26" spans="1:60" x14ac:dyDescent="0.2">
      <c r="A26" s="169" t="s">
        <v>119</v>
      </c>
      <c r="B26" s="170" t="s">
        <v>66</v>
      </c>
      <c r="C26" s="188" t="s">
        <v>67</v>
      </c>
      <c r="D26" s="171"/>
      <c r="E26" s="172"/>
      <c r="F26" s="173"/>
      <c r="G26" s="174">
        <f>SUMIF(AG27:AG47,"&lt;&gt;NOR",G27:G47)</f>
        <v>0</v>
      </c>
      <c r="H26" s="168"/>
      <c r="I26" s="168">
        <f>SUM(I27:I47)</f>
        <v>17901.259999999998</v>
      </c>
      <c r="J26" s="168"/>
      <c r="K26" s="168">
        <f>SUM(K27:K47)</f>
        <v>78037.149999999994</v>
      </c>
      <c r="L26" s="168"/>
      <c r="M26" s="168">
        <f>SUM(M27:M47)</f>
        <v>0</v>
      </c>
      <c r="N26" s="167"/>
      <c r="O26" s="167">
        <f>SUM(O27:O47)</f>
        <v>3.0100000000000002</v>
      </c>
      <c r="P26" s="167"/>
      <c r="Q26" s="167">
        <f>SUM(Q27:Q47)</f>
        <v>0</v>
      </c>
      <c r="R26" s="168"/>
      <c r="S26" s="168"/>
      <c r="T26" s="168"/>
      <c r="U26" s="168"/>
      <c r="V26" s="168">
        <f>SUM(V27:V47)</f>
        <v>115.68999999999998</v>
      </c>
      <c r="W26" s="168"/>
      <c r="X26" s="168"/>
      <c r="Y26" s="168"/>
      <c r="AG26" t="s">
        <v>120</v>
      </c>
    </row>
    <row r="27" spans="1:60" outlineLevel="1" x14ac:dyDescent="0.2">
      <c r="A27" s="176">
        <v>7</v>
      </c>
      <c r="B27" s="177" t="s">
        <v>152</v>
      </c>
      <c r="C27" s="189" t="s">
        <v>153</v>
      </c>
      <c r="D27" s="178" t="s">
        <v>132</v>
      </c>
      <c r="E27" s="179">
        <v>115.44</v>
      </c>
      <c r="F27" s="180">
        <v>0</v>
      </c>
      <c r="G27" s="181">
        <f>ROUND(E27*F27,2)</f>
        <v>0</v>
      </c>
      <c r="H27" s="160">
        <v>0.04</v>
      </c>
      <c r="I27" s="159">
        <f>ROUND(E27*H27,2)</f>
        <v>4.62</v>
      </c>
      <c r="J27" s="160">
        <v>70.86</v>
      </c>
      <c r="K27" s="159">
        <f>ROUND(E27*J27,2)</f>
        <v>8180.08</v>
      </c>
      <c r="L27" s="159">
        <v>21</v>
      </c>
      <c r="M27" s="159">
        <f>G27*(1+L27/100)</f>
        <v>0</v>
      </c>
      <c r="N27" s="158">
        <v>1.8380000000000001E-2</v>
      </c>
      <c r="O27" s="158">
        <f>ROUND(E27*N27,2)</f>
        <v>2.12</v>
      </c>
      <c r="P27" s="158">
        <v>0</v>
      </c>
      <c r="Q27" s="158">
        <f>ROUND(E27*P27,2)</f>
        <v>0</v>
      </c>
      <c r="R27" s="159"/>
      <c r="S27" s="159" t="s">
        <v>124</v>
      </c>
      <c r="T27" s="159" t="s">
        <v>124</v>
      </c>
      <c r="U27" s="159">
        <v>0.13</v>
      </c>
      <c r="V27" s="159">
        <f>ROUND(E27*U27,2)</f>
        <v>15.01</v>
      </c>
      <c r="W27" s="159"/>
      <c r="X27" s="159" t="s">
        <v>125</v>
      </c>
      <c r="Y27" s="159" t="s">
        <v>126</v>
      </c>
      <c r="Z27" s="149"/>
      <c r="AA27" s="149"/>
      <c r="AB27" s="149"/>
      <c r="AC27" s="149"/>
      <c r="AD27" s="149"/>
      <c r="AE27" s="149"/>
      <c r="AF27" s="149"/>
      <c r="AG27" s="149" t="s">
        <v>127</v>
      </c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</row>
    <row r="28" spans="1:60" outlineLevel="2" x14ac:dyDescent="0.2">
      <c r="A28" s="156"/>
      <c r="B28" s="157"/>
      <c r="C28" s="190" t="s">
        <v>154</v>
      </c>
      <c r="D28" s="161"/>
      <c r="E28" s="162">
        <v>54.12</v>
      </c>
      <c r="F28" s="159"/>
      <c r="G28" s="159"/>
      <c r="H28" s="159"/>
      <c r="I28" s="159"/>
      <c r="J28" s="159"/>
      <c r="K28" s="159"/>
      <c r="L28" s="159"/>
      <c r="M28" s="159"/>
      <c r="N28" s="158"/>
      <c r="O28" s="158"/>
      <c r="P28" s="158"/>
      <c r="Q28" s="158"/>
      <c r="R28" s="159"/>
      <c r="S28" s="159"/>
      <c r="T28" s="159"/>
      <c r="U28" s="159"/>
      <c r="V28" s="159"/>
      <c r="W28" s="159"/>
      <c r="X28" s="159"/>
      <c r="Y28" s="159"/>
      <c r="Z28" s="149"/>
      <c r="AA28" s="149"/>
      <c r="AB28" s="149"/>
      <c r="AC28" s="149"/>
      <c r="AD28" s="149"/>
      <c r="AE28" s="149"/>
      <c r="AF28" s="149"/>
      <c r="AG28" s="149" t="s">
        <v>129</v>
      </c>
      <c r="AH28" s="149">
        <v>0</v>
      </c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outlineLevel="3" x14ac:dyDescent="0.2">
      <c r="A29" s="156"/>
      <c r="B29" s="157"/>
      <c r="C29" s="190" t="s">
        <v>155</v>
      </c>
      <c r="D29" s="161"/>
      <c r="E29" s="162">
        <v>29.12</v>
      </c>
      <c r="F29" s="159"/>
      <c r="G29" s="159"/>
      <c r="H29" s="159"/>
      <c r="I29" s="159"/>
      <c r="J29" s="159"/>
      <c r="K29" s="159"/>
      <c r="L29" s="159"/>
      <c r="M29" s="159"/>
      <c r="N29" s="158"/>
      <c r="O29" s="158"/>
      <c r="P29" s="158"/>
      <c r="Q29" s="158"/>
      <c r="R29" s="159"/>
      <c r="S29" s="159"/>
      <c r="T29" s="159"/>
      <c r="U29" s="159"/>
      <c r="V29" s="159"/>
      <c r="W29" s="159"/>
      <c r="X29" s="159"/>
      <c r="Y29" s="159"/>
      <c r="Z29" s="149"/>
      <c r="AA29" s="149"/>
      <c r="AB29" s="149"/>
      <c r="AC29" s="149"/>
      <c r="AD29" s="149"/>
      <c r="AE29" s="149"/>
      <c r="AF29" s="149"/>
      <c r="AG29" s="149" t="s">
        <v>129</v>
      </c>
      <c r="AH29" s="149">
        <v>0</v>
      </c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</row>
    <row r="30" spans="1:60" outlineLevel="3" x14ac:dyDescent="0.2">
      <c r="A30" s="156"/>
      <c r="B30" s="157"/>
      <c r="C30" s="190" t="s">
        <v>156</v>
      </c>
      <c r="D30" s="161"/>
      <c r="E30" s="162">
        <v>20.8</v>
      </c>
      <c r="F30" s="159"/>
      <c r="G30" s="159"/>
      <c r="H30" s="159"/>
      <c r="I30" s="159"/>
      <c r="J30" s="159"/>
      <c r="K30" s="159"/>
      <c r="L30" s="159"/>
      <c r="M30" s="159"/>
      <c r="N30" s="158"/>
      <c r="O30" s="158"/>
      <c r="P30" s="158"/>
      <c r="Q30" s="158"/>
      <c r="R30" s="159"/>
      <c r="S30" s="159"/>
      <c r="T30" s="159"/>
      <c r="U30" s="159"/>
      <c r="V30" s="159"/>
      <c r="W30" s="159"/>
      <c r="X30" s="159"/>
      <c r="Y30" s="159"/>
      <c r="Z30" s="149"/>
      <c r="AA30" s="149"/>
      <c r="AB30" s="149"/>
      <c r="AC30" s="149"/>
      <c r="AD30" s="149"/>
      <c r="AE30" s="149"/>
      <c r="AF30" s="149"/>
      <c r="AG30" s="149" t="s">
        <v>129</v>
      </c>
      <c r="AH30" s="149">
        <v>0</v>
      </c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outlineLevel="3" x14ac:dyDescent="0.2">
      <c r="A31" s="156"/>
      <c r="B31" s="157"/>
      <c r="C31" s="190" t="s">
        <v>157</v>
      </c>
      <c r="D31" s="161"/>
      <c r="E31" s="162">
        <v>11.4</v>
      </c>
      <c r="F31" s="159"/>
      <c r="G31" s="159"/>
      <c r="H31" s="159"/>
      <c r="I31" s="159"/>
      <c r="J31" s="159"/>
      <c r="K31" s="159"/>
      <c r="L31" s="159"/>
      <c r="M31" s="159"/>
      <c r="N31" s="158"/>
      <c r="O31" s="158"/>
      <c r="P31" s="158"/>
      <c r="Q31" s="158"/>
      <c r="R31" s="159"/>
      <c r="S31" s="159"/>
      <c r="T31" s="159"/>
      <c r="U31" s="159"/>
      <c r="V31" s="159"/>
      <c r="W31" s="159"/>
      <c r="X31" s="159"/>
      <c r="Y31" s="159"/>
      <c r="Z31" s="149"/>
      <c r="AA31" s="149"/>
      <c r="AB31" s="149"/>
      <c r="AC31" s="149"/>
      <c r="AD31" s="149"/>
      <c r="AE31" s="149"/>
      <c r="AF31" s="149"/>
      <c r="AG31" s="149" t="s">
        <v>129</v>
      </c>
      <c r="AH31" s="149">
        <v>0</v>
      </c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</row>
    <row r="32" spans="1:60" outlineLevel="1" x14ac:dyDescent="0.2">
      <c r="A32" s="176">
        <v>8</v>
      </c>
      <c r="B32" s="177" t="s">
        <v>158</v>
      </c>
      <c r="C32" s="189" t="s">
        <v>159</v>
      </c>
      <c r="D32" s="178" t="s">
        <v>132</v>
      </c>
      <c r="E32" s="179">
        <v>115.44</v>
      </c>
      <c r="F32" s="180">
        <v>0</v>
      </c>
      <c r="G32" s="181">
        <f>ROUND(E32*F32,2)</f>
        <v>0</v>
      </c>
      <c r="H32" s="160">
        <v>53.13</v>
      </c>
      <c r="I32" s="159">
        <f>ROUND(E32*H32,2)</f>
        <v>6133.33</v>
      </c>
      <c r="J32" s="160">
        <v>2.77</v>
      </c>
      <c r="K32" s="159">
        <f>ROUND(E32*J32,2)</f>
        <v>319.77</v>
      </c>
      <c r="L32" s="159">
        <v>21</v>
      </c>
      <c r="M32" s="159">
        <f>G32*(1+L32/100)</f>
        <v>0</v>
      </c>
      <c r="N32" s="158">
        <v>8.4999999999999995E-4</v>
      </c>
      <c r="O32" s="158">
        <f>ROUND(E32*N32,2)</f>
        <v>0.1</v>
      </c>
      <c r="P32" s="158">
        <v>0</v>
      </c>
      <c r="Q32" s="158">
        <f>ROUND(E32*P32,2)</f>
        <v>0</v>
      </c>
      <c r="R32" s="159"/>
      <c r="S32" s="159" t="s">
        <v>124</v>
      </c>
      <c r="T32" s="159" t="s">
        <v>124</v>
      </c>
      <c r="U32" s="159">
        <v>6.0000000000000001E-3</v>
      </c>
      <c r="V32" s="159">
        <f>ROUND(E32*U32,2)</f>
        <v>0.69</v>
      </c>
      <c r="W32" s="159"/>
      <c r="X32" s="159" t="s">
        <v>125</v>
      </c>
      <c r="Y32" s="159" t="s">
        <v>126</v>
      </c>
      <c r="Z32" s="149"/>
      <c r="AA32" s="149"/>
      <c r="AB32" s="149"/>
      <c r="AC32" s="149"/>
      <c r="AD32" s="149"/>
      <c r="AE32" s="149"/>
      <c r="AF32" s="149"/>
      <c r="AG32" s="149" t="s">
        <v>127</v>
      </c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outlineLevel="2" x14ac:dyDescent="0.2">
      <c r="A33" s="156"/>
      <c r="B33" s="157"/>
      <c r="C33" s="190" t="s">
        <v>160</v>
      </c>
      <c r="D33" s="161"/>
      <c r="E33" s="162">
        <v>115.44</v>
      </c>
      <c r="F33" s="159"/>
      <c r="G33" s="159"/>
      <c r="H33" s="159"/>
      <c r="I33" s="159"/>
      <c r="J33" s="159"/>
      <c r="K33" s="159"/>
      <c r="L33" s="159"/>
      <c r="M33" s="159"/>
      <c r="N33" s="158"/>
      <c r="O33" s="158"/>
      <c r="P33" s="158"/>
      <c r="Q33" s="158"/>
      <c r="R33" s="159"/>
      <c r="S33" s="159"/>
      <c r="T33" s="159"/>
      <c r="U33" s="159"/>
      <c r="V33" s="159"/>
      <c r="W33" s="159"/>
      <c r="X33" s="159"/>
      <c r="Y33" s="159"/>
      <c r="Z33" s="149"/>
      <c r="AA33" s="149"/>
      <c r="AB33" s="149"/>
      <c r="AC33" s="149"/>
      <c r="AD33" s="149"/>
      <c r="AE33" s="149"/>
      <c r="AF33" s="149"/>
      <c r="AG33" s="149" t="s">
        <v>129</v>
      </c>
      <c r="AH33" s="149">
        <v>5</v>
      </c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outlineLevel="1" x14ac:dyDescent="0.2">
      <c r="A34" s="176">
        <v>9</v>
      </c>
      <c r="B34" s="177" t="s">
        <v>161</v>
      </c>
      <c r="C34" s="189" t="s">
        <v>162</v>
      </c>
      <c r="D34" s="178" t="s">
        <v>132</v>
      </c>
      <c r="E34" s="179">
        <v>115.44</v>
      </c>
      <c r="F34" s="180">
        <v>0</v>
      </c>
      <c r="G34" s="181">
        <f>ROUND(E34*F34,2)</f>
        <v>0</v>
      </c>
      <c r="H34" s="160">
        <v>0</v>
      </c>
      <c r="I34" s="159">
        <f>ROUND(E34*H34,2)</f>
        <v>0</v>
      </c>
      <c r="J34" s="160">
        <v>57.9</v>
      </c>
      <c r="K34" s="159">
        <f>ROUND(E34*J34,2)</f>
        <v>6683.98</v>
      </c>
      <c r="L34" s="159">
        <v>21</v>
      </c>
      <c r="M34" s="159">
        <f>G34*(1+L34/100)</f>
        <v>0</v>
      </c>
      <c r="N34" s="158">
        <v>0</v>
      </c>
      <c r="O34" s="158">
        <f>ROUND(E34*N34,2)</f>
        <v>0</v>
      </c>
      <c r="P34" s="158">
        <v>0</v>
      </c>
      <c r="Q34" s="158">
        <f>ROUND(E34*P34,2)</f>
        <v>0</v>
      </c>
      <c r="R34" s="159"/>
      <c r="S34" s="159" t="s">
        <v>124</v>
      </c>
      <c r="T34" s="159" t="s">
        <v>124</v>
      </c>
      <c r="U34" s="159">
        <v>0.10199999999999999</v>
      </c>
      <c r="V34" s="159">
        <f>ROUND(E34*U34,2)</f>
        <v>11.77</v>
      </c>
      <c r="W34" s="159"/>
      <c r="X34" s="159" t="s">
        <v>125</v>
      </c>
      <c r="Y34" s="159" t="s">
        <v>126</v>
      </c>
      <c r="Z34" s="149"/>
      <c r="AA34" s="149"/>
      <c r="AB34" s="149"/>
      <c r="AC34" s="149"/>
      <c r="AD34" s="149"/>
      <c r="AE34" s="149"/>
      <c r="AF34" s="149"/>
      <c r="AG34" s="149" t="s">
        <v>127</v>
      </c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outlineLevel="2" x14ac:dyDescent="0.2">
      <c r="A35" s="156"/>
      <c r="B35" s="157"/>
      <c r="C35" s="190" t="s">
        <v>163</v>
      </c>
      <c r="D35" s="161"/>
      <c r="E35" s="162">
        <v>115.44</v>
      </c>
      <c r="F35" s="159"/>
      <c r="G35" s="159"/>
      <c r="H35" s="159"/>
      <c r="I35" s="159"/>
      <c r="J35" s="159"/>
      <c r="K35" s="159"/>
      <c r="L35" s="159"/>
      <c r="M35" s="159"/>
      <c r="N35" s="158"/>
      <c r="O35" s="158"/>
      <c r="P35" s="158"/>
      <c r="Q35" s="158"/>
      <c r="R35" s="159"/>
      <c r="S35" s="159"/>
      <c r="T35" s="159"/>
      <c r="U35" s="159"/>
      <c r="V35" s="159"/>
      <c r="W35" s="159"/>
      <c r="X35" s="159"/>
      <c r="Y35" s="159"/>
      <c r="Z35" s="149"/>
      <c r="AA35" s="149"/>
      <c r="AB35" s="149"/>
      <c r="AC35" s="149"/>
      <c r="AD35" s="149"/>
      <c r="AE35" s="149"/>
      <c r="AF35" s="149"/>
      <c r="AG35" s="149" t="s">
        <v>129</v>
      </c>
      <c r="AH35" s="149">
        <v>5</v>
      </c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outlineLevel="1" x14ac:dyDescent="0.2">
      <c r="A36" s="176">
        <v>10</v>
      </c>
      <c r="B36" s="177" t="s">
        <v>164</v>
      </c>
      <c r="C36" s="189" t="s">
        <v>165</v>
      </c>
      <c r="D36" s="178" t="s">
        <v>132</v>
      </c>
      <c r="E36" s="179">
        <v>133.25</v>
      </c>
      <c r="F36" s="180">
        <v>0</v>
      </c>
      <c r="G36" s="181">
        <f>ROUND(E36*F36,2)</f>
        <v>0</v>
      </c>
      <c r="H36" s="160">
        <v>88.28</v>
      </c>
      <c r="I36" s="159">
        <f>ROUND(E36*H36,2)</f>
        <v>11763.31</v>
      </c>
      <c r="J36" s="160">
        <v>120.22</v>
      </c>
      <c r="K36" s="159">
        <f>ROUND(E36*J36,2)</f>
        <v>16019.32</v>
      </c>
      <c r="L36" s="159">
        <v>21</v>
      </c>
      <c r="M36" s="159">
        <f>G36*(1+L36/100)</f>
        <v>0</v>
      </c>
      <c r="N36" s="158">
        <v>5.9199999999999999E-3</v>
      </c>
      <c r="O36" s="158">
        <f>ROUND(E36*N36,2)</f>
        <v>0.79</v>
      </c>
      <c r="P36" s="158">
        <v>0</v>
      </c>
      <c r="Q36" s="158">
        <f>ROUND(E36*P36,2)</f>
        <v>0</v>
      </c>
      <c r="R36" s="159"/>
      <c r="S36" s="159" t="s">
        <v>124</v>
      </c>
      <c r="T36" s="159" t="s">
        <v>124</v>
      </c>
      <c r="U36" s="159">
        <v>0.26</v>
      </c>
      <c r="V36" s="159">
        <f>ROUND(E36*U36,2)</f>
        <v>34.65</v>
      </c>
      <c r="W36" s="159"/>
      <c r="X36" s="159" t="s">
        <v>125</v>
      </c>
      <c r="Y36" s="159" t="s">
        <v>126</v>
      </c>
      <c r="Z36" s="149"/>
      <c r="AA36" s="149"/>
      <c r="AB36" s="149"/>
      <c r="AC36" s="149"/>
      <c r="AD36" s="149"/>
      <c r="AE36" s="149"/>
      <c r="AF36" s="149"/>
      <c r="AG36" s="149" t="s">
        <v>127</v>
      </c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 outlineLevel="2" x14ac:dyDescent="0.2">
      <c r="A37" s="156"/>
      <c r="B37" s="157"/>
      <c r="C37" s="190" t="s">
        <v>166</v>
      </c>
      <c r="D37" s="161"/>
      <c r="E37" s="162">
        <v>113.75</v>
      </c>
      <c r="F37" s="159"/>
      <c r="G37" s="159"/>
      <c r="H37" s="159"/>
      <c r="I37" s="159"/>
      <c r="J37" s="159"/>
      <c r="K37" s="159"/>
      <c r="L37" s="159"/>
      <c r="M37" s="159"/>
      <c r="N37" s="158"/>
      <c r="O37" s="158"/>
      <c r="P37" s="158"/>
      <c r="Q37" s="158"/>
      <c r="R37" s="159"/>
      <c r="S37" s="159"/>
      <c r="T37" s="159"/>
      <c r="U37" s="159"/>
      <c r="V37" s="159"/>
      <c r="W37" s="159"/>
      <c r="X37" s="159"/>
      <c r="Y37" s="159"/>
      <c r="Z37" s="149"/>
      <c r="AA37" s="149"/>
      <c r="AB37" s="149"/>
      <c r="AC37" s="149"/>
      <c r="AD37" s="149"/>
      <c r="AE37" s="149"/>
      <c r="AF37" s="149"/>
      <c r="AG37" s="149" t="s">
        <v>129</v>
      </c>
      <c r="AH37" s="149">
        <v>0</v>
      </c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 outlineLevel="3" x14ac:dyDescent="0.2">
      <c r="A38" s="156"/>
      <c r="B38" s="157"/>
      <c r="C38" s="190" t="s">
        <v>167</v>
      </c>
      <c r="D38" s="161"/>
      <c r="E38" s="162">
        <v>19.5</v>
      </c>
      <c r="F38" s="159"/>
      <c r="G38" s="159"/>
      <c r="H38" s="159"/>
      <c r="I38" s="159"/>
      <c r="J38" s="159"/>
      <c r="K38" s="159"/>
      <c r="L38" s="159"/>
      <c r="M38" s="159"/>
      <c r="N38" s="158"/>
      <c r="O38" s="158"/>
      <c r="P38" s="158"/>
      <c r="Q38" s="158"/>
      <c r="R38" s="159"/>
      <c r="S38" s="159"/>
      <c r="T38" s="159"/>
      <c r="U38" s="159"/>
      <c r="V38" s="159"/>
      <c r="W38" s="159"/>
      <c r="X38" s="159"/>
      <c r="Y38" s="159"/>
      <c r="Z38" s="149"/>
      <c r="AA38" s="149"/>
      <c r="AB38" s="149"/>
      <c r="AC38" s="149"/>
      <c r="AD38" s="149"/>
      <c r="AE38" s="149"/>
      <c r="AF38" s="149"/>
      <c r="AG38" s="149" t="s">
        <v>129</v>
      </c>
      <c r="AH38" s="149">
        <v>0</v>
      </c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</row>
    <row r="39" spans="1:60" ht="22.5" outlineLevel="1" x14ac:dyDescent="0.2">
      <c r="A39" s="176">
        <v>11</v>
      </c>
      <c r="B39" s="177" t="s">
        <v>168</v>
      </c>
      <c r="C39" s="189" t="s">
        <v>169</v>
      </c>
      <c r="D39" s="178" t="s">
        <v>170</v>
      </c>
      <c r="E39" s="179">
        <v>5</v>
      </c>
      <c r="F39" s="180">
        <v>0</v>
      </c>
      <c r="G39" s="181">
        <f>ROUND(E39*F39,2)</f>
        <v>0</v>
      </c>
      <c r="H39" s="160">
        <v>0</v>
      </c>
      <c r="I39" s="159">
        <f>ROUND(E39*H39,2)</f>
        <v>0</v>
      </c>
      <c r="J39" s="160">
        <v>884</v>
      </c>
      <c r="K39" s="159">
        <f>ROUND(E39*J39,2)</f>
        <v>4420</v>
      </c>
      <c r="L39" s="159">
        <v>21</v>
      </c>
      <c r="M39" s="159">
        <f>G39*(1+L39/100)</f>
        <v>0</v>
      </c>
      <c r="N39" s="158">
        <v>0</v>
      </c>
      <c r="O39" s="158">
        <f>ROUND(E39*N39,2)</f>
        <v>0</v>
      </c>
      <c r="P39" s="158">
        <v>0</v>
      </c>
      <c r="Q39" s="158">
        <f>ROUND(E39*P39,2)</f>
        <v>0</v>
      </c>
      <c r="R39" s="159"/>
      <c r="S39" s="159" t="s">
        <v>124</v>
      </c>
      <c r="T39" s="159" t="s">
        <v>124</v>
      </c>
      <c r="U39" s="159">
        <v>2.024</v>
      </c>
      <c r="V39" s="159">
        <f>ROUND(E39*U39,2)</f>
        <v>10.119999999999999</v>
      </c>
      <c r="W39" s="159"/>
      <c r="X39" s="159" t="s">
        <v>125</v>
      </c>
      <c r="Y39" s="159" t="s">
        <v>126</v>
      </c>
      <c r="Z39" s="149"/>
      <c r="AA39" s="149"/>
      <c r="AB39" s="149"/>
      <c r="AC39" s="149"/>
      <c r="AD39" s="149"/>
      <c r="AE39" s="149"/>
      <c r="AF39" s="149"/>
      <c r="AG39" s="149" t="s">
        <v>127</v>
      </c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outlineLevel="2" x14ac:dyDescent="0.2">
      <c r="A40" s="156"/>
      <c r="B40" s="157"/>
      <c r="C40" s="190" t="s">
        <v>171</v>
      </c>
      <c r="D40" s="161"/>
      <c r="E40" s="162">
        <v>5</v>
      </c>
      <c r="F40" s="159"/>
      <c r="G40" s="159"/>
      <c r="H40" s="159"/>
      <c r="I40" s="159"/>
      <c r="J40" s="159"/>
      <c r="K40" s="159"/>
      <c r="L40" s="159"/>
      <c r="M40" s="159"/>
      <c r="N40" s="158"/>
      <c r="O40" s="158"/>
      <c r="P40" s="158"/>
      <c r="Q40" s="158"/>
      <c r="R40" s="159"/>
      <c r="S40" s="159"/>
      <c r="T40" s="159"/>
      <c r="U40" s="159"/>
      <c r="V40" s="159"/>
      <c r="W40" s="159"/>
      <c r="X40" s="159"/>
      <c r="Y40" s="159"/>
      <c r="Z40" s="149"/>
      <c r="AA40" s="149"/>
      <c r="AB40" s="149"/>
      <c r="AC40" s="149"/>
      <c r="AD40" s="149"/>
      <c r="AE40" s="149"/>
      <c r="AF40" s="149"/>
      <c r="AG40" s="149" t="s">
        <v>129</v>
      </c>
      <c r="AH40" s="149">
        <v>0</v>
      </c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</row>
    <row r="41" spans="1:60" ht="22.5" outlineLevel="1" x14ac:dyDescent="0.2">
      <c r="A41" s="176">
        <v>12</v>
      </c>
      <c r="B41" s="177" t="s">
        <v>172</v>
      </c>
      <c r="C41" s="189" t="s">
        <v>173</v>
      </c>
      <c r="D41" s="178" t="s">
        <v>170</v>
      </c>
      <c r="E41" s="179">
        <v>8</v>
      </c>
      <c r="F41" s="180">
        <v>0</v>
      </c>
      <c r="G41" s="181">
        <f>ROUND(E41*F41,2)</f>
        <v>0</v>
      </c>
      <c r="H41" s="160">
        <v>0</v>
      </c>
      <c r="I41" s="159">
        <f>ROUND(E41*H41,2)</f>
        <v>0</v>
      </c>
      <c r="J41" s="160">
        <v>1074</v>
      </c>
      <c r="K41" s="159">
        <f>ROUND(E41*J41,2)</f>
        <v>8592</v>
      </c>
      <c r="L41" s="159">
        <v>21</v>
      </c>
      <c r="M41" s="159">
        <f>G41*(1+L41/100)</f>
        <v>0</v>
      </c>
      <c r="N41" s="158">
        <v>0</v>
      </c>
      <c r="O41" s="158">
        <f>ROUND(E41*N41,2)</f>
        <v>0</v>
      </c>
      <c r="P41" s="158">
        <v>0</v>
      </c>
      <c r="Q41" s="158">
        <f>ROUND(E41*P41,2)</f>
        <v>0</v>
      </c>
      <c r="R41" s="159"/>
      <c r="S41" s="159" t="s">
        <v>124</v>
      </c>
      <c r="T41" s="159" t="s">
        <v>124</v>
      </c>
      <c r="U41" s="159">
        <v>2.46</v>
      </c>
      <c r="V41" s="159">
        <f>ROUND(E41*U41,2)</f>
        <v>19.68</v>
      </c>
      <c r="W41" s="159"/>
      <c r="X41" s="159" t="s">
        <v>125</v>
      </c>
      <c r="Y41" s="159" t="s">
        <v>126</v>
      </c>
      <c r="Z41" s="149"/>
      <c r="AA41" s="149"/>
      <c r="AB41" s="149"/>
      <c r="AC41" s="149"/>
      <c r="AD41" s="149"/>
      <c r="AE41" s="149"/>
      <c r="AF41" s="149"/>
      <c r="AG41" s="149" t="s">
        <v>127</v>
      </c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outlineLevel="2" x14ac:dyDescent="0.2">
      <c r="A42" s="156"/>
      <c r="B42" s="157"/>
      <c r="C42" s="190" t="s">
        <v>174</v>
      </c>
      <c r="D42" s="161"/>
      <c r="E42" s="162">
        <v>8</v>
      </c>
      <c r="F42" s="159"/>
      <c r="G42" s="159"/>
      <c r="H42" s="159"/>
      <c r="I42" s="159"/>
      <c r="J42" s="159"/>
      <c r="K42" s="159"/>
      <c r="L42" s="159"/>
      <c r="M42" s="159"/>
      <c r="N42" s="158"/>
      <c r="O42" s="158"/>
      <c r="P42" s="158"/>
      <c r="Q42" s="158"/>
      <c r="R42" s="159"/>
      <c r="S42" s="159"/>
      <c r="T42" s="159"/>
      <c r="U42" s="159"/>
      <c r="V42" s="159"/>
      <c r="W42" s="159"/>
      <c r="X42" s="159"/>
      <c r="Y42" s="159"/>
      <c r="Z42" s="149"/>
      <c r="AA42" s="149"/>
      <c r="AB42" s="149"/>
      <c r="AC42" s="149"/>
      <c r="AD42" s="149"/>
      <c r="AE42" s="149"/>
      <c r="AF42" s="149"/>
      <c r="AG42" s="149" t="s">
        <v>129</v>
      </c>
      <c r="AH42" s="149">
        <v>0</v>
      </c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ht="22.5" outlineLevel="1" x14ac:dyDescent="0.2">
      <c r="A43" s="182">
        <v>13</v>
      </c>
      <c r="B43" s="183" t="s">
        <v>175</v>
      </c>
      <c r="C43" s="191" t="s">
        <v>176</v>
      </c>
      <c r="D43" s="184" t="s">
        <v>177</v>
      </c>
      <c r="E43" s="185">
        <v>10</v>
      </c>
      <c r="F43" s="186">
        <v>0</v>
      </c>
      <c r="G43" s="187">
        <f>ROUND(E43*F43,2)</f>
        <v>0</v>
      </c>
      <c r="H43" s="160">
        <v>0</v>
      </c>
      <c r="I43" s="159">
        <f>ROUND(E43*H43,2)</f>
        <v>0</v>
      </c>
      <c r="J43" s="160">
        <v>454</v>
      </c>
      <c r="K43" s="159">
        <f>ROUND(E43*J43,2)</f>
        <v>4540</v>
      </c>
      <c r="L43" s="159">
        <v>21</v>
      </c>
      <c r="M43" s="159">
        <f>G43*(1+L43/100)</f>
        <v>0</v>
      </c>
      <c r="N43" s="158">
        <v>0</v>
      </c>
      <c r="O43" s="158">
        <f>ROUND(E43*N43,2)</f>
        <v>0</v>
      </c>
      <c r="P43" s="158">
        <v>0</v>
      </c>
      <c r="Q43" s="158">
        <f>ROUND(E43*P43,2)</f>
        <v>0</v>
      </c>
      <c r="R43" s="159"/>
      <c r="S43" s="159" t="s">
        <v>124</v>
      </c>
      <c r="T43" s="159" t="s">
        <v>124</v>
      </c>
      <c r="U43" s="159">
        <v>0</v>
      </c>
      <c r="V43" s="159">
        <f>ROUND(E43*U43,2)</f>
        <v>0</v>
      </c>
      <c r="W43" s="159"/>
      <c r="X43" s="159" t="s">
        <v>125</v>
      </c>
      <c r="Y43" s="159" t="s">
        <v>126</v>
      </c>
      <c r="Z43" s="149"/>
      <c r="AA43" s="149"/>
      <c r="AB43" s="149"/>
      <c r="AC43" s="149"/>
      <c r="AD43" s="149"/>
      <c r="AE43" s="149"/>
      <c r="AF43" s="149"/>
      <c r="AG43" s="149" t="s">
        <v>127</v>
      </c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ht="22.5" outlineLevel="1" x14ac:dyDescent="0.2">
      <c r="A44" s="182">
        <v>14</v>
      </c>
      <c r="B44" s="183" t="s">
        <v>178</v>
      </c>
      <c r="C44" s="191" t="s">
        <v>179</v>
      </c>
      <c r="D44" s="184" t="s">
        <v>177</v>
      </c>
      <c r="E44" s="185">
        <v>30</v>
      </c>
      <c r="F44" s="186">
        <v>0</v>
      </c>
      <c r="G44" s="187">
        <f>ROUND(E44*F44,2)</f>
        <v>0</v>
      </c>
      <c r="H44" s="160">
        <v>0</v>
      </c>
      <c r="I44" s="159">
        <f>ROUND(E44*H44,2)</f>
        <v>0</v>
      </c>
      <c r="J44" s="160">
        <v>630</v>
      </c>
      <c r="K44" s="159">
        <f>ROUND(E44*J44,2)</f>
        <v>18900</v>
      </c>
      <c r="L44" s="159">
        <v>21</v>
      </c>
      <c r="M44" s="159">
        <f>G44*(1+L44/100)</f>
        <v>0</v>
      </c>
      <c r="N44" s="158">
        <v>0</v>
      </c>
      <c r="O44" s="158">
        <f>ROUND(E44*N44,2)</f>
        <v>0</v>
      </c>
      <c r="P44" s="158">
        <v>0</v>
      </c>
      <c r="Q44" s="158">
        <f>ROUND(E44*P44,2)</f>
        <v>0</v>
      </c>
      <c r="R44" s="159"/>
      <c r="S44" s="159" t="s">
        <v>124</v>
      </c>
      <c r="T44" s="159" t="s">
        <v>124</v>
      </c>
      <c r="U44" s="159">
        <v>0</v>
      </c>
      <c r="V44" s="159">
        <f>ROUND(E44*U44,2)</f>
        <v>0</v>
      </c>
      <c r="W44" s="159"/>
      <c r="X44" s="159" t="s">
        <v>125</v>
      </c>
      <c r="Y44" s="159" t="s">
        <v>126</v>
      </c>
      <c r="Z44" s="149"/>
      <c r="AA44" s="149"/>
      <c r="AB44" s="149"/>
      <c r="AC44" s="149"/>
      <c r="AD44" s="149"/>
      <c r="AE44" s="149"/>
      <c r="AF44" s="149"/>
      <c r="AG44" s="149" t="s">
        <v>127</v>
      </c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ht="22.5" outlineLevel="1" x14ac:dyDescent="0.2">
      <c r="A45" s="176">
        <v>15</v>
      </c>
      <c r="B45" s="177" t="s">
        <v>180</v>
      </c>
      <c r="C45" s="189" t="s">
        <v>181</v>
      </c>
      <c r="D45" s="178" t="s">
        <v>170</v>
      </c>
      <c r="E45" s="179">
        <v>5</v>
      </c>
      <c r="F45" s="180">
        <v>0</v>
      </c>
      <c r="G45" s="181">
        <f>ROUND(E45*F45,2)</f>
        <v>0</v>
      </c>
      <c r="H45" s="160">
        <v>0</v>
      </c>
      <c r="I45" s="159">
        <f>ROUND(E45*H45,2)</f>
        <v>0</v>
      </c>
      <c r="J45" s="160">
        <v>686</v>
      </c>
      <c r="K45" s="159">
        <f>ROUND(E45*J45,2)</f>
        <v>3430</v>
      </c>
      <c r="L45" s="159">
        <v>21</v>
      </c>
      <c r="M45" s="159">
        <f>G45*(1+L45/100)</f>
        <v>0</v>
      </c>
      <c r="N45" s="158">
        <v>0</v>
      </c>
      <c r="O45" s="158">
        <f>ROUND(E45*N45,2)</f>
        <v>0</v>
      </c>
      <c r="P45" s="158">
        <v>0</v>
      </c>
      <c r="Q45" s="158">
        <f>ROUND(E45*P45,2)</f>
        <v>0</v>
      </c>
      <c r="R45" s="159"/>
      <c r="S45" s="159" t="s">
        <v>124</v>
      </c>
      <c r="T45" s="159" t="s">
        <v>124</v>
      </c>
      <c r="U45" s="159">
        <v>1.57</v>
      </c>
      <c r="V45" s="159">
        <f>ROUND(E45*U45,2)</f>
        <v>7.85</v>
      </c>
      <c r="W45" s="159"/>
      <c r="X45" s="159" t="s">
        <v>125</v>
      </c>
      <c r="Y45" s="159" t="s">
        <v>126</v>
      </c>
      <c r="Z45" s="149"/>
      <c r="AA45" s="149"/>
      <c r="AB45" s="149"/>
      <c r="AC45" s="149"/>
      <c r="AD45" s="149"/>
      <c r="AE45" s="149"/>
      <c r="AF45" s="149"/>
      <c r="AG45" s="149" t="s">
        <v>127</v>
      </c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</row>
    <row r="46" spans="1:60" outlineLevel="2" x14ac:dyDescent="0.2">
      <c r="A46" s="156"/>
      <c r="B46" s="157"/>
      <c r="C46" s="190" t="s">
        <v>182</v>
      </c>
      <c r="D46" s="161"/>
      <c r="E46" s="162">
        <v>5</v>
      </c>
      <c r="F46" s="159"/>
      <c r="G46" s="159"/>
      <c r="H46" s="159"/>
      <c r="I46" s="159"/>
      <c r="J46" s="159"/>
      <c r="K46" s="159"/>
      <c r="L46" s="159"/>
      <c r="M46" s="159"/>
      <c r="N46" s="158"/>
      <c r="O46" s="158"/>
      <c r="P46" s="158"/>
      <c r="Q46" s="158"/>
      <c r="R46" s="159"/>
      <c r="S46" s="159"/>
      <c r="T46" s="159"/>
      <c r="U46" s="159"/>
      <c r="V46" s="159"/>
      <c r="W46" s="159"/>
      <c r="X46" s="159"/>
      <c r="Y46" s="159"/>
      <c r="Z46" s="149"/>
      <c r="AA46" s="149"/>
      <c r="AB46" s="149"/>
      <c r="AC46" s="149"/>
      <c r="AD46" s="149"/>
      <c r="AE46" s="149"/>
      <c r="AF46" s="149"/>
      <c r="AG46" s="149" t="s">
        <v>129</v>
      </c>
      <c r="AH46" s="149">
        <v>5</v>
      </c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</row>
    <row r="47" spans="1:60" ht="22.5" outlineLevel="1" x14ac:dyDescent="0.2">
      <c r="A47" s="182">
        <v>16</v>
      </c>
      <c r="B47" s="183" t="s">
        <v>183</v>
      </c>
      <c r="C47" s="191" t="s">
        <v>184</v>
      </c>
      <c r="D47" s="184" t="s">
        <v>170</v>
      </c>
      <c r="E47" s="185">
        <v>8</v>
      </c>
      <c r="F47" s="186">
        <v>0</v>
      </c>
      <c r="G47" s="187">
        <f>ROUND(E47*F47,2)</f>
        <v>0</v>
      </c>
      <c r="H47" s="160">
        <v>0</v>
      </c>
      <c r="I47" s="159">
        <f>ROUND(E47*H47,2)</f>
        <v>0</v>
      </c>
      <c r="J47" s="160">
        <v>869</v>
      </c>
      <c r="K47" s="159">
        <f>ROUND(E47*J47,2)</f>
        <v>6952</v>
      </c>
      <c r="L47" s="159">
        <v>21</v>
      </c>
      <c r="M47" s="159">
        <f>G47*(1+L47/100)</f>
        <v>0</v>
      </c>
      <c r="N47" s="158">
        <v>0</v>
      </c>
      <c r="O47" s="158">
        <f>ROUND(E47*N47,2)</f>
        <v>0</v>
      </c>
      <c r="P47" s="158">
        <v>0</v>
      </c>
      <c r="Q47" s="158">
        <f>ROUND(E47*P47,2)</f>
        <v>0</v>
      </c>
      <c r="R47" s="159"/>
      <c r="S47" s="159" t="s">
        <v>124</v>
      </c>
      <c r="T47" s="159" t="s">
        <v>124</v>
      </c>
      <c r="U47" s="159">
        <v>1.99</v>
      </c>
      <c r="V47" s="159">
        <f>ROUND(E47*U47,2)</f>
        <v>15.92</v>
      </c>
      <c r="W47" s="159"/>
      <c r="X47" s="159" t="s">
        <v>125</v>
      </c>
      <c r="Y47" s="159" t="s">
        <v>126</v>
      </c>
      <c r="Z47" s="149"/>
      <c r="AA47" s="149"/>
      <c r="AB47" s="149"/>
      <c r="AC47" s="149"/>
      <c r="AD47" s="149"/>
      <c r="AE47" s="149"/>
      <c r="AF47" s="149"/>
      <c r="AG47" s="149" t="s">
        <v>127</v>
      </c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</row>
    <row r="48" spans="1:60" ht="25.5" x14ac:dyDescent="0.2">
      <c r="A48" s="169" t="s">
        <v>119</v>
      </c>
      <c r="B48" s="170" t="s">
        <v>68</v>
      </c>
      <c r="C48" s="188" t="s">
        <v>69</v>
      </c>
      <c r="D48" s="171"/>
      <c r="E48" s="172"/>
      <c r="F48" s="173"/>
      <c r="G48" s="174">
        <f>SUMIF(AG49:AG51,"&lt;&gt;NOR",G49:G51)</f>
        <v>0</v>
      </c>
      <c r="H48" s="168"/>
      <c r="I48" s="168">
        <f>SUM(I49:I51)</f>
        <v>0</v>
      </c>
      <c r="J48" s="168"/>
      <c r="K48" s="168">
        <f>SUM(K49:K51)</f>
        <v>8340</v>
      </c>
      <c r="L48" s="168"/>
      <c r="M48" s="168">
        <f>SUM(M49:M51)</f>
        <v>0</v>
      </c>
      <c r="N48" s="167"/>
      <c r="O48" s="167">
        <f>SUM(O49:O51)</f>
        <v>0</v>
      </c>
      <c r="P48" s="167"/>
      <c r="Q48" s="167">
        <f>SUM(Q49:Q51)</f>
        <v>0</v>
      </c>
      <c r="R48" s="168"/>
      <c r="S48" s="168"/>
      <c r="T48" s="168"/>
      <c r="U48" s="168"/>
      <c r="V48" s="168">
        <f>SUM(V49:V51)</f>
        <v>20</v>
      </c>
      <c r="W48" s="168"/>
      <c r="X48" s="168"/>
      <c r="Y48" s="168"/>
      <c r="AG48" t="s">
        <v>120</v>
      </c>
    </row>
    <row r="49" spans="1:60" outlineLevel="1" x14ac:dyDescent="0.2">
      <c r="A49" s="176">
        <v>17</v>
      </c>
      <c r="B49" s="177" t="s">
        <v>185</v>
      </c>
      <c r="C49" s="189" t="s">
        <v>186</v>
      </c>
      <c r="D49" s="178" t="s">
        <v>187</v>
      </c>
      <c r="E49" s="179">
        <v>20</v>
      </c>
      <c r="F49" s="180">
        <v>0</v>
      </c>
      <c r="G49" s="181">
        <f>ROUND(E49*F49,2)</f>
        <v>0</v>
      </c>
      <c r="H49" s="160">
        <v>0</v>
      </c>
      <c r="I49" s="159">
        <f>ROUND(E49*H49,2)</f>
        <v>0</v>
      </c>
      <c r="J49" s="160">
        <v>417</v>
      </c>
      <c r="K49" s="159">
        <f>ROUND(E49*J49,2)</f>
        <v>8340</v>
      </c>
      <c r="L49" s="159">
        <v>21</v>
      </c>
      <c r="M49" s="159">
        <f>G49*(1+L49/100)</f>
        <v>0</v>
      </c>
      <c r="N49" s="158">
        <v>0</v>
      </c>
      <c r="O49" s="158">
        <f>ROUND(E49*N49,2)</f>
        <v>0</v>
      </c>
      <c r="P49" s="158">
        <v>0</v>
      </c>
      <c r="Q49" s="158">
        <f>ROUND(E49*P49,2)</f>
        <v>0</v>
      </c>
      <c r="R49" s="159" t="s">
        <v>188</v>
      </c>
      <c r="S49" s="159" t="s">
        <v>124</v>
      </c>
      <c r="T49" s="159" t="s">
        <v>124</v>
      </c>
      <c r="U49" s="159">
        <v>1</v>
      </c>
      <c r="V49" s="159">
        <f>ROUND(E49*U49,2)</f>
        <v>20</v>
      </c>
      <c r="W49" s="159"/>
      <c r="X49" s="159" t="s">
        <v>189</v>
      </c>
      <c r="Y49" s="159" t="s">
        <v>126</v>
      </c>
      <c r="Z49" s="149"/>
      <c r="AA49" s="149"/>
      <c r="AB49" s="149"/>
      <c r="AC49" s="149"/>
      <c r="AD49" s="149"/>
      <c r="AE49" s="149"/>
      <c r="AF49" s="149"/>
      <c r="AG49" s="149" t="s">
        <v>190</v>
      </c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</row>
    <row r="50" spans="1:60" outlineLevel="2" x14ac:dyDescent="0.2">
      <c r="A50" s="156"/>
      <c r="B50" s="157"/>
      <c r="C50" s="190" t="s">
        <v>191</v>
      </c>
      <c r="D50" s="161"/>
      <c r="E50" s="162">
        <v>5</v>
      </c>
      <c r="F50" s="159"/>
      <c r="G50" s="159"/>
      <c r="H50" s="159"/>
      <c r="I50" s="159"/>
      <c r="J50" s="159"/>
      <c r="K50" s="159"/>
      <c r="L50" s="159"/>
      <c r="M50" s="159"/>
      <c r="N50" s="158"/>
      <c r="O50" s="158"/>
      <c r="P50" s="158"/>
      <c r="Q50" s="158"/>
      <c r="R50" s="159"/>
      <c r="S50" s="159"/>
      <c r="T50" s="159"/>
      <c r="U50" s="159"/>
      <c r="V50" s="159"/>
      <c r="W50" s="159"/>
      <c r="X50" s="159"/>
      <c r="Y50" s="159"/>
      <c r="Z50" s="149"/>
      <c r="AA50" s="149"/>
      <c r="AB50" s="149"/>
      <c r="AC50" s="149"/>
      <c r="AD50" s="149"/>
      <c r="AE50" s="149"/>
      <c r="AF50" s="149"/>
      <c r="AG50" s="149" t="s">
        <v>129</v>
      </c>
      <c r="AH50" s="149">
        <v>0</v>
      </c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</row>
    <row r="51" spans="1:60" outlineLevel="3" x14ac:dyDescent="0.2">
      <c r="A51" s="156"/>
      <c r="B51" s="157"/>
      <c r="C51" s="190" t="s">
        <v>192</v>
      </c>
      <c r="D51" s="161"/>
      <c r="E51" s="162">
        <v>15</v>
      </c>
      <c r="F51" s="159"/>
      <c r="G51" s="159"/>
      <c r="H51" s="159"/>
      <c r="I51" s="159"/>
      <c r="J51" s="159"/>
      <c r="K51" s="159"/>
      <c r="L51" s="159"/>
      <c r="M51" s="159"/>
      <c r="N51" s="158"/>
      <c r="O51" s="158"/>
      <c r="P51" s="158"/>
      <c r="Q51" s="158"/>
      <c r="R51" s="159"/>
      <c r="S51" s="159"/>
      <c r="T51" s="159"/>
      <c r="U51" s="159"/>
      <c r="V51" s="159"/>
      <c r="W51" s="159"/>
      <c r="X51" s="159"/>
      <c r="Y51" s="159"/>
      <c r="Z51" s="149"/>
      <c r="AA51" s="149"/>
      <c r="AB51" s="149"/>
      <c r="AC51" s="149"/>
      <c r="AD51" s="149"/>
      <c r="AE51" s="149"/>
      <c r="AF51" s="149"/>
      <c r="AG51" s="149" t="s">
        <v>129</v>
      </c>
      <c r="AH51" s="149">
        <v>0</v>
      </c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x14ac:dyDescent="0.2">
      <c r="A52" s="169" t="s">
        <v>119</v>
      </c>
      <c r="B52" s="170" t="s">
        <v>70</v>
      </c>
      <c r="C52" s="188" t="s">
        <v>71</v>
      </c>
      <c r="D52" s="171"/>
      <c r="E52" s="172"/>
      <c r="F52" s="173"/>
      <c r="G52" s="174">
        <f>SUMIF(AG53:AG64,"&lt;&gt;NOR",G53:G64)</f>
        <v>0</v>
      </c>
      <c r="H52" s="168"/>
      <c r="I52" s="168">
        <f>SUM(I53:I64)</f>
        <v>0</v>
      </c>
      <c r="J52" s="168"/>
      <c r="K52" s="168">
        <f>SUM(K53:K64)</f>
        <v>11900.77</v>
      </c>
      <c r="L52" s="168"/>
      <c r="M52" s="168">
        <f>SUM(M53:M64)</f>
        <v>0</v>
      </c>
      <c r="N52" s="167"/>
      <c r="O52" s="167">
        <f>SUM(O53:O64)</f>
        <v>0</v>
      </c>
      <c r="P52" s="167"/>
      <c r="Q52" s="167">
        <f>SUM(Q53:Q64)</f>
        <v>8</v>
      </c>
      <c r="R52" s="168"/>
      <c r="S52" s="168"/>
      <c r="T52" s="168"/>
      <c r="U52" s="168"/>
      <c r="V52" s="168">
        <f>SUM(V53:V64)</f>
        <v>30.230000000000004</v>
      </c>
      <c r="W52" s="168"/>
      <c r="X52" s="168"/>
      <c r="Y52" s="168"/>
      <c r="AG52" t="s">
        <v>120</v>
      </c>
    </row>
    <row r="53" spans="1:60" outlineLevel="1" x14ac:dyDescent="0.2">
      <c r="A53" s="176">
        <v>18</v>
      </c>
      <c r="B53" s="177" t="s">
        <v>193</v>
      </c>
      <c r="C53" s="189" t="s">
        <v>194</v>
      </c>
      <c r="D53" s="178" t="s">
        <v>123</v>
      </c>
      <c r="E53" s="179">
        <v>0.995</v>
      </c>
      <c r="F53" s="180">
        <v>0</v>
      </c>
      <c r="G53" s="181">
        <f>ROUND(E53*F53,2)</f>
        <v>0</v>
      </c>
      <c r="H53" s="160">
        <v>0</v>
      </c>
      <c r="I53" s="159">
        <f>ROUND(E53*H53,2)</f>
        <v>0</v>
      </c>
      <c r="J53" s="160">
        <v>1120</v>
      </c>
      <c r="K53" s="159">
        <f>ROUND(E53*J53,2)</f>
        <v>1114.4000000000001</v>
      </c>
      <c r="L53" s="159">
        <v>21</v>
      </c>
      <c r="M53" s="159">
        <f>G53*(1+L53/100)</f>
        <v>0</v>
      </c>
      <c r="N53" s="158">
        <v>0</v>
      </c>
      <c r="O53" s="158">
        <f>ROUND(E53*N53,2)</f>
        <v>0</v>
      </c>
      <c r="P53" s="158">
        <v>1.5940000000000001</v>
      </c>
      <c r="Q53" s="158">
        <f>ROUND(E53*P53,2)</f>
        <v>1.59</v>
      </c>
      <c r="R53" s="159"/>
      <c r="S53" s="159" t="s">
        <v>124</v>
      </c>
      <c r="T53" s="159" t="s">
        <v>124</v>
      </c>
      <c r="U53" s="159">
        <v>2.42</v>
      </c>
      <c r="V53" s="159">
        <f>ROUND(E53*U53,2)</f>
        <v>2.41</v>
      </c>
      <c r="W53" s="159"/>
      <c r="X53" s="159" t="s">
        <v>125</v>
      </c>
      <c r="Y53" s="159" t="s">
        <v>126</v>
      </c>
      <c r="Z53" s="149"/>
      <c r="AA53" s="149"/>
      <c r="AB53" s="149"/>
      <c r="AC53" s="149"/>
      <c r="AD53" s="149"/>
      <c r="AE53" s="149"/>
      <c r="AF53" s="149"/>
      <c r="AG53" s="149" t="s">
        <v>127</v>
      </c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</row>
    <row r="54" spans="1:60" ht="22.5" outlineLevel="2" x14ac:dyDescent="0.2">
      <c r="A54" s="156"/>
      <c r="B54" s="157"/>
      <c r="C54" s="190" t="s">
        <v>128</v>
      </c>
      <c r="D54" s="161"/>
      <c r="E54" s="162">
        <v>0.995</v>
      </c>
      <c r="F54" s="159"/>
      <c r="G54" s="159"/>
      <c r="H54" s="159"/>
      <c r="I54" s="159"/>
      <c r="J54" s="159"/>
      <c r="K54" s="159"/>
      <c r="L54" s="159"/>
      <c r="M54" s="159"/>
      <c r="N54" s="158"/>
      <c r="O54" s="158"/>
      <c r="P54" s="158"/>
      <c r="Q54" s="158"/>
      <c r="R54" s="159"/>
      <c r="S54" s="159"/>
      <c r="T54" s="159"/>
      <c r="U54" s="159"/>
      <c r="V54" s="159"/>
      <c r="W54" s="159"/>
      <c r="X54" s="159"/>
      <c r="Y54" s="159"/>
      <c r="Z54" s="149"/>
      <c r="AA54" s="149"/>
      <c r="AB54" s="149"/>
      <c r="AC54" s="149"/>
      <c r="AD54" s="149"/>
      <c r="AE54" s="149"/>
      <c r="AF54" s="149"/>
      <c r="AG54" s="149" t="s">
        <v>129</v>
      </c>
      <c r="AH54" s="149">
        <v>0</v>
      </c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</row>
    <row r="55" spans="1:60" outlineLevel="1" x14ac:dyDescent="0.2">
      <c r="A55" s="176">
        <v>19</v>
      </c>
      <c r="B55" s="177" t="s">
        <v>195</v>
      </c>
      <c r="C55" s="189" t="s">
        <v>196</v>
      </c>
      <c r="D55" s="178" t="s">
        <v>197</v>
      </c>
      <c r="E55" s="179">
        <v>0.22500000000000001</v>
      </c>
      <c r="F55" s="180">
        <v>0</v>
      </c>
      <c r="G55" s="181">
        <f>ROUND(E55*F55,2)</f>
        <v>0</v>
      </c>
      <c r="H55" s="160">
        <v>0</v>
      </c>
      <c r="I55" s="159">
        <f>ROUND(E55*H55,2)</f>
        <v>0</v>
      </c>
      <c r="J55" s="160">
        <v>11170</v>
      </c>
      <c r="K55" s="159">
        <f>ROUND(E55*J55,2)</f>
        <v>2513.25</v>
      </c>
      <c r="L55" s="159">
        <v>21</v>
      </c>
      <c r="M55" s="159">
        <f>G55*(1+L55/100)</f>
        <v>0</v>
      </c>
      <c r="N55" s="158">
        <v>0</v>
      </c>
      <c r="O55" s="158">
        <f>ROUND(E55*N55,2)</f>
        <v>0</v>
      </c>
      <c r="P55" s="158">
        <v>1</v>
      </c>
      <c r="Q55" s="158">
        <f>ROUND(E55*P55,2)</f>
        <v>0.23</v>
      </c>
      <c r="R55" s="159"/>
      <c r="S55" s="159" t="s">
        <v>124</v>
      </c>
      <c r="T55" s="159" t="s">
        <v>124</v>
      </c>
      <c r="U55" s="159">
        <v>26.8</v>
      </c>
      <c r="V55" s="159">
        <f>ROUND(E55*U55,2)</f>
        <v>6.03</v>
      </c>
      <c r="W55" s="159"/>
      <c r="X55" s="159" t="s">
        <v>125</v>
      </c>
      <c r="Y55" s="159" t="s">
        <v>126</v>
      </c>
      <c r="Z55" s="149"/>
      <c r="AA55" s="149"/>
      <c r="AB55" s="149"/>
      <c r="AC55" s="149"/>
      <c r="AD55" s="149"/>
      <c r="AE55" s="149"/>
      <c r="AF55" s="149"/>
      <c r="AG55" s="149" t="s">
        <v>127</v>
      </c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</row>
    <row r="56" spans="1:60" outlineLevel="2" x14ac:dyDescent="0.2">
      <c r="A56" s="156"/>
      <c r="B56" s="157"/>
      <c r="C56" s="190" t="s">
        <v>198</v>
      </c>
      <c r="D56" s="161"/>
      <c r="E56" s="162">
        <v>0.18</v>
      </c>
      <c r="F56" s="159"/>
      <c r="G56" s="159"/>
      <c r="H56" s="159"/>
      <c r="I56" s="159"/>
      <c r="J56" s="159"/>
      <c r="K56" s="159"/>
      <c r="L56" s="159"/>
      <c r="M56" s="159"/>
      <c r="N56" s="158"/>
      <c r="O56" s="158"/>
      <c r="P56" s="158"/>
      <c r="Q56" s="158"/>
      <c r="R56" s="159"/>
      <c r="S56" s="159"/>
      <c r="T56" s="159"/>
      <c r="U56" s="159"/>
      <c r="V56" s="159"/>
      <c r="W56" s="159"/>
      <c r="X56" s="159"/>
      <c r="Y56" s="159"/>
      <c r="Z56" s="149"/>
      <c r="AA56" s="149"/>
      <c r="AB56" s="149"/>
      <c r="AC56" s="149"/>
      <c r="AD56" s="149"/>
      <c r="AE56" s="149"/>
      <c r="AF56" s="149"/>
      <c r="AG56" s="149" t="s">
        <v>129</v>
      </c>
      <c r="AH56" s="149">
        <v>0</v>
      </c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</row>
    <row r="57" spans="1:60" outlineLevel="3" x14ac:dyDescent="0.2">
      <c r="A57" s="156"/>
      <c r="B57" s="157"/>
      <c r="C57" s="190" t="s">
        <v>199</v>
      </c>
      <c r="D57" s="161"/>
      <c r="E57" s="162">
        <v>4.4999999999999998E-2</v>
      </c>
      <c r="F57" s="159"/>
      <c r="G57" s="159"/>
      <c r="H57" s="159"/>
      <c r="I57" s="159"/>
      <c r="J57" s="159"/>
      <c r="K57" s="159"/>
      <c r="L57" s="159"/>
      <c r="M57" s="159"/>
      <c r="N57" s="158"/>
      <c r="O57" s="158"/>
      <c r="P57" s="158"/>
      <c r="Q57" s="158"/>
      <c r="R57" s="159"/>
      <c r="S57" s="159"/>
      <c r="T57" s="159"/>
      <c r="U57" s="159"/>
      <c r="V57" s="159"/>
      <c r="W57" s="159"/>
      <c r="X57" s="159"/>
      <c r="Y57" s="159"/>
      <c r="Z57" s="149"/>
      <c r="AA57" s="149"/>
      <c r="AB57" s="149"/>
      <c r="AC57" s="149"/>
      <c r="AD57" s="149"/>
      <c r="AE57" s="149"/>
      <c r="AF57" s="149"/>
      <c r="AG57" s="149" t="s">
        <v>129</v>
      </c>
      <c r="AH57" s="149">
        <v>0</v>
      </c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</row>
    <row r="58" spans="1:60" outlineLevel="1" x14ac:dyDescent="0.2">
      <c r="A58" s="176">
        <v>20</v>
      </c>
      <c r="B58" s="177" t="s">
        <v>200</v>
      </c>
      <c r="C58" s="189" t="s">
        <v>201</v>
      </c>
      <c r="D58" s="178" t="s">
        <v>132</v>
      </c>
      <c r="E58" s="179">
        <v>137.82</v>
      </c>
      <c r="F58" s="180">
        <v>0</v>
      </c>
      <c r="G58" s="181">
        <f>ROUND(E58*F58,2)</f>
        <v>0</v>
      </c>
      <c r="H58" s="160">
        <v>0</v>
      </c>
      <c r="I58" s="159">
        <f>ROUND(E58*H58,2)</f>
        <v>0</v>
      </c>
      <c r="J58" s="160">
        <v>15.2</v>
      </c>
      <c r="K58" s="159">
        <f>ROUND(E58*J58,2)</f>
        <v>2094.86</v>
      </c>
      <c r="L58" s="159">
        <v>21</v>
      </c>
      <c r="M58" s="159">
        <f>G58*(1+L58/100)</f>
        <v>0</v>
      </c>
      <c r="N58" s="158">
        <v>0</v>
      </c>
      <c r="O58" s="158">
        <f>ROUND(E58*N58,2)</f>
        <v>0</v>
      </c>
      <c r="P58" s="158">
        <v>0.01</v>
      </c>
      <c r="Q58" s="158">
        <f>ROUND(E58*P58,2)</f>
        <v>1.38</v>
      </c>
      <c r="R58" s="159"/>
      <c r="S58" s="159" t="s">
        <v>124</v>
      </c>
      <c r="T58" s="159" t="s">
        <v>124</v>
      </c>
      <c r="U58" s="159">
        <v>0.04</v>
      </c>
      <c r="V58" s="159">
        <f>ROUND(E58*U58,2)</f>
        <v>5.51</v>
      </c>
      <c r="W58" s="159"/>
      <c r="X58" s="159" t="s">
        <v>125</v>
      </c>
      <c r="Y58" s="159" t="s">
        <v>126</v>
      </c>
      <c r="Z58" s="149"/>
      <c r="AA58" s="149"/>
      <c r="AB58" s="149"/>
      <c r="AC58" s="149"/>
      <c r="AD58" s="149"/>
      <c r="AE58" s="149"/>
      <c r="AF58" s="149"/>
      <c r="AG58" s="149" t="s">
        <v>127</v>
      </c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outlineLevel="2" x14ac:dyDescent="0.2">
      <c r="A59" s="156"/>
      <c r="B59" s="157"/>
      <c r="C59" s="190" t="s">
        <v>202</v>
      </c>
      <c r="D59" s="161"/>
      <c r="E59" s="162">
        <v>91.8</v>
      </c>
      <c r="F59" s="159"/>
      <c r="G59" s="159"/>
      <c r="H59" s="159"/>
      <c r="I59" s="159"/>
      <c r="J59" s="159"/>
      <c r="K59" s="159"/>
      <c r="L59" s="159"/>
      <c r="M59" s="159"/>
      <c r="N59" s="158"/>
      <c r="O59" s="158"/>
      <c r="P59" s="158"/>
      <c r="Q59" s="158"/>
      <c r="R59" s="159"/>
      <c r="S59" s="159"/>
      <c r="T59" s="159"/>
      <c r="U59" s="159"/>
      <c r="V59" s="159"/>
      <c r="W59" s="159"/>
      <c r="X59" s="159"/>
      <c r="Y59" s="159"/>
      <c r="Z59" s="149"/>
      <c r="AA59" s="149"/>
      <c r="AB59" s="149"/>
      <c r="AC59" s="149"/>
      <c r="AD59" s="149"/>
      <c r="AE59" s="149"/>
      <c r="AF59" s="149"/>
      <c r="AG59" s="149" t="s">
        <v>129</v>
      </c>
      <c r="AH59" s="149">
        <v>0</v>
      </c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</row>
    <row r="60" spans="1:60" outlineLevel="3" x14ac:dyDescent="0.2">
      <c r="A60" s="156"/>
      <c r="B60" s="157"/>
      <c r="C60" s="190" t="s">
        <v>203</v>
      </c>
      <c r="D60" s="161"/>
      <c r="E60" s="162">
        <v>46.02</v>
      </c>
      <c r="F60" s="159"/>
      <c r="G60" s="159"/>
      <c r="H60" s="159"/>
      <c r="I60" s="159"/>
      <c r="J60" s="159"/>
      <c r="K60" s="159"/>
      <c r="L60" s="159"/>
      <c r="M60" s="159"/>
      <c r="N60" s="158"/>
      <c r="O60" s="158"/>
      <c r="P60" s="158"/>
      <c r="Q60" s="158"/>
      <c r="R60" s="159"/>
      <c r="S60" s="159"/>
      <c r="T60" s="159"/>
      <c r="U60" s="159"/>
      <c r="V60" s="159"/>
      <c r="W60" s="159"/>
      <c r="X60" s="159"/>
      <c r="Y60" s="159"/>
      <c r="Z60" s="149"/>
      <c r="AA60" s="149"/>
      <c r="AB60" s="149"/>
      <c r="AC60" s="149"/>
      <c r="AD60" s="149"/>
      <c r="AE60" s="149"/>
      <c r="AF60" s="149"/>
      <c r="AG60" s="149" t="s">
        <v>129</v>
      </c>
      <c r="AH60" s="149">
        <v>0</v>
      </c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</row>
    <row r="61" spans="1:60" outlineLevel="1" x14ac:dyDescent="0.2">
      <c r="A61" s="176">
        <v>21</v>
      </c>
      <c r="B61" s="177" t="s">
        <v>204</v>
      </c>
      <c r="C61" s="189" t="s">
        <v>205</v>
      </c>
      <c r="D61" s="178" t="s">
        <v>132</v>
      </c>
      <c r="E61" s="179">
        <v>81.400000000000006</v>
      </c>
      <c r="F61" s="180">
        <v>0</v>
      </c>
      <c r="G61" s="181">
        <f>ROUND(E61*F61,2)</f>
        <v>0</v>
      </c>
      <c r="H61" s="160">
        <v>0</v>
      </c>
      <c r="I61" s="159">
        <f>ROUND(E61*H61,2)</f>
        <v>0</v>
      </c>
      <c r="J61" s="160">
        <v>75.900000000000006</v>
      </c>
      <c r="K61" s="159">
        <f>ROUND(E61*J61,2)</f>
        <v>6178.26</v>
      </c>
      <c r="L61" s="159">
        <v>21</v>
      </c>
      <c r="M61" s="159">
        <f>G61*(1+L61/100)</f>
        <v>0</v>
      </c>
      <c r="N61" s="158">
        <v>0</v>
      </c>
      <c r="O61" s="158">
        <f>ROUND(E61*N61,2)</f>
        <v>0</v>
      </c>
      <c r="P61" s="158">
        <v>5.8999999999999997E-2</v>
      </c>
      <c r="Q61" s="158">
        <f>ROUND(E61*P61,2)</f>
        <v>4.8</v>
      </c>
      <c r="R61" s="159"/>
      <c r="S61" s="159" t="s">
        <v>124</v>
      </c>
      <c r="T61" s="159" t="s">
        <v>124</v>
      </c>
      <c r="U61" s="159">
        <v>0.2</v>
      </c>
      <c r="V61" s="159">
        <f>ROUND(E61*U61,2)</f>
        <v>16.28</v>
      </c>
      <c r="W61" s="159"/>
      <c r="X61" s="159" t="s">
        <v>125</v>
      </c>
      <c r="Y61" s="159" t="s">
        <v>126</v>
      </c>
      <c r="Z61" s="149"/>
      <c r="AA61" s="149"/>
      <c r="AB61" s="149"/>
      <c r="AC61" s="149"/>
      <c r="AD61" s="149"/>
      <c r="AE61" s="149"/>
      <c r="AF61" s="149"/>
      <c r="AG61" s="149" t="s">
        <v>127</v>
      </c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outlineLevel="2" x14ac:dyDescent="0.2">
      <c r="A62" s="156"/>
      <c r="B62" s="157"/>
      <c r="C62" s="190" t="s">
        <v>146</v>
      </c>
      <c r="D62" s="161"/>
      <c r="E62" s="162">
        <v>18.2</v>
      </c>
      <c r="F62" s="159"/>
      <c r="G62" s="159"/>
      <c r="H62" s="159"/>
      <c r="I62" s="159"/>
      <c r="J62" s="159"/>
      <c r="K62" s="159"/>
      <c r="L62" s="159"/>
      <c r="M62" s="159"/>
      <c r="N62" s="158"/>
      <c r="O62" s="158"/>
      <c r="P62" s="158"/>
      <c r="Q62" s="158"/>
      <c r="R62" s="159"/>
      <c r="S62" s="159"/>
      <c r="T62" s="159"/>
      <c r="U62" s="159"/>
      <c r="V62" s="159"/>
      <c r="W62" s="159"/>
      <c r="X62" s="159"/>
      <c r="Y62" s="159"/>
      <c r="Z62" s="149"/>
      <c r="AA62" s="149"/>
      <c r="AB62" s="149"/>
      <c r="AC62" s="149"/>
      <c r="AD62" s="149"/>
      <c r="AE62" s="149"/>
      <c r="AF62" s="149"/>
      <c r="AG62" s="149" t="s">
        <v>129</v>
      </c>
      <c r="AH62" s="149">
        <v>0</v>
      </c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outlineLevel="3" x14ac:dyDescent="0.2">
      <c r="A63" s="156"/>
      <c r="B63" s="157"/>
      <c r="C63" s="190" t="s">
        <v>147</v>
      </c>
      <c r="D63" s="161"/>
      <c r="E63" s="162">
        <v>17.7</v>
      </c>
      <c r="F63" s="159"/>
      <c r="G63" s="159"/>
      <c r="H63" s="159"/>
      <c r="I63" s="159"/>
      <c r="J63" s="159"/>
      <c r="K63" s="159"/>
      <c r="L63" s="159"/>
      <c r="M63" s="159"/>
      <c r="N63" s="158"/>
      <c r="O63" s="158"/>
      <c r="P63" s="158"/>
      <c r="Q63" s="158"/>
      <c r="R63" s="159"/>
      <c r="S63" s="159"/>
      <c r="T63" s="159"/>
      <c r="U63" s="159"/>
      <c r="V63" s="159"/>
      <c r="W63" s="159"/>
      <c r="X63" s="159"/>
      <c r="Y63" s="159"/>
      <c r="Z63" s="149"/>
      <c r="AA63" s="149"/>
      <c r="AB63" s="149"/>
      <c r="AC63" s="149"/>
      <c r="AD63" s="149"/>
      <c r="AE63" s="149"/>
      <c r="AF63" s="149"/>
      <c r="AG63" s="149" t="s">
        <v>129</v>
      </c>
      <c r="AH63" s="149">
        <v>0</v>
      </c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</row>
    <row r="64" spans="1:60" outlineLevel="3" x14ac:dyDescent="0.2">
      <c r="A64" s="156"/>
      <c r="B64" s="157"/>
      <c r="C64" s="190" t="s">
        <v>148</v>
      </c>
      <c r="D64" s="161"/>
      <c r="E64" s="162">
        <v>45.5</v>
      </c>
      <c r="F64" s="159"/>
      <c r="G64" s="159"/>
      <c r="H64" s="159"/>
      <c r="I64" s="159"/>
      <c r="J64" s="159"/>
      <c r="K64" s="159"/>
      <c r="L64" s="159"/>
      <c r="M64" s="159"/>
      <c r="N64" s="158"/>
      <c r="O64" s="158"/>
      <c r="P64" s="158"/>
      <c r="Q64" s="158"/>
      <c r="R64" s="159"/>
      <c r="S64" s="159"/>
      <c r="T64" s="159"/>
      <c r="U64" s="159"/>
      <c r="V64" s="159"/>
      <c r="W64" s="159"/>
      <c r="X64" s="159"/>
      <c r="Y64" s="159"/>
      <c r="Z64" s="149"/>
      <c r="AA64" s="149"/>
      <c r="AB64" s="149"/>
      <c r="AC64" s="149"/>
      <c r="AD64" s="149"/>
      <c r="AE64" s="149"/>
      <c r="AF64" s="149"/>
      <c r="AG64" s="149" t="s">
        <v>129</v>
      </c>
      <c r="AH64" s="149">
        <v>0</v>
      </c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</row>
    <row r="65" spans="1:60" x14ac:dyDescent="0.2">
      <c r="A65" s="169" t="s">
        <v>119</v>
      </c>
      <c r="B65" s="170" t="s">
        <v>72</v>
      </c>
      <c r="C65" s="188" t="s">
        <v>73</v>
      </c>
      <c r="D65" s="171"/>
      <c r="E65" s="172"/>
      <c r="F65" s="173"/>
      <c r="G65" s="174">
        <f>SUMIF(AG66:AG66,"&lt;&gt;NOR",G66:G66)</f>
        <v>0</v>
      </c>
      <c r="H65" s="168"/>
      <c r="I65" s="168">
        <f>SUM(I66:I66)</f>
        <v>0</v>
      </c>
      <c r="J65" s="168"/>
      <c r="K65" s="168">
        <f>SUM(K66:K66)</f>
        <v>15473.68</v>
      </c>
      <c r="L65" s="168"/>
      <c r="M65" s="168">
        <f>SUM(M66:M66)</f>
        <v>0</v>
      </c>
      <c r="N65" s="167"/>
      <c r="O65" s="167">
        <f>SUM(O66:O66)</f>
        <v>0</v>
      </c>
      <c r="P65" s="167"/>
      <c r="Q65" s="167">
        <f>SUM(Q66:Q66)</f>
        <v>0</v>
      </c>
      <c r="R65" s="168"/>
      <c r="S65" s="168"/>
      <c r="T65" s="168"/>
      <c r="U65" s="168"/>
      <c r="V65" s="168">
        <f>SUM(V66:V66)</f>
        <v>31.28</v>
      </c>
      <c r="W65" s="168"/>
      <c r="X65" s="168"/>
      <c r="Y65" s="168"/>
      <c r="AG65" t="s">
        <v>120</v>
      </c>
    </row>
    <row r="66" spans="1:60" outlineLevel="1" x14ac:dyDescent="0.2">
      <c r="A66" s="182">
        <v>22</v>
      </c>
      <c r="B66" s="183" t="s">
        <v>206</v>
      </c>
      <c r="C66" s="191" t="s">
        <v>207</v>
      </c>
      <c r="D66" s="184" t="s">
        <v>197</v>
      </c>
      <c r="E66" s="185">
        <v>12.13622</v>
      </c>
      <c r="F66" s="186">
        <v>0</v>
      </c>
      <c r="G66" s="187">
        <f>ROUND(E66*F66,2)</f>
        <v>0</v>
      </c>
      <c r="H66" s="160">
        <v>0</v>
      </c>
      <c r="I66" s="159">
        <f>ROUND(E66*H66,2)</f>
        <v>0</v>
      </c>
      <c r="J66" s="160">
        <v>1275</v>
      </c>
      <c r="K66" s="159">
        <f>ROUND(E66*J66,2)</f>
        <v>15473.68</v>
      </c>
      <c r="L66" s="159">
        <v>21</v>
      </c>
      <c r="M66" s="159">
        <f>G66*(1+L66/100)</f>
        <v>0</v>
      </c>
      <c r="N66" s="158">
        <v>0</v>
      </c>
      <c r="O66" s="158">
        <f>ROUND(E66*N66,2)</f>
        <v>0</v>
      </c>
      <c r="P66" s="158">
        <v>0</v>
      </c>
      <c r="Q66" s="158">
        <f>ROUND(E66*P66,2)</f>
        <v>0</v>
      </c>
      <c r="R66" s="159"/>
      <c r="S66" s="159" t="s">
        <v>124</v>
      </c>
      <c r="T66" s="159" t="s">
        <v>124</v>
      </c>
      <c r="U66" s="159">
        <v>2.577</v>
      </c>
      <c r="V66" s="159">
        <f>ROUND(E66*U66,2)</f>
        <v>31.28</v>
      </c>
      <c r="W66" s="159"/>
      <c r="X66" s="159" t="s">
        <v>208</v>
      </c>
      <c r="Y66" s="159" t="s">
        <v>126</v>
      </c>
      <c r="Z66" s="149"/>
      <c r="AA66" s="149"/>
      <c r="AB66" s="149"/>
      <c r="AC66" s="149"/>
      <c r="AD66" s="149"/>
      <c r="AE66" s="149"/>
      <c r="AF66" s="149"/>
      <c r="AG66" s="149" t="s">
        <v>209</v>
      </c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</row>
    <row r="67" spans="1:60" x14ac:dyDescent="0.2">
      <c r="A67" s="169" t="s">
        <v>119</v>
      </c>
      <c r="B67" s="170" t="s">
        <v>74</v>
      </c>
      <c r="C67" s="188" t="s">
        <v>75</v>
      </c>
      <c r="D67" s="171"/>
      <c r="E67" s="172"/>
      <c r="F67" s="173"/>
      <c r="G67" s="174">
        <f>SUMIF(AG68:AG70,"&lt;&gt;NOR",G68:G70)</f>
        <v>0</v>
      </c>
      <c r="H67" s="168"/>
      <c r="I67" s="168">
        <f>SUM(I68:I70)</f>
        <v>0</v>
      </c>
      <c r="J67" s="168"/>
      <c r="K67" s="168">
        <f>SUM(K68:K70)</f>
        <v>277.3</v>
      </c>
      <c r="L67" s="168"/>
      <c r="M67" s="168">
        <f>SUM(M68:M70)</f>
        <v>0</v>
      </c>
      <c r="N67" s="167"/>
      <c r="O67" s="167">
        <f>SUM(O68:O70)</f>
        <v>0</v>
      </c>
      <c r="P67" s="167"/>
      <c r="Q67" s="167">
        <f>SUM(Q68:Q70)</f>
        <v>0.04</v>
      </c>
      <c r="R67" s="168"/>
      <c r="S67" s="168"/>
      <c r="T67" s="168"/>
      <c r="U67" s="168"/>
      <c r="V67" s="168">
        <f>SUM(V68:V70)</f>
        <v>0.64</v>
      </c>
      <c r="W67" s="168"/>
      <c r="X67" s="168"/>
      <c r="Y67" s="168"/>
      <c r="AG67" t="s">
        <v>120</v>
      </c>
    </row>
    <row r="68" spans="1:60" outlineLevel="1" x14ac:dyDescent="0.2">
      <c r="A68" s="176">
        <v>23</v>
      </c>
      <c r="B68" s="177" t="s">
        <v>210</v>
      </c>
      <c r="C68" s="189" t="s">
        <v>211</v>
      </c>
      <c r="D68" s="178" t="s">
        <v>212</v>
      </c>
      <c r="E68" s="179">
        <v>2.4</v>
      </c>
      <c r="F68" s="180">
        <v>0</v>
      </c>
      <c r="G68" s="181">
        <f>ROUND(E68*F68,2)</f>
        <v>0</v>
      </c>
      <c r="H68" s="160">
        <v>0</v>
      </c>
      <c r="I68" s="159">
        <f>ROUND(E68*H68,2)</f>
        <v>0</v>
      </c>
      <c r="J68" s="160">
        <v>113</v>
      </c>
      <c r="K68" s="159">
        <f>ROUND(E68*J68,2)</f>
        <v>271.2</v>
      </c>
      <c r="L68" s="159">
        <v>21</v>
      </c>
      <c r="M68" s="159">
        <f>G68*(1+L68/100)</f>
        <v>0</v>
      </c>
      <c r="N68" s="158">
        <v>0</v>
      </c>
      <c r="O68" s="158">
        <f>ROUND(E68*N68,2)</f>
        <v>0</v>
      </c>
      <c r="P68" s="158">
        <v>1.6199999999999999E-2</v>
      </c>
      <c r="Q68" s="158">
        <f>ROUND(E68*P68,2)</f>
        <v>0.04</v>
      </c>
      <c r="R68" s="159"/>
      <c r="S68" s="159" t="s">
        <v>124</v>
      </c>
      <c r="T68" s="159" t="s">
        <v>124</v>
      </c>
      <c r="U68" s="159">
        <v>0.26800000000000002</v>
      </c>
      <c r="V68" s="159">
        <f>ROUND(E68*U68,2)</f>
        <v>0.64</v>
      </c>
      <c r="W68" s="159"/>
      <c r="X68" s="159" t="s">
        <v>125</v>
      </c>
      <c r="Y68" s="159" t="s">
        <v>126</v>
      </c>
      <c r="Z68" s="149"/>
      <c r="AA68" s="149"/>
      <c r="AB68" s="149"/>
      <c r="AC68" s="149"/>
      <c r="AD68" s="149"/>
      <c r="AE68" s="149"/>
      <c r="AF68" s="149"/>
      <c r="AG68" s="149" t="s">
        <v>127</v>
      </c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</row>
    <row r="69" spans="1:60" outlineLevel="2" x14ac:dyDescent="0.2">
      <c r="A69" s="156"/>
      <c r="B69" s="157"/>
      <c r="C69" s="190" t="s">
        <v>213</v>
      </c>
      <c r="D69" s="161"/>
      <c r="E69" s="162">
        <v>2.4</v>
      </c>
      <c r="F69" s="159"/>
      <c r="G69" s="159"/>
      <c r="H69" s="159"/>
      <c r="I69" s="159"/>
      <c r="J69" s="159"/>
      <c r="K69" s="159"/>
      <c r="L69" s="159"/>
      <c r="M69" s="159"/>
      <c r="N69" s="158"/>
      <c r="O69" s="158"/>
      <c r="P69" s="158"/>
      <c r="Q69" s="158"/>
      <c r="R69" s="159"/>
      <c r="S69" s="159"/>
      <c r="T69" s="159"/>
      <c r="U69" s="159"/>
      <c r="V69" s="159"/>
      <c r="W69" s="159"/>
      <c r="X69" s="159"/>
      <c r="Y69" s="159"/>
      <c r="Z69" s="149"/>
      <c r="AA69" s="149"/>
      <c r="AB69" s="149"/>
      <c r="AC69" s="149"/>
      <c r="AD69" s="149"/>
      <c r="AE69" s="149"/>
      <c r="AF69" s="149"/>
      <c r="AG69" s="149" t="s">
        <v>129</v>
      </c>
      <c r="AH69" s="149">
        <v>0</v>
      </c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</row>
    <row r="70" spans="1:60" outlineLevel="1" x14ac:dyDescent="0.2">
      <c r="A70" s="182">
        <v>24</v>
      </c>
      <c r="B70" s="183" t="s">
        <v>214</v>
      </c>
      <c r="C70" s="191" t="s">
        <v>215</v>
      </c>
      <c r="D70" s="184" t="s">
        <v>0</v>
      </c>
      <c r="E70" s="185">
        <v>2.7120000000000002</v>
      </c>
      <c r="F70" s="186">
        <v>0</v>
      </c>
      <c r="G70" s="187">
        <f>ROUND(E70*F70,2)</f>
        <v>0</v>
      </c>
      <c r="H70" s="160">
        <v>0</v>
      </c>
      <c r="I70" s="159">
        <f>ROUND(E70*H70,2)</f>
        <v>0</v>
      </c>
      <c r="J70" s="160">
        <v>2.25</v>
      </c>
      <c r="K70" s="159">
        <f>ROUND(E70*J70,2)</f>
        <v>6.1</v>
      </c>
      <c r="L70" s="159">
        <v>21</v>
      </c>
      <c r="M70" s="159">
        <f>G70*(1+L70/100)</f>
        <v>0</v>
      </c>
      <c r="N70" s="158">
        <v>0</v>
      </c>
      <c r="O70" s="158">
        <f>ROUND(E70*N70,2)</f>
        <v>0</v>
      </c>
      <c r="P70" s="158">
        <v>0</v>
      </c>
      <c r="Q70" s="158">
        <f>ROUND(E70*P70,2)</f>
        <v>0</v>
      </c>
      <c r="R70" s="159"/>
      <c r="S70" s="159" t="s">
        <v>124</v>
      </c>
      <c r="T70" s="159" t="s">
        <v>124</v>
      </c>
      <c r="U70" s="159">
        <v>0</v>
      </c>
      <c r="V70" s="159">
        <f>ROUND(E70*U70,2)</f>
        <v>0</v>
      </c>
      <c r="W70" s="159"/>
      <c r="X70" s="159" t="s">
        <v>208</v>
      </c>
      <c r="Y70" s="159" t="s">
        <v>126</v>
      </c>
      <c r="Z70" s="149"/>
      <c r="AA70" s="149"/>
      <c r="AB70" s="149"/>
      <c r="AC70" s="149"/>
      <c r="AD70" s="149"/>
      <c r="AE70" s="149"/>
      <c r="AF70" s="149"/>
      <c r="AG70" s="149" t="s">
        <v>209</v>
      </c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</row>
    <row r="71" spans="1:60" x14ac:dyDescent="0.2">
      <c r="A71" s="169" t="s">
        <v>119</v>
      </c>
      <c r="B71" s="170" t="s">
        <v>76</v>
      </c>
      <c r="C71" s="188" t="s">
        <v>77</v>
      </c>
      <c r="D71" s="171"/>
      <c r="E71" s="172"/>
      <c r="F71" s="173"/>
      <c r="G71" s="174">
        <f>SUMIF(AG72:AG79,"&lt;&gt;NOR",G72:G79)</f>
        <v>0</v>
      </c>
      <c r="H71" s="168"/>
      <c r="I71" s="168">
        <f>SUM(I72:I79)</f>
        <v>193290.23999999999</v>
      </c>
      <c r="J71" s="168"/>
      <c r="K71" s="168">
        <f>SUM(K72:K79)</f>
        <v>172332.38</v>
      </c>
      <c r="L71" s="168"/>
      <c r="M71" s="168">
        <f>SUM(M72:M79)</f>
        <v>0</v>
      </c>
      <c r="N71" s="167"/>
      <c r="O71" s="167">
        <f>SUM(O72:O79)</f>
        <v>9.69</v>
      </c>
      <c r="P71" s="167"/>
      <c r="Q71" s="167">
        <f>SUM(Q72:Q79)</f>
        <v>6.72</v>
      </c>
      <c r="R71" s="168"/>
      <c r="S71" s="168"/>
      <c r="T71" s="168"/>
      <c r="U71" s="168"/>
      <c r="V71" s="168">
        <f>SUM(V72:V79)</f>
        <v>257.28000000000003</v>
      </c>
      <c r="W71" s="168"/>
      <c r="X71" s="168"/>
      <c r="Y71" s="168"/>
      <c r="AG71" t="s">
        <v>120</v>
      </c>
    </row>
    <row r="72" spans="1:60" outlineLevel="1" x14ac:dyDescent="0.2">
      <c r="A72" s="176">
        <v>25</v>
      </c>
      <c r="B72" s="177" t="s">
        <v>216</v>
      </c>
      <c r="C72" s="189" t="s">
        <v>217</v>
      </c>
      <c r="D72" s="178" t="s">
        <v>132</v>
      </c>
      <c r="E72" s="179">
        <v>960</v>
      </c>
      <c r="F72" s="180">
        <v>0</v>
      </c>
      <c r="G72" s="181">
        <f>ROUND(E72*F72,2)</f>
        <v>0</v>
      </c>
      <c r="H72" s="160">
        <v>0</v>
      </c>
      <c r="I72" s="159">
        <f>ROUND(E72*H72,2)</f>
        <v>0</v>
      </c>
      <c r="J72" s="160">
        <v>119</v>
      </c>
      <c r="K72" s="159">
        <f>ROUND(E72*J72,2)</f>
        <v>114240</v>
      </c>
      <c r="L72" s="159">
        <v>21</v>
      </c>
      <c r="M72" s="159">
        <f>G72*(1+L72/100)</f>
        <v>0</v>
      </c>
      <c r="N72" s="158">
        <v>0</v>
      </c>
      <c r="O72" s="158">
        <f>ROUND(E72*N72,2)</f>
        <v>0</v>
      </c>
      <c r="P72" s="158">
        <v>0</v>
      </c>
      <c r="Q72" s="158">
        <f>ROUND(E72*P72,2)</f>
        <v>0</v>
      </c>
      <c r="R72" s="159"/>
      <c r="S72" s="159" t="s">
        <v>124</v>
      </c>
      <c r="T72" s="159" t="s">
        <v>124</v>
      </c>
      <c r="U72" s="159">
        <v>0.20799999999999999</v>
      </c>
      <c r="V72" s="159">
        <f>ROUND(E72*U72,2)</f>
        <v>199.68</v>
      </c>
      <c r="W72" s="159"/>
      <c r="X72" s="159" t="s">
        <v>125</v>
      </c>
      <c r="Y72" s="159" t="s">
        <v>126</v>
      </c>
      <c r="Z72" s="149"/>
      <c r="AA72" s="149"/>
      <c r="AB72" s="149"/>
      <c r="AC72" s="149"/>
      <c r="AD72" s="149"/>
      <c r="AE72" s="149"/>
      <c r="AF72" s="149"/>
      <c r="AG72" s="149" t="s">
        <v>127</v>
      </c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</row>
    <row r="73" spans="1:60" outlineLevel="2" x14ac:dyDescent="0.2">
      <c r="A73" s="156"/>
      <c r="B73" s="157"/>
      <c r="C73" s="190" t="s">
        <v>218</v>
      </c>
      <c r="D73" s="161"/>
      <c r="E73" s="162">
        <v>960</v>
      </c>
      <c r="F73" s="159"/>
      <c r="G73" s="159"/>
      <c r="H73" s="159"/>
      <c r="I73" s="159"/>
      <c r="J73" s="159"/>
      <c r="K73" s="159"/>
      <c r="L73" s="159"/>
      <c r="M73" s="159"/>
      <c r="N73" s="158"/>
      <c r="O73" s="158"/>
      <c r="P73" s="158"/>
      <c r="Q73" s="158"/>
      <c r="R73" s="159"/>
      <c r="S73" s="159"/>
      <c r="T73" s="159"/>
      <c r="U73" s="159"/>
      <c r="V73" s="159"/>
      <c r="W73" s="159"/>
      <c r="X73" s="159"/>
      <c r="Y73" s="159"/>
      <c r="Z73" s="149"/>
      <c r="AA73" s="149"/>
      <c r="AB73" s="149"/>
      <c r="AC73" s="149"/>
      <c r="AD73" s="149"/>
      <c r="AE73" s="149"/>
      <c r="AF73" s="149"/>
      <c r="AG73" s="149" t="s">
        <v>129</v>
      </c>
      <c r="AH73" s="149">
        <v>0</v>
      </c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</row>
    <row r="74" spans="1:60" outlineLevel="1" x14ac:dyDescent="0.2">
      <c r="A74" s="182">
        <v>26</v>
      </c>
      <c r="B74" s="183" t="s">
        <v>219</v>
      </c>
      <c r="C74" s="191" t="s">
        <v>220</v>
      </c>
      <c r="D74" s="184" t="s">
        <v>132</v>
      </c>
      <c r="E74" s="185">
        <v>960</v>
      </c>
      <c r="F74" s="186">
        <v>0</v>
      </c>
      <c r="G74" s="187">
        <f>ROUND(E74*F74,2)</f>
        <v>0</v>
      </c>
      <c r="H74" s="160">
        <v>0</v>
      </c>
      <c r="I74" s="159">
        <f>ROUND(E74*H74,2)</f>
        <v>0</v>
      </c>
      <c r="J74" s="160">
        <v>31</v>
      </c>
      <c r="K74" s="159">
        <f>ROUND(E74*J74,2)</f>
        <v>29760</v>
      </c>
      <c r="L74" s="159">
        <v>21</v>
      </c>
      <c r="M74" s="159">
        <f>G74*(1+L74/100)</f>
        <v>0</v>
      </c>
      <c r="N74" s="158">
        <v>0</v>
      </c>
      <c r="O74" s="158">
        <f>ROUND(E74*N74,2)</f>
        <v>0</v>
      </c>
      <c r="P74" s="158">
        <v>7.0000000000000001E-3</v>
      </c>
      <c r="Q74" s="158">
        <f>ROUND(E74*P74,2)</f>
        <v>6.72</v>
      </c>
      <c r="R74" s="159"/>
      <c r="S74" s="159" t="s">
        <v>124</v>
      </c>
      <c r="T74" s="159" t="s">
        <v>124</v>
      </c>
      <c r="U74" s="159">
        <v>0.06</v>
      </c>
      <c r="V74" s="159">
        <f>ROUND(E74*U74,2)</f>
        <v>57.6</v>
      </c>
      <c r="W74" s="159"/>
      <c r="X74" s="159" t="s">
        <v>125</v>
      </c>
      <c r="Y74" s="159" t="s">
        <v>126</v>
      </c>
      <c r="Z74" s="149"/>
      <c r="AA74" s="149"/>
      <c r="AB74" s="149"/>
      <c r="AC74" s="149"/>
      <c r="AD74" s="149"/>
      <c r="AE74" s="149"/>
      <c r="AF74" s="149"/>
      <c r="AG74" s="149" t="s">
        <v>127</v>
      </c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</row>
    <row r="75" spans="1:60" outlineLevel="1" x14ac:dyDescent="0.2">
      <c r="A75" s="176">
        <v>27</v>
      </c>
      <c r="B75" s="177" t="s">
        <v>221</v>
      </c>
      <c r="C75" s="189" t="s">
        <v>222</v>
      </c>
      <c r="D75" s="178" t="s">
        <v>123</v>
      </c>
      <c r="E75" s="179">
        <v>16.896000000000001</v>
      </c>
      <c r="F75" s="180">
        <v>0</v>
      </c>
      <c r="G75" s="181">
        <f>ROUND(E75*F75,2)</f>
        <v>0</v>
      </c>
      <c r="H75" s="160">
        <v>1750</v>
      </c>
      <c r="I75" s="159">
        <f>ROUND(E75*H75,2)</f>
        <v>29568</v>
      </c>
      <c r="J75" s="160">
        <v>0</v>
      </c>
      <c r="K75" s="159">
        <f>ROUND(E75*J75,2)</f>
        <v>0</v>
      </c>
      <c r="L75" s="159">
        <v>21</v>
      </c>
      <c r="M75" s="159">
        <f>G75*(1+L75/100)</f>
        <v>0</v>
      </c>
      <c r="N75" s="158">
        <v>2.3570000000000001E-2</v>
      </c>
      <c r="O75" s="158">
        <f>ROUND(E75*N75,2)</f>
        <v>0.4</v>
      </c>
      <c r="P75" s="158">
        <v>0</v>
      </c>
      <c r="Q75" s="158">
        <f>ROUND(E75*P75,2)</f>
        <v>0</v>
      </c>
      <c r="R75" s="159"/>
      <c r="S75" s="159" t="s">
        <v>124</v>
      </c>
      <c r="T75" s="159" t="s">
        <v>124</v>
      </c>
      <c r="U75" s="159">
        <v>0</v>
      </c>
      <c r="V75" s="159">
        <f>ROUND(E75*U75,2)</f>
        <v>0</v>
      </c>
      <c r="W75" s="159"/>
      <c r="X75" s="159" t="s">
        <v>125</v>
      </c>
      <c r="Y75" s="159" t="s">
        <v>126</v>
      </c>
      <c r="Z75" s="149"/>
      <c r="AA75" s="149"/>
      <c r="AB75" s="149"/>
      <c r="AC75" s="149"/>
      <c r="AD75" s="149"/>
      <c r="AE75" s="149"/>
      <c r="AF75" s="149"/>
      <c r="AG75" s="149" t="s">
        <v>127</v>
      </c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</row>
    <row r="76" spans="1:60" outlineLevel="2" x14ac:dyDescent="0.2">
      <c r="A76" s="156"/>
      <c r="B76" s="157"/>
      <c r="C76" s="190" t="s">
        <v>223</v>
      </c>
      <c r="D76" s="161"/>
      <c r="E76" s="162">
        <v>16.896000000000001</v>
      </c>
      <c r="F76" s="159"/>
      <c r="G76" s="159"/>
      <c r="H76" s="159"/>
      <c r="I76" s="159"/>
      <c r="J76" s="159"/>
      <c r="K76" s="159"/>
      <c r="L76" s="159"/>
      <c r="M76" s="159"/>
      <c r="N76" s="158"/>
      <c r="O76" s="158"/>
      <c r="P76" s="158"/>
      <c r="Q76" s="158"/>
      <c r="R76" s="159"/>
      <c r="S76" s="159"/>
      <c r="T76" s="159"/>
      <c r="U76" s="159"/>
      <c r="V76" s="159"/>
      <c r="W76" s="159"/>
      <c r="X76" s="159"/>
      <c r="Y76" s="159"/>
      <c r="Z76" s="149"/>
      <c r="AA76" s="149"/>
      <c r="AB76" s="149"/>
      <c r="AC76" s="149"/>
      <c r="AD76" s="149"/>
      <c r="AE76" s="149"/>
      <c r="AF76" s="149"/>
      <c r="AG76" s="149" t="s">
        <v>129</v>
      </c>
      <c r="AH76" s="149">
        <v>0</v>
      </c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</row>
    <row r="77" spans="1:60" outlineLevel="1" x14ac:dyDescent="0.2">
      <c r="A77" s="176">
        <v>28</v>
      </c>
      <c r="B77" s="177" t="s">
        <v>224</v>
      </c>
      <c r="C77" s="189" t="s">
        <v>225</v>
      </c>
      <c r="D77" s="178" t="s">
        <v>123</v>
      </c>
      <c r="E77" s="179">
        <v>16.896000000000001</v>
      </c>
      <c r="F77" s="180">
        <v>0</v>
      </c>
      <c r="G77" s="181">
        <f>ROUND(E77*F77,2)</f>
        <v>0</v>
      </c>
      <c r="H77" s="160">
        <v>9690</v>
      </c>
      <c r="I77" s="159">
        <f>ROUND(E77*H77,2)</f>
        <v>163722.23999999999</v>
      </c>
      <c r="J77" s="160">
        <v>0</v>
      </c>
      <c r="K77" s="159">
        <f>ROUND(E77*J77,2)</f>
        <v>0</v>
      </c>
      <c r="L77" s="159">
        <v>21</v>
      </c>
      <c r="M77" s="159">
        <f>G77*(1+L77/100)</f>
        <v>0</v>
      </c>
      <c r="N77" s="158">
        <v>0.55000000000000004</v>
      </c>
      <c r="O77" s="158">
        <f>ROUND(E77*N77,2)</f>
        <v>9.2899999999999991</v>
      </c>
      <c r="P77" s="158">
        <v>0</v>
      </c>
      <c r="Q77" s="158">
        <f>ROUND(E77*P77,2)</f>
        <v>0</v>
      </c>
      <c r="R77" s="159" t="s">
        <v>226</v>
      </c>
      <c r="S77" s="159" t="s">
        <v>124</v>
      </c>
      <c r="T77" s="159" t="s">
        <v>124</v>
      </c>
      <c r="U77" s="159">
        <v>0</v>
      </c>
      <c r="V77" s="159">
        <f>ROUND(E77*U77,2)</f>
        <v>0</v>
      </c>
      <c r="W77" s="159"/>
      <c r="X77" s="159" t="s">
        <v>227</v>
      </c>
      <c r="Y77" s="159" t="s">
        <v>126</v>
      </c>
      <c r="Z77" s="149"/>
      <c r="AA77" s="149"/>
      <c r="AB77" s="149"/>
      <c r="AC77" s="149"/>
      <c r="AD77" s="149"/>
      <c r="AE77" s="149"/>
      <c r="AF77" s="149"/>
      <c r="AG77" s="149" t="s">
        <v>228</v>
      </c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</row>
    <row r="78" spans="1:60" outlineLevel="2" x14ac:dyDescent="0.2">
      <c r="A78" s="156"/>
      <c r="B78" s="157"/>
      <c r="C78" s="190" t="s">
        <v>223</v>
      </c>
      <c r="D78" s="161"/>
      <c r="E78" s="162">
        <v>16.896000000000001</v>
      </c>
      <c r="F78" s="159"/>
      <c r="G78" s="159"/>
      <c r="H78" s="159"/>
      <c r="I78" s="159"/>
      <c r="J78" s="159"/>
      <c r="K78" s="159"/>
      <c r="L78" s="159"/>
      <c r="M78" s="159"/>
      <c r="N78" s="158"/>
      <c r="O78" s="158"/>
      <c r="P78" s="158"/>
      <c r="Q78" s="158"/>
      <c r="R78" s="159"/>
      <c r="S78" s="159"/>
      <c r="T78" s="159"/>
      <c r="U78" s="159"/>
      <c r="V78" s="159"/>
      <c r="W78" s="159"/>
      <c r="X78" s="159"/>
      <c r="Y78" s="159"/>
      <c r="Z78" s="149"/>
      <c r="AA78" s="149"/>
      <c r="AB78" s="149"/>
      <c r="AC78" s="149"/>
      <c r="AD78" s="149"/>
      <c r="AE78" s="149"/>
      <c r="AF78" s="149"/>
      <c r="AG78" s="149" t="s">
        <v>129</v>
      </c>
      <c r="AH78" s="149">
        <v>0</v>
      </c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</row>
    <row r="79" spans="1:60" ht="22.5" outlineLevel="1" x14ac:dyDescent="0.2">
      <c r="A79" s="182">
        <v>29</v>
      </c>
      <c r="B79" s="183" t="s">
        <v>229</v>
      </c>
      <c r="C79" s="191" t="s">
        <v>230</v>
      </c>
      <c r="D79" s="184" t="s">
        <v>0</v>
      </c>
      <c r="E79" s="185">
        <v>3372.9023999999999</v>
      </c>
      <c r="F79" s="186">
        <v>0</v>
      </c>
      <c r="G79" s="187">
        <f>ROUND(E79*F79,2)</f>
        <v>0</v>
      </c>
      <c r="H79" s="160">
        <v>0</v>
      </c>
      <c r="I79" s="159">
        <f>ROUND(E79*H79,2)</f>
        <v>0</v>
      </c>
      <c r="J79" s="160">
        <v>8.4</v>
      </c>
      <c r="K79" s="159">
        <f>ROUND(E79*J79,2)</f>
        <v>28332.38</v>
      </c>
      <c r="L79" s="159">
        <v>21</v>
      </c>
      <c r="M79" s="159">
        <f>G79*(1+L79/100)</f>
        <v>0</v>
      </c>
      <c r="N79" s="158">
        <v>0</v>
      </c>
      <c r="O79" s="158">
        <f>ROUND(E79*N79,2)</f>
        <v>0</v>
      </c>
      <c r="P79" s="158">
        <v>0</v>
      </c>
      <c r="Q79" s="158">
        <f>ROUND(E79*P79,2)</f>
        <v>0</v>
      </c>
      <c r="R79" s="159"/>
      <c r="S79" s="159" t="s">
        <v>124</v>
      </c>
      <c r="T79" s="159" t="s">
        <v>124</v>
      </c>
      <c r="U79" s="159">
        <v>0</v>
      </c>
      <c r="V79" s="159">
        <f>ROUND(E79*U79,2)</f>
        <v>0</v>
      </c>
      <c r="W79" s="159"/>
      <c r="X79" s="159" t="s">
        <v>208</v>
      </c>
      <c r="Y79" s="159" t="s">
        <v>126</v>
      </c>
      <c r="Z79" s="149"/>
      <c r="AA79" s="149"/>
      <c r="AB79" s="149"/>
      <c r="AC79" s="149"/>
      <c r="AD79" s="149"/>
      <c r="AE79" s="149"/>
      <c r="AF79" s="149"/>
      <c r="AG79" s="149" t="s">
        <v>209</v>
      </c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</row>
    <row r="80" spans="1:60" x14ac:dyDescent="0.2">
      <c r="A80" s="169" t="s">
        <v>119</v>
      </c>
      <c r="B80" s="170" t="s">
        <v>78</v>
      </c>
      <c r="C80" s="188" t="s">
        <v>79</v>
      </c>
      <c r="D80" s="171"/>
      <c r="E80" s="172"/>
      <c r="F80" s="173"/>
      <c r="G80" s="174">
        <f>SUMIF(AG81:AG147,"&lt;&gt;NOR",G81:G147)</f>
        <v>0</v>
      </c>
      <c r="H80" s="168"/>
      <c r="I80" s="168">
        <f>SUM(I81:I147)</f>
        <v>230392.75999999998</v>
      </c>
      <c r="J80" s="168"/>
      <c r="K80" s="168">
        <f>SUM(K81:K147)</f>
        <v>242971.27000000008</v>
      </c>
      <c r="L80" s="168"/>
      <c r="M80" s="168">
        <f>SUM(M81:M147)</f>
        <v>0</v>
      </c>
      <c r="N80" s="167"/>
      <c r="O80" s="167">
        <f>SUM(O81:O147)</f>
        <v>2.8899999999999997</v>
      </c>
      <c r="P80" s="167"/>
      <c r="Q80" s="167">
        <f>SUM(Q81:Q147)</f>
        <v>1.5100000000000002</v>
      </c>
      <c r="R80" s="168"/>
      <c r="S80" s="168"/>
      <c r="T80" s="168"/>
      <c r="U80" s="168"/>
      <c r="V80" s="168">
        <f>SUM(V81:V147)</f>
        <v>408.06999999999982</v>
      </c>
      <c r="W80" s="168"/>
      <c r="X80" s="168"/>
      <c r="Y80" s="168"/>
      <c r="AG80" t="s">
        <v>120</v>
      </c>
    </row>
    <row r="81" spans="1:60" ht="22.5" outlineLevel="1" x14ac:dyDescent="0.2">
      <c r="A81" s="182">
        <v>30</v>
      </c>
      <c r="B81" s="183" t="s">
        <v>231</v>
      </c>
      <c r="C81" s="191" t="s">
        <v>232</v>
      </c>
      <c r="D81" s="184" t="s">
        <v>132</v>
      </c>
      <c r="E81" s="185">
        <v>40</v>
      </c>
      <c r="F81" s="186">
        <v>0</v>
      </c>
      <c r="G81" s="187">
        <f>ROUND(E81*F81,2)</f>
        <v>0</v>
      </c>
      <c r="H81" s="160">
        <v>510.48</v>
      </c>
      <c r="I81" s="159">
        <f>ROUND(E81*H81,2)</f>
        <v>20419.2</v>
      </c>
      <c r="J81" s="160">
        <v>846.52</v>
      </c>
      <c r="K81" s="159">
        <f>ROUND(E81*J81,2)</f>
        <v>33860.800000000003</v>
      </c>
      <c r="L81" s="159">
        <v>21</v>
      </c>
      <c r="M81" s="159">
        <f>G81*(1+L81/100)</f>
        <v>0</v>
      </c>
      <c r="N81" s="158">
        <v>1.788E-2</v>
      </c>
      <c r="O81" s="158">
        <f>ROUND(E81*N81,2)</f>
        <v>0.72</v>
      </c>
      <c r="P81" s="158">
        <v>0</v>
      </c>
      <c r="Q81" s="158">
        <f>ROUND(E81*P81,2)</f>
        <v>0</v>
      </c>
      <c r="R81" s="159"/>
      <c r="S81" s="159" t="s">
        <v>124</v>
      </c>
      <c r="T81" s="159" t="s">
        <v>124</v>
      </c>
      <c r="U81" s="159">
        <v>1.4632499999999999</v>
      </c>
      <c r="V81" s="159">
        <f>ROUND(E81*U81,2)</f>
        <v>58.53</v>
      </c>
      <c r="W81" s="159"/>
      <c r="X81" s="159" t="s">
        <v>125</v>
      </c>
      <c r="Y81" s="159" t="s">
        <v>126</v>
      </c>
      <c r="Z81" s="149"/>
      <c r="AA81" s="149"/>
      <c r="AB81" s="149"/>
      <c r="AC81" s="149"/>
      <c r="AD81" s="149"/>
      <c r="AE81" s="149"/>
      <c r="AF81" s="149"/>
      <c r="AG81" s="149" t="s">
        <v>127</v>
      </c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</row>
    <row r="82" spans="1:60" ht="22.5" outlineLevel="1" x14ac:dyDescent="0.2">
      <c r="A82" s="176">
        <v>31</v>
      </c>
      <c r="B82" s="177" t="s">
        <v>233</v>
      </c>
      <c r="C82" s="189" t="s">
        <v>234</v>
      </c>
      <c r="D82" s="178" t="s">
        <v>212</v>
      </c>
      <c r="E82" s="179">
        <v>99.38</v>
      </c>
      <c r="F82" s="180">
        <v>0</v>
      </c>
      <c r="G82" s="181">
        <f>ROUND(E82*F82,2)</f>
        <v>0</v>
      </c>
      <c r="H82" s="160">
        <v>448.72</v>
      </c>
      <c r="I82" s="159">
        <f>ROUND(E82*H82,2)</f>
        <v>44593.79</v>
      </c>
      <c r="J82" s="160">
        <v>356.28</v>
      </c>
      <c r="K82" s="159">
        <f>ROUND(E82*J82,2)</f>
        <v>35407.11</v>
      </c>
      <c r="L82" s="159">
        <v>21</v>
      </c>
      <c r="M82" s="159">
        <f>G82*(1+L82/100)</f>
        <v>0</v>
      </c>
      <c r="N82" s="158">
        <v>6.3299999999999997E-3</v>
      </c>
      <c r="O82" s="158">
        <f>ROUND(E82*N82,2)</f>
        <v>0.63</v>
      </c>
      <c r="P82" s="158">
        <v>0</v>
      </c>
      <c r="Q82" s="158">
        <f>ROUND(E82*P82,2)</f>
        <v>0</v>
      </c>
      <c r="R82" s="159"/>
      <c r="S82" s="159" t="s">
        <v>124</v>
      </c>
      <c r="T82" s="159" t="s">
        <v>124</v>
      </c>
      <c r="U82" s="159">
        <v>0.67195000000000005</v>
      </c>
      <c r="V82" s="159">
        <f>ROUND(E82*U82,2)</f>
        <v>66.78</v>
      </c>
      <c r="W82" s="159"/>
      <c r="X82" s="159" t="s">
        <v>125</v>
      </c>
      <c r="Y82" s="159" t="s">
        <v>126</v>
      </c>
      <c r="Z82" s="149"/>
      <c r="AA82" s="149"/>
      <c r="AB82" s="149"/>
      <c r="AC82" s="149"/>
      <c r="AD82" s="149"/>
      <c r="AE82" s="149"/>
      <c r="AF82" s="149"/>
      <c r="AG82" s="149" t="s">
        <v>127</v>
      </c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</row>
    <row r="83" spans="1:60" outlineLevel="2" x14ac:dyDescent="0.2">
      <c r="A83" s="156"/>
      <c r="B83" s="157"/>
      <c r="C83" s="190" t="s">
        <v>235</v>
      </c>
      <c r="D83" s="161"/>
      <c r="E83" s="162">
        <v>99.38</v>
      </c>
      <c r="F83" s="159"/>
      <c r="G83" s="159"/>
      <c r="H83" s="159"/>
      <c r="I83" s="159"/>
      <c r="J83" s="159"/>
      <c r="K83" s="159"/>
      <c r="L83" s="159"/>
      <c r="M83" s="159"/>
      <c r="N83" s="158"/>
      <c r="O83" s="158"/>
      <c r="P83" s="158"/>
      <c r="Q83" s="158"/>
      <c r="R83" s="159"/>
      <c r="S83" s="159"/>
      <c r="T83" s="159"/>
      <c r="U83" s="159"/>
      <c r="V83" s="159"/>
      <c r="W83" s="159"/>
      <c r="X83" s="159"/>
      <c r="Y83" s="159"/>
      <c r="Z83" s="149"/>
      <c r="AA83" s="149"/>
      <c r="AB83" s="149"/>
      <c r="AC83" s="149"/>
      <c r="AD83" s="149"/>
      <c r="AE83" s="149"/>
      <c r="AF83" s="149"/>
      <c r="AG83" s="149" t="s">
        <v>129</v>
      </c>
      <c r="AH83" s="149">
        <v>5</v>
      </c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</row>
    <row r="84" spans="1:60" outlineLevel="1" x14ac:dyDescent="0.2">
      <c r="A84" s="176">
        <v>32</v>
      </c>
      <c r="B84" s="177" t="s">
        <v>236</v>
      </c>
      <c r="C84" s="189" t="s">
        <v>237</v>
      </c>
      <c r="D84" s="178" t="s">
        <v>212</v>
      </c>
      <c r="E84" s="179">
        <v>32</v>
      </c>
      <c r="F84" s="180">
        <v>0</v>
      </c>
      <c r="G84" s="181">
        <f>ROUND(E84*F84,2)</f>
        <v>0</v>
      </c>
      <c r="H84" s="160">
        <v>219.99</v>
      </c>
      <c r="I84" s="159">
        <f>ROUND(E84*H84,2)</f>
        <v>7039.68</v>
      </c>
      <c r="J84" s="160">
        <v>140.51</v>
      </c>
      <c r="K84" s="159">
        <f>ROUND(E84*J84,2)</f>
        <v>4496.32</v>
      </c>
      <c r="L84" s="159">
        <v>21</v>
      </c>
      <c r="M84" s="159">
        <f>G84*(1+L84/100)</f>
        <v>0</v>
      </c>
      <c r="N84" s="158">
        <v>1.9300000000000001E-3</v>
      </c>
      <c r="O84" s="158">
        <f>ROUND(E84*N84,2)</f>
        <v>0.06</v>
      </c>
      <c r="P84" s="158">
        <v>0</v>
      </c>
      <c r="Q84" s="158">
        <f>ROUND(E84*P84,2)</f>
        <v>0</v>
      </c>
      <c r="R84" s="159"/>
      <c r="S84" s="159" t="s">
        <v>124</v>
      </c>
      <c r="T84" s="159" t="s">
        <v>124</v>
      </c>
      <c r="U84" s="159">
        <v>0.25069999999999998</v>
      </c>
      <c r="V84" s="159">
        <f>ROUND(E84*U84,2)</f>
        <v>8.02</v>
      </c>
      <c r="W84" s="159"/>
      <c r="X84" s="159" t="s">
        <v>125</v>
      </c>
      <c r="Y84" s="159" t="s">
        <v>126</v>
      </c>
      <c r="Z84" s="149"/>
      <c r="AA84" s="149"/>
      <c r="AB84" s="149"/>
      <c r="AC84" s="149"/>
      <c r="AD84" s="149"/>
      <c r="AE84" s="149"/>
      <c r="AF84" s="149"/>
      <c r="AG84" s="149" t="s">
        <v>127</v>
      </c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</row>
    <row r="85" spans="1:60" outlineLevel="2" x14ac:dyDescent="0.2">
      <c r="A85" s="156"/>
      <c r="B85" s="157"/>
      <c r="C85" s="190" t="s">
        <v>238</v>
      </c>
      <c r="D85" s="161"/>
      <c r="E85" s="162">
        <v>32</v>
      </c>
      <c r="F85" s="159"/>
      <c r="G85" s="159"/>
      <c r="H85" s="159"/>
      <c r="I85" s="159"/>
      <c r="J85" s="159"/>
      <c r="K85" s="159"/>
      <c r="L85" s="159"/>
      <c r="M85" s="159"/>
      <c r="N85" s="158"/>
      <c r="O85" s="158"/>
      <c r="P85" s="158"/>
      <c r="Q85" s="158"/>
      <c r="R85" s="159"/>
      <c r="S85" s="159"/>
      <c r="T85" s="159"/>
      <c r="U85" s="159"/>
      <c r="V85" s="159"/>
      <c r="W85" s="159"/>
      <c r="X85" s="159"/>
      <c r="Y85" s="159"/>
      <c r="Z85" s="149"/>
      <c r="AA85" s="149"/>
      <c r="AB85" s="149"/>
      <c r="AC85" s="149"/>
      <c r="AD85" s="149"/>
      <c r="AE85" s="149"/>
      <c r="AF85" s="149"/>
      <c r="AG85" s="149" t="s">
        <v>129</v>
      </c>
      <c r="AH85" s="149">
        <v>5</v>
      </c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</row>
    <row r="86" spans="1:60" outlineLevel="1" x14ac:dyDescent="0.2">
      <c r="A86" s="176">
        <v>33</v>
      </c>
      <c r="B86" s="177" t="s">
        <v>239</v>
      </c>
      <c r="C86" s="189" t="s">
        <v>240</v>
      </c>
      <c r="D86" s="178" t="s">
        <v>212</v>
      </c>
      <c r="E86" s="179">
        <v>52</v>
      </c>
      <c r="F86" s="180">
        <v>0</v>
      </c>
      <c r="G86" s="181">
        <f>ROUND(E86*F86,2)</f>
        <v>0</v>
      </c>
      <c r="H86" s="160">
        <v>317.73</v>
      </c>
      <c r="I86" s="159">
        <f>ROUND(E86*H86,2)</f>
        <v>16521.96</v>
      </c>
      <c r="J86" s="160">
        <v>160.27000000000001</v>
      </c>
      <c r="K86" s="159">
        <f>ROUND(E86*J86,2)</f>
        <v>8334.0400000000009</v>
      </c>
      <c r="L86" s="159">
        <v>21</v>
      </c>
      <c r="M86" s="159">
        <f>G86*(1+L86/100)</f>
        <v>0</v>
      </c>
      <c r="N86" s="158">
        <v>2.8500000000000001E-3</v>
      </c>
      <c r="O86" s="158">
        <f>ROUND(E86*N86,2)</f>
        <v>0.15</v>
      </c>
      <c r="P86" s="158">
        <v>0</v>
      </c>
      <c r="Q86" s="158">
        <f>ROUND(E86*P86,2)</f>
        <v>0</v>
      </c>
      <c r="R86" s="159"/>
      <c r="S86" s="159" t="s">
        <v>124</v>
      </c>
      <c r="T86" s="159" t="s">
        <v>124</v>
      </c>
      <c r="U86" s="159">
        <v>0.28634999999999999</v>
      </c>
      <c r="V86" s="159">
        <f>ROUND(E86*U86,2)</f>
        <v>14.89</v>
      </c>
      <c r="W86" s="159"/>
      <c r="X86" s="159" t="s">
        <v>125</v>
      </c>
      <c r="Y86" s="159" t="s">
        <v>126</v>
      </c>
      <c r="Z86" s="149"/>
      <c r="AA86" s="149"/>
      <c r="AB86" s="149"/>
      <c r="AC86" s="149"/>
      <c r="AD86" s="149"/>
      <c r="AE86" s="149"/>
      <c r="AF86" s="149"/>
      <c r="AG86" s="149" t="s">
        <v>127</v>
      </c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</row>
    <row r="87" spans="1:60" outlineLevel="2" x14ac:dyDescent="0.2">
      <c r="A87" s="156"/>
      <c r="B87" s="157"/>
      <c r="C87" s="190" t="s">
        <v>241</v>
      </c>
      <c r="D87" s="161"/>
      <c r="E87" s="162">
        <v>9.9</v>
      </c>
      <c r="F87" s="159"/>
      <c r="G87" s="159"/>
      <c r="H87" s="159"/>
      <c r="I87" s="159"/>
      <c r="J87" s="159"/>
      <c r="K87" s="159"/>
      <c r="L87" s="159"/>
      <c r="M87" s="159"/>
      <c r="N87" s="158"/>
      <c r="O87" s="158"/>
      <c r="P87" s="158"/>
      <c r="Q87" s="158"/>
      <c r="R87" s="159"/>
      <c r="S87" s="159"/>
      <c r="T87" s="159"/>
      <c r="U87" s="159"/>
      <c r="V87" s="159"/>
      <c r="W87" s="159"/>
      <c r="X87" s="159"/>
      <c r="Y87" s="159"/>
      <c r="Z87" s="149"/>
      <c r="AA87" s="149"/>
      <c r="AB87" s="149"/>
      <c r="AC87" s="149"/>
      <c r="AD87" s="149"/>
      <c r="AE87" s="149"/>
      <c r="AF87" s="149"/>
      <c r="AG87" s="149" t="s">
        <v>129</v>
      </c>
      <c r="AH87" s="149">
        <v>5</v>
      </c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</row>
    <row r="88" spans="1:60" outlineLevel="3" x14ac:dyDescent="0.2">
      <c r="A88" s="156"/>
      <c r="B88" s="157"/>
      <c r="C88" s="190" t="s">
        <v>242</v>
      </c>
      <c r="D88" s="161"/>
      <c r="E88" s="162">
        <v>42.1</v>
      </c>
      <c r="F88" s="159"/>
      <c r="G88" s="159"/>
      <c r="H88" s="159"/>
      <c r="I88" s="159"/>
      <c r="J88" s="159"/>
      <c r="K88" s="159"/>
      <c r="L88" s="159"/>
      <c r="M88" s="159"/>
      <c r="N88" s="158"/>
      <c r="O88" s="158"/>
      <c r="P88" s="158"/>
      <c r="Q88" s="158"/>
      <c r="R88" s="159"/>
      <c r="S88" s="159"/>
      <c r="T88" s="159"/>
      <c r="U88" s="159"/>
      <c r="V88" s="159"/>
      <c r="W88" s="159"/>
      <c r="X88" s="159"/>
      <c r="Y88" s="159"/>
      <c r="Z88" s="149"/>
      <c r="AA88" s="149"/>
      <c r="AB88" s="149"/>
      <c r="AC88" s="149"/>
      <c r="AD88" s="149"/>
      <c r="AE88" s="149"/>
      <c r="AF88" s="149"/>
      <c r="AG88" s="149" t="s">
        <v>129</v>
      </c>
      <c r="AH88" s="149">
        <v>5</v>
      </c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</row>
    <row r="89" spans="1:60" outlineLevel="1" x14ac:dyDescent="0.2">
      <c r="A89" s="176">
        <v>34</v>
      </c>
      <c r="B89" s="177" t="s">
        <v>243</v>
      </c>
      <c r="C89" s="189" t="s">
        <v>244</v>
      </c>
      <c r="D89" s="178" t="s">
        <v>132</v>
      </c>
      <c r="E89" s="179">
        <v>22.72</v>
      </c>
      <c r="F89" s="180">
        <v>0</v>
      </c>
      <c r="G89" s="181">
        <f>ROUND(E89*F89,2)</f>
        <v>0</v>
      </c>
      <c r="H89" s="160">
        <v>688.57</v>
      </c>
      <c r="I89" s="159">
        <f>ROUND(E89*H89,2)</f>
        <v>15644.31</v>
      </c>
      <c r="J89" s="160">
        <v>1511.43</v>
      </c>
      <c r="K89" s="159">
        <f>ROUND(E89*J89,2)</f>
        <v>34339.69</v>
      </c>
      <c r="L89" s="159">
        <v>21</v>
      </c>
      <c r="M89" s="159">
        <f>G89*(1+L89/100)</f>
        <v>0</v>
      </c>
      <c r="N89" s="158">
        <v>6.77E-3</v>
      </c>
      <c r="O89" s="158">
        <f>ROUND(E89*N89,2)</f>
        <v>0.15</v>
      </c>
      <c r="P89" s="158">
        <v>0</v>
      </c>
      <c r="Q89" s="158">
        <f>ROUND(E89*P89,2)</f>
        <v>0</v>
      </c>
      <c r="R89" s="159"/>
      <c r="S89" s="159" t="s">
        <v>124</v>
      </c>
      <c r="T89" s="159" t="s">
        <v>124</v>
      </c>
      <c r="U89" s="159">
        <v>2.1274999999999999</v>
      </c>
      <c r="V89" s="159">
        <f>ROUND(E89*U89,2)</f>
        <v>48.34</v>
      </c>
      <c r="W89" s="159"/>
      <c r="X89" s="159" t="s">
        <v>125</v>
      </c>
      <c r="Y89" s="159" t="s">
        <v>126</v>
      </c>
      <c r="Z89" s="149"/>
      <c r="AA89" s="149"/>
      <c r="AB89" s="149"/>
      <c r="AC89" s="149"/>
      <c r="AD89" s="149"/>
      <c r="AE89" s="149"/>
      <c r="AF89" s="149"/>
      <c r="AG89" s="149" t="s">
        <v>127</v>
      </c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</row>
    <row r="90" spans="1:60" outlineLevel="2" x14ac:dyDescent="0.2">
      <c r="A90" s="156"/>
      <c r="B90" s="157"/>
      <c r="C90" s="190" t="s">
        <v>245</v>
      </c>
      <c r="D90" s="161"/>
      <c r="E90" s="162">
        <v>10.96</v>
      </c>
      <c r="F90" s="159"/>
      <c r="G90" s="159"/>
      <c r="H90" s="159"/>
      <c r="I90" s="159"/>
      <c r="J90" s="159"/>
      <c r="K90" s="159"/>
      <c r="L90" s="159"/>
      <c r="M90" s="159"/>
      <c r="N90" s="158"/>
      <c r="O90" s="158"/>
      <c r="P90" s="158"/>
      <c r="Q90" s="158"/>
      <c r="R90" s="159"/>
      <c r="S90" s="159"/>
      <c r="T90" s="159"/>
      <c r="U90" s="159"/>
      <c r="V90" s="159"/>
      <c r="W90" s="159"/>
      <c r="X90" s="159"/>
      <c r="Y90" s="159"/>
      <c r="Z90" s="149"/>
      <c r="AA90" s="149"/>
      <c r="AB90" s="149"/>
      <c r="AC90" s="149"/>
      <c r="AD90" s="149"/>
      <c r="AE90" s="149"/>
      <c r="AF90" s="149"/>
      <c r="AG90" s="149" t="s">
        <v>129</v>
      </c>
      <c r="AH90" s="149">
        <v>5</v>
      </c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</row>
    <row r="91" spans="1:60" outlineLevel="3" x14ac:dyDescent="0.2">
      <c r="A91" s="156"/>
      <c r="B91" s="157"/>
      <c r="C91" s="190" t="s">
        <v>246</v>
      </c>
      <c r="D91" s="161"/>
      <c r="E91" s="162">
        <v>11.76</v>
      </c>
      <c r="F91" s="159"/>
      <c r="G91" s="159"/>
      <c r="H91" s="159"/>
      <c r="I91" s="159"/>
      <c r="J91" s="159"/>
      <c r="K91" s="159"/>
      <c r="L91" s="159"/>
      <c r="M91" s="159"/>
      <c r="N91" s="158"/>
      <c r="O91" s="158"/>
      <c r="P91" s="158"/>
      <c r="Q91" s="158"/>
      <c r="R91" s="159"/>
      <c r="S91" s="159"/>
      <c r="T91" s="159"/>
      <c r="U91" s="159"/>
      <c r="V91" s="159"/>
      <c r="W91" s="159"/>
      <c r="X91" s="159"/>
      <c r="Y91" s="159"/>
      <c r="Z91" s="149"/>
      <c r="AA91" s="149"/>
      <c r="AB91" s="149"/>
      <c r="AC91" s="149"/>
      <c r="AD91" s="149"/>
      <c r="AE91" s="149"/>
      <c r="AF91" s="149"/>
      <c r="AG91" s="149" t="s">
        <v>129</v>
      </c>
      <c r="AH91" s="149">
        <v>5</v>
      </c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</row>
    <row r="92" spans="1:60" outlineLevel="1" x14ac:dyDescent="0.2">
      <c r="A92" s="176">
        <v>35</v>
      </c>
      <c r="B92" s="177" t="s">
        <v>247</v>
      </c>
      <c r="C92" s="189" t="s">
        <v>248</v>
      </c>
      <c r="D92" s="178" t="s">
        <v>132</v>
      </c>
      <c r="E92" s="179">
        <v>3.52</v>
      </c>
      <c r="F92" s="180">
        <v>0</v>
      </c>
      <c r="G92" s="181">
        <f>ROUND(E92*F92,2)</f>
        <v>0</v>
      </c>
      <c r="H92" s="160">
        <v>688.57</v>
      </c>
      <c r="I92" s="159">
        <f>ROUND(E92*H92,2)</f>
        <v>2423.77</v>
      </c>
      <c r="J92" s="160">
        <v>1606.43</v>
      </c>
      <c r="K92" s="159">
        <f>ROUND(E92*J92,2)</f>
        <v>5654.63</v>
      </c>
      <c r="L92" s="159">
        <v>21</v>
      </c>
      <c r="M92" s="159">
        <f>G92*(1+L92/100)</f>
        <v>0</v>
      </c>
      <c r="N92" s="158">
        <v>6.77E-3</v>
      </c>
      <c r="O92" s="158">
        <f>ROUND(E92*N92,2)</f>
        <v>0.02</v>
      </c>
      <c r="P92" s="158">
        <v>0</v>
      </c>
      <c r="Q92" s="158">
        <f>ROUND(E92*P92,2)</f>
        <v>0</v>
      </c>
      <c r="R92" s="159"/>
      <c r="S92" s="159" t="s">
        <v>124</v>
      </c>
      <c r="T92" s="159" t="s">
        <v>124</v>
      </c>
      <c r="U92" s="159">
        <v>2.2816000000000001</v>
      </c>
      <c r="V92" s="159">
        <f>ROUND(E92*U92,2)</f>
        <v>8.0299999999999994</v>
      </c>
      <c r="W92" s="159"/>
      <c r="X92" s="159" t="s">
        <v>125</v>
      </c>
      <c r="Y92" s="159" t="s">
        <v>126</v>
      </c>
      <c r="Z92" s="149"/>
      <c r="AA92" s="149"/>
      <c r="AB92" s="149"/>
      <c r="AC92" s="149"/>
      <c r="AD92" s="149"/>
      <c r="AE92" s="149"/>
      <c r="AF92" s="149"/>
      <c r="AG92" s="149" t="s">
        <v>127</v>
      </c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</row>
    <row r="93" spans="1:60" outlineLevel="2" x14ac:dyDescent="0.2">
      <c r="A93" s="156"/>
      <c r="B93" s="157"/>
      <c r="C93" s="190" t="s">
        <v>249</v>
      </c>
      <c r="D93" s="161"/>
      <c r="E93" s="162">
        <v>3.52</v>
      </c>
      <c r="F93" s="159"/>
      <c r="G93" s="159"/>
      <c r="H93" s="159"/>
      <c r="I93" s="159"/>
      <c r="J93" s="159"/>
      <c r="K93" s="159"/>
      <c r="L93" s="159"/>
      <c r="M93" s="159"/>
      <c r="N93" s="158"/>
      <c r="O93" s="158"/>
      <c r="P93" s="158"/>
      <c r="Q93" s="158"/>
      <c r="R93" s="159"/>
      <c r="S93" s="159"/>
      <c r="T93" s="159"/>
      <c r="U93" s="159"/>
      <c r="V93" s="159"/>
      <c r="W93" s="159"/>
      <c r="X93" s="159"/>
      <c r="Y93" s="159"/>
      <c r="Z93" s="149"/>
      <c r="AA93" s="149"/>
      <c r="AB93" s="149"/>
      <c r="AC93" s="149"/>
      <c r="AD93" s="149"/>
      <c r="AE93" s="149"/>
      <c r="AF93" s="149"/>
      <c r="AG93" s="149" t="s">
        <v>129</v>
      </c>
      <c r="AH93" s="149">
        <v>5</v>
      </c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</row>
    <row r="94" spans="1:60" outlineLevel="1" x14ac:dyDescent="0.2">
      <c r="A94" s="176">
        <v>36</v>
      </c>
      <c r="B94" s="177" t="s">
        <v>250</v>
      </c>
      <c r="C94" s="189" t="s">
        <v>251</v>
      </c>
      <c r="D94" s="178" t="s">
        <v>212</v>
      </c>
      <c r="E94" s="179">
        <v>25.5</v>
      </c>
      <c r="F94" s="180">
        <v>0</v>
      </c>
      <c r="G94" s="181">
        <f>ROUND(E94*F94,2)</f>
        <v>0</v>
      </c>
      <c r="H94" s="160">
        <v>283.14</v>
      </c>
      <c r="I94" s="159">
        <f>ROUND(E94*H94,2)</f>
        <v>7220.07</v>
      </c>
      <c r="J94" s="160">
        <v>331.86</v>
      </c>
      <c r="K94" s="159">
        <f>ROUND(E94*J94,2)</f>
        <v>8462.43</v>
      </c>
      <c r="L94" s="159">
        <v>21</v>
      </c>
      <c r="M94" s="159">
        <f>G94*(1+L94/100)</f>
        <v>0</v>
      </c>
      <c r="N94" s="158">
        <v>3.0799999999999998E-3</v>
      </c>
      <c r="O94" s="158">
        <f>ROUND(E94*N94,2)</f>
        <v>0.08</v>
      </c>
      <c r="P94" s="158">
        <v>0</v>
      </c>
      <c r="Q94" s="158">
        <f>ROUND(E94*P94,2)</f>
        <v>0</v>
      </c>
      <c r="R94" s="159"/>
      <c r="S94" s="159" t="s">
        <v>124</v>
      </c>
      <c r="T94" s="159" t="s">
        <v>124</v>
      </c>
      <c r="U94" s="159">
        <v>0.57499999999999996</v>
      </c>
      <c r="V94" s="159">
        <f>ROUND(E94*U94,2)</f>
        <v>14.66</v>
      </c>
      <c r="W94" s="159"/>
      <c r="X94" s="159" t="s">
        <v>125</v>
      </c>
      <c r="Y94" s="159" t="s">
        <v>126</v>
      </c>
      <c r="Z94" s="149"/>
      <c r="AA94" s="149"/>
      <c r="AB94" s="149"/>
      <c r="AC94" s="149"/>
      <c r="AD94" s="149"/>
      <c r="AE94" s="149"/>
      <c r="AF94" s="149"/>
      <c r="AG94" s="149" t="s">
        <v>127</v>
      </c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</row>
    <row r="95" spans="1:60" outlineLevel="2" x14ac:dyDescent="0.2">
      <c r="A95" s="156"/>
      <c r="B95" s="157"/>
      <c r="C95" s="190" t="s">
        <v>252</v>
      </c>
      <c r="D95" s="161"/>
      <c r="E95" s="162">
        <v>25.5</v>
      </c>
      <c r="F95" s="159"/>
      <c r="G95" s="159"/>
      <c r="H95" s="159"/>
      <c r="I95" s="159"/>
      <c r="J95" s="159"/>
      <c r="K95" s="159"/>
      <c r="L95" s="159"/>
      <c r="M95" s="159"/>
      <c r="N95" s="158"/>
      <c r="O95" s="158"/>
      <c r="P95" s="158"/>
      <c r="Q95" s="158"/>
      <c r="R95" s="159"/>
      <c r="S95" s="159"/>
      <c r="T95" s="159"/>
      <c r="U95" s="159"/>
      <c r="V95" s="159"/>
      <c r="W95" s="159"/>
      <c r="X95" s="159"/>
      <c r="Y95" s="159"/>
      <c r="Z95" s="149"/>
      <c r="AA95" s="149"/>
      <c r="AB95" s="149"/>
      <c r="AC95" s="149"/>
      <c r="AD95" s="149"/>
      <c r="AE95" s="149"/>
      <c r="AF95" s="149"/>
      <c r="AG95" s="149" t="s">
        <v>129</v>
      </c>
      <c r="AH95" s="149">
        <v>0</v>
      </c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</row>
    <row r="96" spans="1:60" outlineLevel="1" x14ac:dyDescent="0.2">
      <c r="A96" s="176">
        <v>37</v>
      </c>
      <c r="B96" s="177" t="s">
        <v>253</v>
      </c>
      <c r="C96" s="189" t="s">
        <v>254</v>
      </c>
      <c r="D96" s="178" t="s">
        <v>212</v>
      </c>
      <c r="E96" s="179">
        <v>99.38</v>
      </c>
      <c r="F96" s="180">
        <v>0</v>
      </c>
      <c r="G96" s="181">
        <f>ROUND(E96*F96,2)</f>
        <v>0</v>
      </c>
      <c r="H96" s="160">
        <v>518.14</v>
      </c>
      <c r="I96" s="159">
        <f>ROUND(E96*H96,2)</f>
        <v>51492.75</v>
      </c>
      <c r="J96" s="160">
        <v>355.86</v>
      </c>
      <c r="K96" s="159">
        <f>ROUND(E96*J96,2)</f>
        <v>35365.370000000003</v>
      </c>
      <c r="L96" s="159">
        <v>21</v>
      </c>
      <c r="M96" s="159">
        <f>G96*(1+L96/100)</f>
        <v>0</v>
      </c>
      <c r="N96" s="158">
        <v>5.4799999999999996E-3</v>
      </c>
      <c r="O96" s="158">
        <f>ROUND(E96*N96,2)</f>
        <v>0.54</v>
      </c>
      <c r="P96" s="158">
        <v>0</v>
      </c>
      <c r="Q96" s="158">
        <f>ROUND(E96*P96,2)</f>
        <v>0</v>
      </c>
      <c r="R96" s="159"/>
      <c r="S96" s="159" t="s">
        <v>124</v>
      </c>
      <c r="T96" s="159" t="s">
        <v>124</v>
      </c>
      <c r="U96" s="159">
        <v>0.59799999999999998</v>
      </c>
      <c r="V96" s="159">
        <f>ROUND(E96*U96,2)</f>
        <v>59.43</v>
      </c>
      <c r="W96" s="159"/>
      <c r="X96" s="159" t="s">
        <v>125</v>
      </c>
      <c r="Y96" s="159" t="s">
        <v>126</v>
      </c>
      <c r="Z96" s="149"/>
      <c r="AA96" s="149"/>
      <c r="AB96" s="149"/>
      <c r="AC96" s="149"/>
      <c r="AD96" s="149"/>
      <c r="AE96" s="149"/>
      <c r="AF96" s="149"/>
      <c r="AG96" s="149" t="s">
        <v>127</v>
      </c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</row>
    <row r="97" spans="1:60" outlineLevel="2" x14ac:dyDescent="0.2">
      <c r="A97" s="156"/>
      <c r="B97" s="157"/>
      <c r="C97" s="190" t="s">
        <v>255</v>
      </c>
      <c r="D97" s="161"/>
      <c r="E97" s="162">
        <v>99.38</v>
      </c>
      <c r="F97" s="159"/>
      <c r="G97" s="159"/>
      <c r="H97" s="159"/>
      <c r="I97" s="159"/>
      <c r="J97" s="159"/>
      <c r="K97" s="159"/>
      <c r="L97" s="159"/>
      <c r="M97" s="159"/>
      <c r="N97" s="158"/>
      <c r="O97" s="158"/>
      <c r="P97" s="158"/>
      <c r="Q97" s="158"/>
      <c r="R97" s="159"/>
      <c r="S97" s="159"/>
      <c r="T97" s="159"/>
      <c r="U97" s="159"/>
      <c r="V97" s="159"/>
      <c r="W97" s="159"/>
      <c r="X97" s="159"/>
      <c r="Y97" s="159"/>
      <c r="Z97" s="149"/>
      <c r="AA97" s="149"/>
      <c r="AB97" s="149"/>
      <c r="AC97" s="149"/>
      <c r="AD97" s="149"/>
      <c r="AE97" s="149"/>
      <c r="AF97" s="149"/>
      <c r="AG97" s="149" t="s">
        <v>129</v>
      </c>
      <c r="AH97" s="149">
        <v>0</v>
      </c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</row>
    <row r="98" spans="1:60" outlineLevel="1" x14ac:dyDescent="0.2">
      <c r="A98" s="176">
        <v>38</v>
      </c>
      <c r="B98" s="177" t="s">
        <v>256</v>
      </c>
      <c r="C98" s="189" t="s">
        <v>257</v>
      </c>
      <c r="D98" s="178" t="s">
        <v>258</v>
      </c>
      <c r="E98" s="179">
        <v>3</v>
      </c>
      <c r="F98" s="180">
        <v>0</v>
      </c>
      <c r="G98" s="181">
        <f>ROUND(E98*F98,2)</f>
        <v>0</v>
      </c>
      <c r="H98" s="160">
        <v>163.59</v>
      </c>
      <c r="I98" s="159">
        <f>ROUND(E98*H98,2)</f>
        <v>490.77</v>
      </c>
      <c r="J98" s="160">
        <v>634.41</v>
      </c>
      <c r="K98" s="159">
        <f>ROUND(E98*J98,2)</f>
        <v>1903.23</v>
      </c>
      <c r="L98" s="159">
        <v>21</v>
      </c>
      <c r="M98" s="159">
        <f>G98*(1+L98/100)</f>
        <v>0</v>
      </c>
      <c r="N98" s="158">
        <v>1.65E-3</v>
      </c>
      <c r="O98" s="158">
        <f>ROUND(E98*N98,2)</f>
        <v>0</v>
      </c>
      <c r="P98" s="158">
        <v>0</v>
      </c>
      <c r="Q98" s="158">
        <f>ROUND(E98*P98,2)</f>
        <v>0</v>
      </c>
      <c r="R98" s="159"/>
      <c r="S98" s="159" t="s">
        <v>124</v>
      </c>
      <c r="T98" s="159" t="s">
        <v>124</v>
      </c>
      <c r="U98" s="159">
        <v>1.0649</v>
      </c>
      <c r="V98" s="159">
        <f>ROUND(E98*U98,2)</f>
        <v>3.19</v>
      </c>
      <c r="W98" s="159"/>
      <c r="X98" s="159" t="s">
        <v>125</v>
      </c>
      <c r="Y98" s="159" t="s">
        <v>126</v>
      </c>
      <c r="Z98" s="149"/>
      <c r="AA98" s="149"/>
      <c r="AB98" s="149"/>
      <c r="AC98" s="149"/>
      <c r="AD98" s="149"/>
      <c r="AE98" s="149"/>
      <c r="AF98" s="149"/>
      <c r="AG98" s="149" t="s">
        <v>127</v>
      </c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</row>
    <row r="99" spans="1:60" outlineLevel="2" x14ac:dyDescent="0.2">
      <c r="A99" s="156"/>
      <c r="B99" s="157"/>
      <c r="C99" s="190" t="s">
        <v>259</v>
      </c>
      <c r="D99" s="161"/>
      <c r="E99" s="162">
        <v>3</v>
      </c>
      <c r="F99" s="159"/>
      <c r="G99" s="159"/>
      <c r="H99" s="159"/>
      <c r="I99" s="159"/>
      <c r="J99" s="159"/>
      <c r="K99" s="159"/>
      <c r="L99" s="159"/>
      <c r="M99" s="159"/>
      <c r="N99" s="158"/>
      <c r="O99" s="158"/>
      <c r="P99" s="158"/>
      <c r="Q99" s="158"/>
      <c r="R99" s="159"/>
      <c r="S99" s="159"/>
      <c r="T99" s="159"/>
      <c r="U99" s="159"/>
      <c r="V99" s="159"/>
      <c r="W99" s="159"/>
      <c r="X99" s="159"/>
      <c r="Y99" s="159"/>
      <c r="Z99" s="149"/>
      <c r="AA99" s="149"/>
      <c r="AB99" s="149"/>
      <c r="AC99" s="149"/>
      <c r="AD99" s="149"/>
      <c r="AE99" s="149"/>
      <c r="AF99" s="149"/>
      <c r="AG99" s="149" t="s">
        <v>129</v>
      </c>
      <c r="AH99" s="149">
        <v>0</v>
      </c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</row>
    <row r="100" spans="1:60" outlineLevel="1" x14ac:dyDescent="0.2">
      <c r="A100" s="176">
        <v>39</v>
      </c>
      <c r="B100" s="177" t="s">
        <v>260</v>
      </c>
      <c r="C100" s="189" t="s">
        <v>261</v>
      </c>
      <c r="D100" s="178" t="s">
        <v>258</v>
      </c>
      <c r="E100" s="179">
        <v>3</v>
      </c>
      <c r="F100" s="180">
        <v>0</v>
      </c>
      <c r="G100" s="181">
        <f>ROUND(E100*F100,2)</f>
        <v>0</v>
      </c>
      <c r="H100" s="160">
        <v>1694.38</v>
      </c>
      <c r="I100" s="159">
        <f>ROUND(E100*H100,2)</f>
        <v>5083.1400000000003</v>
      </c>
      <c r="J100" s="160">
        <v>2030.62</v>
      </c>
      <c r="K100" s="159">
        <f>ROUND(E100*J100,2)</f>
        <v>6091.86</v>
      </c>
      <c r="L100" s="159">
        <v>21</v>
      </c>
      <c r="M100" s="159">
        <f>G100*(1+L100/100)</f>
        <v>0</v>
      </c>
      <c r="N100" s="158">
        <v>1.8950000000000002E-2</v>
      </c>
      <c r="O100" s="158">
        <f>ROUND(E100*N100,2)</f>
        <v>0.06</v>
      </c>
      <c r="P100" s="158">
        <v>0</v>
      </c>
      <c r="Q100" s="158">
        <f>ROUND(E100*P100,2)</f>
        <v>0</v>
      </c>
      <c r="R100" s="159"/>
      <c r="S100" s="159" t="s">
        <v>124</v>
      </c>
      <c r="T100" s="159" t="s">
        <v>124</v>
      </c>
      <c r="U100" s="159">
        <v>3.496</v>
      </c>
      <c r="V100" s="159">
        <f>ROUND(E100*U100,2)</f>
        <v>10.49</v>
      </c>
      <c r="W100" s="159"/>
      <c r="X100" s="159" t="s">
        <v>125</v>
      </c>
      <c r="Y100" s="159" t="s">
        <v>126</v>
      </c>
      <c r="Z100" s="149"/>
      <c r="AA100" s="149"/>
      <c r="AB100" s="149"/>
      <c r="AC100" s="149"/>
      <c r="AD100" s="149"/>
      <c r="AE100" s="149"/>
      <c r="AF100" s="149"/>
      <c r="AG100" s="149" t="s">
        <v>127</v>
      </c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</row>
    <row r="101" spans="1:60" outlineLevel="2" x14ac:dyDescent="0.2">
      <c r="A101" s="156"/>
      <c r="B101" s="157"/>
      <c r="C101" s="190" t="s">
        <v>62</v>
      </c>
      <c r="D101" s="161"/>
      <c r="E101" s="162">
        <v>3</v>
      </c>
      <c r="F101" s="159"/>
      <c r="G101" s="159"/>
      <c r="H101" s="159"/>
      <c r="I101" s="159"/>
      <c r="J101" s="159"/>
      <c r="K101" s="159"/>
      <c r="L101" s="159"/>
      <c r="M101" s="159"/>
      <c r="N101" s="158"/>
      <c r="O101" s="158"/>
      <c r="P101" s="158"/>
      <c r="Q101" s="158"/>
      <c r="R101" s="159"/>
      <c r="S101" s="159"/>
      <c r="T101" s="159"/>
      <c r="U101" s="159"/>
      <c r="V101" s="159"/>
      <c r="W101" s="159"/>
      <c r="X101" s="159"/>
      <c r="Y101" s="159"/>
      <c r="Z101" s="149"/>
      <c r="AA101" s="149"/>
      <c r="AB101" s="149"/>
      <c r="AC101" s="149"/>
      <c r="AD101" s="149"/>
      <c r="AE101" s="149"/>
      <c r="AF101" s="149"/>
      <c r="AG101" s="149" t="s">
        <v>129</v>
      </c>
      <c r="AH101" s="149">
        <v>0</v>
      </c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</row>
    <row r="102" spans="1:60" outlineLevel="1" x14ac:dyDescent="0.2">
      <c r="A102" s="176">
        <v>40</v>
      </c>
      <c r="B102" s="177" t="s">
        <v>262</v>
      </c>
      <c r="C102" s="189" t="s">
        <v>263</v>
      </c>
      <c r="D102" s="178" t="s">
        <v>212</v>
      </c>
      <c r="E102" s="179">
        <v>12.6</v>
      </c>
      <c r="F102" s="180">
        <v>0</v>
      </c>
      <c r="G102" s="181">
        <f>ROUND(E102*F102,2)</f>
        <v>0</v>
      </c>
      <c r="H102" s="160">
        <v>212.96</v>
      </c>
      <c r="I102" s="159">
        <f>ROUND(E102*H102,2)</f>
        <v>2683.3</v>
      </c>
      <c r="J102" s="160">
        <v>302.04000000000002</v>
      </c>
      <c r="K102" s="159">
        <f>ROUND(E102*J102,2)</f>
        <v>3805.7</v>
      </c>
      <c r="L102" s="159">
        <v>21</v>
      </c>
      <c r="M102" s="159">
        <f>G102*(1+L102/100)</f>
        <v>0</v>
      </c>
      <c r="N102" s="158">
        <v>2.9299999999999999E-3</v>
      </c>
      <c r="O102" s="158">
        <f>ROUND(E102*N102,2)</f>
        <v>0.04</v>
      </c>
      <c r="P102" s="158">
        <v>0</v>
      </c>
      <c r="Q102" s="158">
        <f>ROUND(E102*P102,2)</f>
        <v>0</v>
      </c>
      <c r="R102" s="159"/>
      <c r="S102" s="159" t="s">
        <v>124</v>
      </c>
      <c r="T102" s="159" t="s">
        <v>124</v>
      </c>
      <c r="U102" s="159">
        <v>0.5645</v>
      </c>
      <c r="V102" s="159">
        <f>ROUND(E102*U102,2)</f>
        <v>7.11</v>
      </c>
      <c r="W102" s="159"/>
      <c r="X102" s="159" t="s">
        <v>125</v>
      </c>
      <c r="Y102" s="159" t="s">
        <v>126</v>
      </c>
      <c r="Z102" s="149"/>
      <c r="AA102" s="149"/>
      <c r="AB102" s="149"/>
      <c r="AC102" s="149"/>
      <c r="AD102" s="149"/>
      <c r="AE102" s="149"/>
      <c r="AF102" s="149"/>
      <c r="AG102" s="149" t="s">
        <v>127</v>
      </c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</row>
    <row r="103" spans="1:60" outlineLevel="2" x14ac:dyDescent="0.2">
      <c r="A103" s="156"/>
      <c r="B103" s="157"/>
      <c r="C103" s="190" t="s">
        <v>264</v>
      </c>
      <c r="D103" s="161"/>
      <c r="E103" s="162">
        <v>12.6</v>
      </c>
      <c r="F103" s="159"/>
      <c r="G103" s="159"/>
      <c r="H103" s="159"/>
      <c r="I103" s="159"/>
      <c r="J103" s="159"/>
      <c r="K103" s="159"/>
      <c r="L103" s="159"/>
      <c r="M103" s="159"/>
      <c r="N103" s="158"/>
      <c r="O103" s="158"/>
      <c r="P103" s="158"/>
      <c r="Q103" s="158"/>
      <c r="R103" s="159"/>
      <c r="S103" s="159"/>
      <c r="T103" s="159"/>
      <c r="U103" s="159"/>
      <c r="V103" s="159"/>
      <c r="W103" s="159"/>
      <c r="X103" s="159"/>
      <c r="Y103" s="159"/>
      <c r="Z103" s="149"/>
      <c r="AA103" s="149"/>
      <c r="AB103" s="149"/>
      <c r="AC103" s="149"/>
      <c r="AD103" s="149"/>
      <c r="AE103" s="149"/>
      <c r="AF103" s="149"/>
      <c r="AG103" s="149" t="s">
        <v>129</v>
      </c>
      <c r="AH103" s="149">
        <v>0</v>
      </c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</row>
    <row r="104" spans="1:60" outlineLevel="1" x14ac:dyDescent="0.2">
      <c r="A104" s="176">
        <v>41</v>
      </c>
      <c r="B104" s="177" t="s">
        <v>265</v>
      </c>
      <c r="C104" s="189" t="s">
        <v>266</v>
      </c>
      <c r="D104" s="178" t="s">
        <v>212</v>
      </c>
      <c r="E104" s="179">
        <v>62.97</v>
      </c>
      <c r="F104" s="180">
        <v>0</v>
      </c>
      <c r="G104" s="181">
        <f>ROUND(E104*F104,2)</f>
        <v>0</v>
      </c>
      <c r="H104" s="160">
        <v>478.97</v>
      </c>
      <c r="I104" s="159">
        <f>ROUND(E104*H104,2)</f>
        <v>30160.74</v>
      </c>
      <c r="J104" s="160">
        <v>199.03</v>
      </c>
      <c r="K104" s="159">
        <f>ROUND(E104*J104,2)</f>
        <v>12532.92</v>
      </c>
      <c r="L104" s="159">
        <v>21</v>
      </c>
      <c r="M104" s="159">
        <f>G104*(1+L104/100)</f>
        <v>0</v>
      </c>
      <c r="N104" s="158">
        <v>4.0899999999999999E-3</v>
      </c>
      <c r="O104" s="158">
        <f>ROUND(E104*N104,2)</f>
        <v>0.26</v>
      </c>
      <c r="P104" s="158">
        <v>0</v>
      </c>
      <c r="Q104" s="158">
        <f>ROUND(E104*P104,2)</f>
        <v>0</v>
      </c>
      <c r="R104" s="159"/>
      <c r="S104" s="159" t="s">
        <v>124</v>
      </c>
      <c r="T104" s="159" t="s">
        <v>124</v>
      </c>
      <c r="U104" s="159">
        <v>0.33005000000000001</v>
      </c>
      <c r="V104" s="159">
        <f>ROUND(E104*U104,2)</f>
        <v>20.78</v>
      </c>
      <c r="W104" s="159"/>
      <c r="X104" s="159" t="s">
        <v>125</v>
      </c>
      <c r="Y104" s="159" t="s">
        <v>126</v>
      </c>
      <c r="Z104" s="149"/>
      <c r="AA104" s="149"/>
      <c r="AB104" s="149"/>
      <c r="AC104" s="149"/>
      <c r="AD104" s="149"/>
      <c r="AE104" s="149"/>
      <c r="AF104" s="149"/>
      <c r="AG104" s="149" t="s">
        <v>127</v>
      </c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</row>
    <row r="105" spans="1:60" outlineLevel="2" x14ac:dyDescent="0.2">
      <c r="A105" s="156"/>
      <c r="B105" s="157"/>
      <c r="C105" s="190" t="s">
        <v>267</v>
      </c>
      <c r="D105" s="161"/>
      <c r="E105" s="162">
        <v>24.73</v>
      </c>
      <c r="F105" s="159"/>
      <c r="G105" s="159"/>
      <c r="H105" s="159"/>
      <c r="I105" s="159"/>
      <c r="J105" s="159"/>
      <c r="K105" s="159"/>
      <c r="L105" s="159"/>
      <c r="M105" s="159"/>
      <c r="N105" s="158"/>
      <c r="O105" s="158"/>
      <c r="P105" s="158"/>
      <c r="Q105" s="158"/>
      <c r="R105" s="159"/>
      <c r="S105" s="159"/>
      <c r="T105" s="159"/>
      <c r="U105" s="159"/>
      <c r="V105" s="159"/>
      <c r="W105" s="159"/>
      <c r="X105" s="159"/>
      <c r="Y105" s="159"/>
      <c r="Z105" s="149"/>
      <c r="AA105" s="149"/>
      <c r="AB105" s="149"/>
      <c r="AC105" s="149"/>
      <c r="AD105" s="149"/>
      <c r="AE105" s="149"/>
      <c r="AF105" s="149"/>
      <c r="AG105" s="149" t="s">
        <v>129</v>
      </c>
      <c r="AH105" s="149">
        <v>5</v>
      </c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</row>
    <row r="106" spans="1:60" outlineLevel="3" x14ac:dyDescent="0.2">
      <c r="A106" s="156"/>
      <c r="B106" s="157"/>
      <c r="C106" s="190" t="s">
        <v>268</v>
      </c>
      <c r="D106" s="161"/>
      <c r="E106" s="162">
        <v>38.24</v>
      </c>
      <c r="F106" s="159"/>
      <c r="G106" s="159"/>
      <c r="H106" s="159"/>
      <c r="I106" s="159"/>
      <c r="J106" s="159"/>
      <c r="K106" s="159"/>
      <c r="L106" s="159"/>
      <c r="M106" s="159"/>
      <c r="N106" s="158"/>
      <c r="O106" s="158"/>
      <c r="P106" s="158"/>
      <c r="Q106" s="158"/>
      <c r="R106" s="159"/>
      <c r="S106" s="159"/>
      <c r="T106" s="159"/>
      <c r="U106" s="159"/>
      <c r="V106" s="159"/>
      <c r="W106" s="159"/>
      <c r="X106" s="159"/>
      <c r="Y106" s="159"/>
      <c r="Z106" s="149"/>
      <c r="AA106" s="149"/>
      <c r="AB106" s="149"/>
      <c r="AC106" s="149"/>
      <c r="AD106" s="149"/>
      <c r="AE106" s="149"/>
      <c r="AF106" s="149"/>
      <c r="AG106" s="149" t="s">
        <v>129</v>
      </c>
      <c r="AH106" s="149">
        <v>5</v>
      </c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</row>
    <row r="107" spans="1:60" outlineLevel="1" x14ac:dyDescent="0.2">
      <c r="A107" s="176">
        <v>42</v>
      </c>
      <c r="B107" s="177" t="s">
        <v>269</v>
      </c>
      <c r="C107" s="189" t="s">
        <v>270</v>
      </c>
      <c r="D107" s="178" t="s">
        <v>212</v>
      </c>
      <c r="E107" s="179">
        <v>41</v>
      </c>
      <c r="F107" s="180">
        <v>0</v>
      </c>
      <c r="G107" s="181">
        <f>ROUND(E107*F107,2)</f>
        <v>0</v>
      </c>
      <c r="H107" s="160">
        <v>281.33</v>
      </c>
      <c r="I107" s="159">
        <f>ROUND(E107*H107,2)</f>
        <v>11534.53</v>
      </c>
      <c r="J107" s="160">
        <v>308.67</v>
      </c>
      <c r="K107" s="159">
        <f>ROUND(E107*J107,2)</f>
        <v>12655.47</v>
      </c>
      <c r="L107" s="159">
        <v>21</v>
      </c>
      <c r="M107" s="159">
        <f>G107*(1+L107/100)</f>
        <v>0</v>
      </c>
      <c r="N107" s="158">
        <v>2.63E-3</v>
      </c>
      <c r="O107" s="158">
        <f>ROUND(E107*N107,2)</f>
        <v>0.11</v>
      </c>
      <c r="P107" s="158">
        <v>0</v>
      </c>
      <c r="Q107" s="158">
        <f>ROUND(E107*P107,2)</f>
        <v>0</v>
      </c>
      <c r="R107" s="159"/>
      <c r="S107" s="159" t="s">
        <v>124</v>
      </c>
      <c r="T107" s="159" t="s">
        <v>124</v>
      </c>
      <c r="U107" s="159">
        <v>0.54305000000000003</v>
      </c>
      <c r="V107" s="159">
        <f>ROUND(E107*U107,2)</f>
        <v>22.27</v>
      </c>
      <c r="W107" s="159"/>
      <c r="X107" s="159" t="s">
        <v>125</v>
      </c>
      <c r="Y107" s="159" t="s">
        <v>126</v>
      </c>
      <c r="Z107" s="149"/>
      <c r="AA107" s="149"/>
      <c r="AB107" s="149"/>
      <c r="AC107" s="149"/>
      <c r="AD107" s="149"/>
      <c r="AE107" s="149"/>
      <c r="AF107" s="149"/>
      <c r="AG107" s="149" t="s">
        <v>127</v>
      </c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</row>
    <row r="108" spans="1:60" outlineLevel="2" x14ac:dyDescent="0.2">
      <c r="A108" s="156"/>
      <c r="B108" s="157"/>
      <c r="C108" s="190" t="s">
        <v>271</v>
      </c>
      <c r="D108" s="161"/>
      <c r="E108" s="162">
        <v>41</v>
      </c>
      <c r="F108" s="159"/>
      <c r="G108" s="159"/>
      <c r="H108" s="159"/>
      <c r="I108" s="159"/>
      <c r="J108" s="159"/>
      <c r="K108" s="159"/>
      <c r="L108" s="159"/>
      <c r="M108" s="159"/>
      <c r="N108" s="158"/>
      <c r="O108" s="158"/>
      <c r="P108" s="158"/>
      <c r="Q108" s="158"/>
      <c r="R108" s="159"/>
      <c r="S108" s="159"/>
      <c r="T108" s="159"/>
      <c r="U108" s="159"/>
      <c r="V108" s="159"/>
      <c r="W108" s="159"/>
      <c r="X108" s="159"/>
      <c r="Y108" s="159"/>
      <c r="Z108" s="149"/>
      <c r="AA108" s="149"/>
      <c r="AB108" s="149"/>
      <c r="AC108" s="149"/>
      <c r="AD108" s="149"/>
      <c r="AE108" s="149"/>
      <c r="AF108" s="149"/>
      <c r="AG108" s="149" t="s">
        <v>129</v>
      </c>
      <c r="AH108" s="149">
        <v>0</v>
      </c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</row>
    <row r="109" spans="1:60" outlineLevel="1" x14ac:dyDescent="0.2">
      <c r="A109" s="176">
        <v>43</v>
      </c>
      <c r="B109" s="177" t="s">
        <v>272</v>
      </c>
      <c r="C109" s="189" t="s">
        <v>273</v>
      </c>
      <c r="D109" s="178" t="s">
        <v>212</v>
      </c>
      <c r="E109" s="179">
        <v>15</v>
      </c>
      <c r="F109" s="180">
        <v>0</v>
      </c>
      <c r="G109" s="181">
        <f>ROUND(E109*F109,2)</f>
        <v>0</v>
      </c>
      <c r="H109" s="160">
        <v>414.45</v>
      </c>
      <c r="I109" s="159">
        <f>ROUND(E109*H109,2)</f>
        <v>6216.75</v>
      </c>
      <c r="J109" s="160">
        <v>369.55</v>
      </c>
      <c r="K109" s="159">
        <f>ROUND(E109*J109,2)</f>
        <v>5543.25</v>
      </c>
      <c r="L109" s="159">
        <v>21</v>
      </c>
      <c r="M109" s="159">
        <f>G109*(1+L109/100)</f>
        <v>0</v>
      </c>
      <c r="N109" s="158">
        <v>3.7799999999999999E-3</v>
      </c>
      <c r="O109" s="158">
        <f>ROUND(E109*N109,2)</f>
        <v>0.06</v>
      </c>
      <c r="P109" s="158">
        <v>0</v>
      </c>
      <c r="Q109" s="158">
        <f>ROUND(E109*P109,2)</f>
        <v>0</v>
      </c>
      <c r="R109" s="159"/>
      <c r="S109" s="159" t="s">
        <v>124</v>
      </c>
      <c r="T109" s="159" t="s">
        <v>124</v>
      </c>
      <c r="U109" s="159">
        <v>0.64195000000000002</v>
      </c>
      <c r="V109" s="159">
        <f>ROUND(E109*U109,2)</f>
        <v>9.6300000000000008</v>
      </c>
      <c r="W109" s="159"/>
      <c r="X109" s="159" t="s">
        <v>125</v>
      </c>
      <c r="Y109" s="159" t="s">
        <v>126</v>
      </c>
      <c r="Z109" s="149"/>
      <c r="AA109" s="149"/>
      <c r="AB109" s="149"/>
      <c r="AC109" s="149"/>
      <c r="AD109" s="149"/>
      <c r="AE109" s="149"/>
      <c r="AF109" s="149"/>
      <c r="AG109" s="149" t="s">
        <v>127</v>
      </c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</row>
    <row r="110" spans="1:60" outlineLevel="2" x14ac:dyDescent="0.2">
      <c r="A110" s="156"/>
      <c r="B110" s="157"/>
      <c r="C110" s="190" t="s">
        <v>274</v>
      </c>
      <c r="D110" s="161"/>
      <c r="E110" s="162">
        <v>15</v>
      </c>
      <c r="F110" s="159"/>
      <c r="G110" s="159"/>
      <c r="H110" s="159"/>
      <c r="I110" s="159"/>
      <c r="J110" s="159"/>
      <c r="K110" s="159"/>
      <c r="L110" s="159"/>
      <c r="M110" s="159"/>
      <c r="N110" s="158"/>
      <c r="O110" s="158"/>
      <c r="P110" s="158"/>
      <c r="Q110" s="158"/>
      <c r="R110" s="159"/>
      <c r="S110" s="159"/>
      <c r="T110" s="159"/>
      <c r="U110" s="159"/>
      <c r="V110" s="159"/>
      <c r="W110" s="159"/>
      <c r="X110" s="159"/>
      <c r="Y110" s="159"/>
      <c r="Z110" s="149"/>
      <c r="AA110" s="149"/>
      <c r="AB110" s="149"/>
      <c r="AC110" s="149"/>
      <c r="AD110" s="149"/>
      <c r="AE110" s="149"/>
      <c r="AF110" s="149"/>
      <c r="AG110" s="149" t="s">
        <v>129</v>
      </c>
      <c r="AH110" s="149">
        <v>0</v>
      </c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</row>
    <row r="111" spans="1:60" ht="22.5" outlineLevel="1" x14ac:dyDescent="0.2">
      <c r="A111" s="176">
        <v>44</v>
      </c>
      <c r="B111" s="177" t="s">
        <v>275</v>
      </c>
      <c r="C111" s="189" t="s">
        <v>276</v>
      </c>
      <c r="D111" s="178" t="s">
        <v>132</v>
      </c>
      <c r="E111" s="179">
        <v>40</v>
      </c>
      <c r="F111" s="180">
        <v>0</v>
      </c>
      <c r="G111" s="181">
        <f>ROUND(E111*F111,2)</f>
        <v>0</v>
      </c>
      <c r="H111" s="160">
        <v>0</v>
      </c>
      <c r="I111" s="159">
        <f>ROUND(E111*H111,2)</f>
        <v>0</v>
      </c>
      <c r="J111" s="160">
        <v>65.8</v>
      </c>
      <c r="K111" s="159">
        <f>ROUND(E111*J111,2)</f>
        <v>2632</v>
      </c>
      <c r="L111" s="159">
        <v>21</v>
      </c>
      <c r="M111" s="159">
        <f>G111*(1+L111/100)</f>
        <v>0</v>
      </c>
      <c r="N111" s="158">
        <v>0</v>
      </c>
      <c r="O111" s="158">
        <f>ROUND(E111*N111,2)</f>
        <v>0</v>
      </c>
      <c r="P111" s="158">
        <v>7.3200000000000001E-3</v>
      </c>
      <c r="Q111" s="158">
        <f>ROUND(E111*P111,2)</f>
        <v>0.28999999999999998</v>
      </c>
      <c r="R111" s="159"/>
      <c r="S111" s="159" t="s">
        <v>124</v>
      </c>
      <c r="T111" s="159" t="s">
        <v>124</v>
      </c>
      <c r="U111" s="159">
        <v>0.11</v>
      </c>
      <c r="V111" s="159">
        <f>ROUND(E111*U111,2)</f>
        <v>4.4000000000000004</v>
      </c>
      <c r="W111" s="159"/>
      <c r="X111" s="159" t="s">
        <v>125</v>
      </c>
      <c r="Y111" s="159" t="s">
        <v>126</v>
      </c>
      <c r="Z111" s="149"/>
      <c r="AA111" s="149"/>
      <c r="AB111" s="149"/>
      <c r="AC111" s="149"/>
      <c r="AD111" s="149"/>
      <c r="AE111" s="149"/>
      <c r="AF111" s="149"/>
      <c r="AG111" s="149" t="s">
        <v>127</v>
      </c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</row>
    <row r="112" spans="1:60" outlineLevel="2" x14ac:dyDescent="0.2">
      <c r="A112" s="156"/>
      <c r="B112" s="157"/>
      <c r="C112" s="190" t="s">
        <v>277</v>
      </c>
      <c r="D112" s="161"/>
      <c r="E112" s="162">
        <v>40</v>
      </c>
      <c r="F112" s="159"/>
      <c r="G112" s="159"/>
      <c r="H112" s="159"/>
      <c r="I112" s="159"/>
      <c r="J112" s="159"/>
      <c r="K112" s="159"/>
      <c r="L112" s="159"/>
      <c r="M112" s="159"/>
      <c r="N112" s="158"/>
      <c r="O112" s="158"/>
      <c r="P112" s="158"/>
      <c r="Q112" s="158"/>
      <c r="R112" s="159"/>
      <c r="S112" s="159"/>
      <c r="T112" s="159"/>
      <c r="U112" s="159"/>
      <c r="V112" s="159"/>
      <c r="W112" s="159"/>
      <c r="X112" s="159"/>
      <c r="Y112" s="159"/>
      <c r="Z112" s="149"/>
      <c r="AA112" s="149"/>
      <c r="AB112" s="149"/>
      <c r="AC112" s="149"/>
      <c r="AD112" s="149"/>
      <c r="AE112" s="149"/>
      <c r="AF112" s="149"/>
      <c r="AG112" s="149" t="s">
        <v>129</v>
      </c>
      <c r="AH112" s="149">
        <v>0</v>
      </c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</row>
    <row r="113" spans="1:60" outlineLevel="1" x14ac:dyDescent="0.2">
      <c r="A113" s="176">
        <v>45</v>
      </c>
      <c r="B113" s="177" t="s">
        <v>278</v>
      </c>
      <c r="C113" s="189" t="s">
        <v>279</v>
      </c>
      <c r="D113" s="178" t="s">
        <v>212</v>
      </c>
      <c r="E113" s="179">
        <v>32</v>
      </c>
      <c r="F113" s="180">
        <v>0</v>
      </c>
      <c r="G113" s="181">
        <f>ROUND(E113*F113,2)</f>
        <v>0</v>
      </c>
      <c r="H113" s="160">
        <v>0</v>
      </c>
      <c r="I113" s="159">
        <f>ROUND(E113*H113,2)</f>
        <v>0</v>
      </c>
      <c r="J113" s="160">
        <v>30.3</v>
      </c>
      <c r="K113" s="159">
        <f>ROUND(E113*J113,2)</f>
        <v>969.6</v>
      </c>
      <c r="L113" s="159">
        <v>21</v>
      </c>
      <c r="M113" s="159">
        <f>G113*(1+L113/100)</f>
        <v>0</v>
      </c>
      <c r="N113" s="158">
        <v>0</v>
      </c>
      <c r="O113" s="158">
        <f>ROUND(E113*N113,2)</f>
        <v>0</v>
      </c>
      <c r="P113" s="158">
        <v>2.0500000000000002E-3</v>
      </c>
      <c r="Q113" s="158">
        <f>ROUND(E113*P113,2)</f>
        <v>7.0000000000000007E-2</v>
      </c>
      <c r="R113" s="159"/>
      <c r="S113" s="159" t="s">
        <v>124</v>
      </c>
      <c r="T113" s="159" t="s">
        <v>124</v>
      </c>
      <c r="U113" s="159">
        <v>5.2900000000000003E-2</v>
      </c>
      <c r="V113" s="159">
        <f>ROUND(E113*U113,2)</f>
        <v>1.69</v>
      </c>
      <c r="W113" s="159"/>
      <c r="X113" s="159" t="s">
        <v>125</v>
      </c>
      <c r="Y113" s="159" t="s">
        <v>126</v>
      </c>
      <c r="Z113" s="149"/>
      <c r="AA113" s="149"/>
      <c r="AB113" s="149"/>
      <c r="AC113" s="149"/>
      <c r="AD113" s="149"/>
      <c r="AE113" s="149"/>
      <c r="AF113" s="149"/>
      <c r="AG113" s="149" t="s">
        <v>127</v>
      </c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</row>
    <row r="114" spans="1:60" outlineLevel="2" x14ac:dyDescent="0.2">
      <c r="A114" s="156"/>
      <c r="B114" s="157"/>
      <c r="C114" s="190" t="s">
        <v>280</v>
      </c>
      <c r="D114" s="161"/>
      <c r="E114" s="162">
        <v>32</v>
      </c>
      <c r="F114" s="159"/>
      <c r="G114" s="159"/>
      <c r="H114" s="159"/>
      <c r="I114" s="159"/>
      <c r="J114" s="159"/>
      <c r="K114" s="159"/>
      <c r="L114" s="159"/>
      <c r="M114" s="159"/>
      <c r="N114" s="158"/>
      <c r="O114" s="158"/>
      <c r="P114" s="158"/>
      <c r="Q114" s="158"/>
      <c r="R114" s="159"/>
      <c r="S114" s="159"/>
      <c r="T114" s="159"/>
      <c r="U114" s="159"/>
      <c r="V114" s="159"/>
      <c r="W114" s="159"/>
      <c r="X114" s="159"/>
      <c r="Y114" s="159"/>
      <c r="Z114" s="149"/>
      <c r="AA114" s="149"/>
      <c r="AB114" s="149"/>
      <c r="AC114" s="149"/>
      <c r="AD114" s="149"/>
      <c r="AE114" s="149"/>
      <c r="AF114" s="149"/>
      <c r="AG114" s="149" t="s">
        <v>129</v>
      </c>
      <c r="AH114" s="149">
        <v>0</v>
      </c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</row>
    <row r="115" spans="1:60" outlineLevel="1" x14ac:dyDescent="0.2">
      <c r="A115" s="176">
        <v>46</v>
      </c>
      <c r="B115" s="177" t="s">
        <v>281</v>
      </c>
      <c r="C115" s="189" t="s">
        <v>282</v>
      </c>
      <c r="D115" s="178" t="s">
        <v>212</v>
      </c>
      <c r="E115" s="179">
        <v>9.9</v>
      </c>
      <c r="F115" s="180">
        <v>0</v>
      </c>
      <c r="G115" s="181">
        <f>ROUND(E115*F115,2)</f>
        <v>0</v>
      </c>
      <c r="H115" s="160">
        <v>0</v>
      </c>
      <c r="I115" s="159">
        <f>ROUND(E115*H115,2)</f>
        <v>0</v>
      </c>
      <c r="J115" s="160">
        <v>37.5</v>
      </c>
      <c r="K115" s="159">
        <f>ROUND(E115*J115,2)</f>
        <v>371.25</v>
      </c>
      <c r="L115" s="159">
        <v>21</v>
      </c>
      <c r="M115" s="159">
        <f>G115*(1+L115/100)</f>
        <v>0</v>
      </c>
      <c r="N115" s="158">
        <v>0</v>
      </c>
      <c r="O115" s="158">
        <f>ROUND(E115*N115,2)</f>
        <v>0</v>
      </c>
      <c r="P115" s="158">
        <v>2.98E-3</v>
      </c>
      <c r="Q115" s="158">
        <f>ROUND(E115*P115,2)</f>
        <v>0.03</v>
      </c>
      <c r="R115" s="159"/>
      <c r="S115" s="159" t="s">
        <v>124</v>
      </c>
      <c r="T115" s="159" t="s">
        <v>124</v>
      </c>
      <c r="U115" s="159">
        <v>6.5549999999999997E-2</v>
      </c>
      <c r="V115" s="159">
        <f>ROUND(E115*U115,2)</f>
        <v>0.65</v>
      </c>
      <c r="W115" s="159"/>
      <c r="X115" s="159" t="s">
        <v>125</v>
      </c>
      <c r="Y115" s="159" t="s">
        <v>126</v>
      </c>
      <c r="Z115" s="149"/>
      <c r="AA115" s="149"/>
      <c r="AB115" s="149"/>
      <c r="AC115" s="149"/>
      <c r="AD115" s="149"/>
      <c r="AE115" s="149"/>
      <c r="AF115" s="149"/>
      <c r="AG115" s="149" t="s">
        <v>127</v>
      </c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</row>
    <row r="116" spans="1:60" outlineLevel="2" x14ac:dyDescent="0.2">
      <c r="A116" s="156"/>
      <c r="B116" s="157"/>
      <c r="C116" s="190" t="s">
        <v>283</v>
      </c>
      <c r="D116" s="161"/>
      <c r="E116" s="162">
        <v>9.9</v>
      </c>
      <c r="F116" s="159"/>
      <c r="G116" s="159"/>
      <c r="H116" s="159"/>
      <c r="I116" s="159"/>
      <c r="J116" s="159"/>
      <c r="K116" s="159"/>
      <c r="L116" s="159"/>
      <c r="M116" s="159"/>
      <c r="N116" s="158"/>
      <c r="O116" s="158"/>
      <c r="P116" s="158"/>
      <c r="Q116" s="158"/>
      <c r="R116" s="159"/>
      <c r="S116" s="159"/>
      <c r="T116" s="159"/>
      <c r="U116" s="159"/>
      <c r="V116" s="159"/>
      <c r="W116" s="159"/>
      <c r="X116" s="159"/>
      <c r="Y116" s="159"/>
      <c r="Z116" s="149"/>
      <c r="AA116" s="149"/>
      <c r="AB116" s="149"/>
      <c r="AC116" s="149"/>
      <c r="AD116" s="149"/>
      <c r="AE116" s="149"/>
      <c r="AF116" s="149"/>
      <c r="AG116" s="149" t="s">
        <v>129</v>
      </c>
      <c r="AH116" s="149">
        <v>0</v>
      </c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</row>
    <row r="117" spans="1:60" outlineLevel="1" x14ac:dyDescent="0.2">
      <c r="A117" s="176">
        <v>47</v>
      </c>
      <c r="B117" s="177" t="s">
        <v>284</v>
      </c>
      <c r="C117" s="189" t="s">
        <v>285</v>
      </c>
      <c r="D117" s="178" t="s">
        <v>212</v>
      </c>
      <c r="E117" s="179">
        <v>42.1</v>
      </c>
      <c r="F117" s="180">
        <v>0</v>
      </c>
      <c r="G117" s="181">
        <f>ROUND(E117*F117,2)</f>
        <v>0</v>
      </c>
      <c r="H117" s="160">
        <v>0</v>
      </c>
      <c r="I117" s="159">
        <f>ROUND(E117*H117,2)</f>
        <v>0</v>
      </c>
      <c r="J117" s="160">
        <v>41.4</v>
      </c>
      <c r="K117" s="159">
        <f>ROUND(E117*J117,2)</f>
        <v>1742.94</v>
      </c>
      <c r="L117" s="159">
        <v>21</v>
      </c>
      <c r="M117" s="159">
        <f>G117*(1+L117/100)</f>
        <v>0</v>
      </c>
      <c r="N117" s="158">
        <v>0</v>
      </c>
      <c r="O117" s="158">
        <f>ROUND(E117*N117,2)</f>
        <v>0</v>
      </c>
      <c r="P117" s="158">
        <v>2.98E-3</v>
      </c>
      <c r="Q117" s="158">
        <f>ROUND(E117*P117,2)</f>
        <v>0.13</v>
      </c>
      <c r="R117" s="159"/>
      <c r="S117" s="159" t="s">
        <v>124</v>
      </c>
      <c r="T117" s="159" t="s">
        <v>124</v>
      </c>
      <c r="U117" s="159">
        <v>7.2450000000000001E-2</v>
      </c>
      <c r="V117" s="159">
        <f>ROUND(E117*U117,2)</f>
        <v>3.05</v>
      </c>
      <c r="W117" s="159"/>
      <c r="X117" s="159" t="s">
        <v>125</v>
      </c>
      <c r="Y117" s="159" t="s">
        <v>126</v>
      </c>
      <c r="Z117" s="149"/>
      <c r="AA117" s="149"/>
      <c r="AB117" s="149"/>
      <c r="AC117" s="149"/>
      <c r="AD117" s="149"/>
      <c r="AE117" s="149"/>
      <c r="AF117" s="149"/>
      <c r="AG117" s="149" t="s">
        <v>127</v>
      </c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</row>
    <row r="118" spans="1:60" outlineLevel="2" x14ac:dyDescent="0.2">
      <c r="A118" s="156"/>
      <c r="B118" s="157"/>
      <c r="C118" s="190" t="s">
        <v>286</v>
      </c>
      <c r="D118" s="161"/>
      <c r="E118" s="162">
        <v>13.2</v>
      </c>
      <c r="F118" s="159"/>
      <c r="G118" s="159"/>
      <c r="H118" s="159"/>
      <c r="I118" s="159"/>
      <c r="J118" s="159"/>
      <c r="K118" s="159"/>
      <c r="L118" s="159"/>
      <c r="M118" s="159"/>
      <c r="N118" s="158"/>
      <c r="O118" s="158"/>
      <c r="P118" s="158"/>
      <c r="Q118" s="158"/>
      <c r="R118" s="159"/>
      <c r="S118" s="159"/>
      <c r="T118" s="159"/>
      <c r="U118" s="159"/>
      <c r="V118" s="159"/>
      <c r="W118" s="159"/>
      <c r="X118" s="159"/>
      <c r="Y118" s="159"/>
      <c r="Z118" s="149"/>
      <c r="AA118" s="149"/>
      <c r="AB118" s="149"/>
      <c r="AC118" s="149"/>
      <c r="AD118" s="149"/>
      <c r="AE118" s="149"/>
      <c r="AF118" s="149"/>
      <c r="AG118" s="149" t="s">
        <v>129</v>
      </c>
      <c r="AH118" s="149">
        <v>0</v>
      </c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</row>
    <row r="119" spans="1:60" outlineLevel="3" x14ac:dyDescent="0.2">
      <c r="A119" s="156"/>
      <c r="B119" s="157"/>
      <c r="C119" s="190" t="s">
        <v>287</v>
      </c>
      <c r="D119" s="161"/>
      <c r="E119" s="162">
        <v>14.4</v>
      </c>
      <c r="F119" s="159"/>
      <c r="G119" s="159"/>
      <c r="H119" s="159"/>
      <c r="I119" s="159"/>
      <c r="J119" s="159"/>
      <c r="K119" s="159"/>
      <c r="L119" s="159"/>
      <c r="M119" s="159"/>
      <c r="N119" s="158"/>
      <c r="O119" s="158"/>
      <c r="P119" s="158"/>
      <c r="Q119" s="158"/>
      <c r="R119" s="159"/>
      <c r="S119" s="159"/>
      <c r="T119" s="159"/>
      <c r="U119" s="159"/>
      <c r="V119" s="159"/>
      <c r="W119" s="159"/>
      <c r="X119" s="159"/>
      <c r="Y119" s="159"/>
      <c r="Z119" s="149"/>
      <c r="AA119" s="149"/>
      <c r="AB119" s="149"/>
      <c r="AC119" s="149"/>
      <c r="AD119" s="149"/>
      <c r="AE119" s="149"/>
      <c r="AF119" s="149"/>
      <c r="AG119" s="149" t="s">
        <v>129</v>
      </c>
      <c r="AH119" s="149">
        <v>0</v>
      </c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</row>
    <row r="120" spans="1:60" outlineLevel="3" x14ac:dyDescent="0.2">
      <c r="A120" s="156"/>
      <c r="B120" s="157"/>
      <c r="C120" s="190" t="s">
        <v>288</v>
      </c>
      <c r="D120" s="161"/>
      <c r="E120" s="162">
        <v>14.5</v>
      </c>
      <c r="F120" s="159"/>
      <c r="G120" s="159"/>
      <c r="H120" s="159"/>
      <c r="I120" s="159"/>
      <c r="J120" s="159"/>
      <c r="K120" s="159"/>
      <c r="L120" s="159"/>
      <c r="M120" s="159"/>
      <c r="N120" s="158"/>
      <c r="O120" s="158"/>
      <c r="P120" s="158"/>
      <c r="Q120" s="158"/>
      <c r="R120" s="159"/>
      <c r="S120" s="159"/>
      <c r="T120" s="159"/>
      <c r="U120" s="159"/>
      <c r="V120" s="159"/>
      <c r="W120" s="159"/>
      <c r="X120" s="159"/>
      <c r="Y120" s="159"/>
      <c r="Z120" s="149"/>
      <c r="AA120" s="149"/>
      <c r="AB120" s="149"/>
      <c r="AC120" s="149"/>
      <c r="AD120" s="149"/>
      <c r="AE120" s="149"/>
      <c r="AF120" s="149"/>
      <c r="AG120" s="149" t="s">
        <v>129</v>
      </c>
      <c r="AH120" s="149">
        <v>0</v>
      </c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</row>
    <row r="121" spans="1:60" outlineLevel="1" x14ac:dyDescent="0.2">
      <c r="A121" s="176">
        <v>48</v>
      </c>
      <c r="B121" s="177" t="s">
        <v>289</v>
      </c>
      <c r="C121" s="189" t="s">
        <v>290</v>
      </c>
      <c r="D121" s="178" t="s">
        <v>132</v>
      </c>
      <c r="E121" s="179">
        <v>10.96</v>
      </c>
      <c r="F121" s="180">
        <v>0</v>
      </c>
      <c r="G121" s="181">
        <f>ROUND(E121*F121,2)</f>
        <v>0</v>
      </c>
      <c r="H121" s="160">
        <v>0</v>
      </c>
      <c r="I121" s="159">
        <f>ROUND(E121*H121,2)</f>
        <v>0</v>
      </c>
      <c r="J121" s="160">
        <v>107.5</v>
      </c>
      <c r="K121" s="159">
        <f>ROUND(E121*J121,2)</f>
        <v>1178.2</v>
      </c>
      <c r="L121" s="159">
        <v>21</v>
      </c>
      <c r="M121" s="159">
        <f>G121*(1+L121/100)</f>
        <v>0</v>
      </c>
      <c r="N121" s="158">
        <v>0</v>
      </c>
      <c r="O121" s="158">
        <f>ROUND(E121*N121,2)</f>
        <v>0</v>
      </c>
      <c r="P121" s="158">
        <v>7.2100000000000003E-3</v>
      </c>
      <c r="Q121" s="158">
        <f>ROUND(E121*P121,2)</f>
        <v>0.08</v>
      </c>
      <c r="R121" s="159"/>
      <c r="S121" s="159" t="s">
        <v>124</v>
      </c>
      <c r="T121" s="159" t="s">
        <v>124</v>
      </c>
      <c r="U121" s="159">
        <v>0.17249999999999999</v>
      </c>
      <c r="V121" s="159">
        <f>ROUND(E121*U121,2)</f>
        <v>1.89</v>
      </c>
      <c r="W121" s="159"/>
      <c r="X121" s="159" t="s">
        <v>125</v>
      </c>
      <c r="Y121" s="159" t="s">
        <v>126</v>
      </c>
      <c r="Z121" s="149"/>
      <c r="AA121" s="149"/>
      <c r="AB121" s="149"/>
      <c r="AC121" s="149"/>
      <c r="AD121" s="149"/>
      <c r="AE121" s="149"/>
      <c r="AF121" s="149"/>
      <c r="AG121" s="149" t="s">
        <v>127</v>
      </c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</row>
    <row r="122" spans="1:60" ht="22.5" outlineLevel="2" x14ac:dyDescent="0.2">
      <c r="A122" s="156"/>
      <c r="B122" s="157"/>
      <c r="C122" s="190" t="s">
        <v>291</v>
      </c>
      <c r="D122" s="161"/>
      <c r="E122" s="162">
        <v>10.96</v>
      </c>
      <c r="F122" s="159"/>
      <c r="G122" s="159"/>
      <c r="H122" s="159"/>
      <c r="I122" s="159"/>
      <c r="J122" s="159"/>
      <c r="K122" s="159"/>
      <c r="L122" s="159"/>
      <c r="M122" s="159"/>
      <c r="N122" s="158"/>
      <c r="O122" s="158"/>
      <c r="P122" s="158"/>
      <c r="Q122" s="158"/>
      <c r="R122" s="159"/>
      <c r="S122" s="159"/>
      <c r="T122" s="159"/>
      <c r="U122" s="159"/>
      <c r="V122" s="159"/>
      <c r="W122" s="159"/>
      <c r="X122" s="159"/>
      <c r="Y122" s="159"/>
      <c r="Z122" s="149"/>
      <c r="AA122" s="149"/>
      <c r="AB122" s="149"/>
      <c r="AC122" s="149"/>
      <c r="AD122" s="149"/>
      <c r="AE122" s="149"/>
      <c r="AF122" s="149"/>
      <c r="AG122" s="149" t="s">
        <v>129</v>
      </c>
      <c r="AH122" s="149">
        <v>0</v>
      </c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</row>
    <row r="123" spans="1:60" outlineLevel="1" x14ac:dyDescent="0.2">
      <c r="A123" s="176">
        <v>49</v>
      </c>
      <c r="B123" s="177" t="s">
        <v>292</v>
      </c>
      <c r="C123" s="189" t="s">
        <v>293</v>
      </c>
      <c r="D123" s="178" t="s">
        <v>132</v>
      </c>
      <c r="E123" s="179">
        <v>11.76</v>
      </c>
      <c r="F123" s="180">
        <v>0</v>
      </c>
      <c r="G123" s="181">
        <f>ROUND(E123*F123,2)</f>
        <v>0</v>
      </c>
      <c r="H123" s="160">
        <v>0</v>
      </c>
      <c r="I123" s="159">
        <f>ROUND(E123*H123,2)</f>
        <v>0</v>
      </c>
      <c r="J123" s="160">
        <v>117</v>
      </c>
      <c r="K123" s="159">
        <f>ROUND(E123*J123,2)</f>
        <v>1375.92</v>
      </c>
      <c r="L123" s="159">
        <v>21</v>
      </c>
      <c r="M123" s="159">
        <f>G123*(1+L123/100)</f>
        <v>0</v>
      </c>
      <c r="N123" s="158">
        <v>0</v>
      </c>
      <c r="O123" s="158">
        <f>ROUND(E123*N123,2)</f>
        <v>0</v>
      </c>
      <c r="P123" s="158">
        <v>7.2100000000000003E-3</v>
      </c>
      <c r="Q123" s="158">
        <f>ROUND(E123*P123,2)</f>
        <v>0.08</v>
      </c>
      <c r="R123" s="159"/>
      <c r="S123" s="159" t="s">
        <v>124</v>
      </c>
      <c r="T123" s="159" t="s">
        <v>124</v>
      </c>
      <c r="U123" s="159">
        <v>0.18745000000000001</v>
      </c>
      <c r="V123" s="159">
        <f>ROUND(E123*U123,2)</f>
        <v>2.2000000000000002</v>
      </c>
      <c r="W123" s="159"/>
      <c r="X123" s="159" t="s">
        <v>125</v>
      </c>
      <c r="Y123" s="159" t="s">
        <v>126</v>
      </c>
      <c r="Z123" s="149"/>
      <c r="AA123" s="149"/>
      <c r="AB123" s="149"/>
      <c r="AC123" s="149"/>
      <c r="AD123" s="149"/>
      <c r="AE123" s="149"/>
      <c r="AF123" s="149"/>
      <c r="AG123" s="149" t="s">
        <v>127</v>
      </c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</row>
    <row r="124" spans="1:60" ht="22.5" outlineLevel="2" x14ac:dyDescent="0.2">
      <c r="A124" s="156"/>
      <c r="B124" s="157"/>
      <c r="C124" s="190" t="s">
        <v>294</v>
      </c>
      <c r="D124" s="161"/>
      <c r="E124" s="162">
        <v>11.76</v>
      </c>
      <c r="F124" s="159"/>
      <c r="G124" s="159"/>
      <c r="H124" s="159"/>
      <c r="I124" s="159"/>
      <c r="J124" s="159"/>
      <c r="K124" s="159"/>
      <c r="L124" s="159"/>
      <c r="M124" s="159"/>
      <c r="N124" s="158"/>
      <c r="O124" s="158"/>
      <c r="P124" s="158"/>
      <c r="Q124" s="158"/>
      <c r="R124" s="159"/>
      <c r="S124" s="159"/>
      <c r="T124" s="159"/>
      <c r="U124" s="159"/>
      <c r="V124" s="159"/>
      <c r="W124" s="159"/>
      <c r="X124" s="159"/>
      <c r="Y124" s="159"/>
      <c r="Z124" s="149"/>
      <c r="AA124" s="149"/>
      <c r="AB124" s="149"/>
      <c r="AC124" s="149"/>
      <c r="AD124" s="149"/>
      <c r="AE124" s="149"/>
      <c r="AF124" s="149"/>
      <c r="AG124" s="149" t="s">
        <v>129</v>
      </c>
      <c r="AH124" s="149">
        <v>0</v>
      </c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</row>
    <row r="125" spans="1:60" outlineLevel="1" x14ac:dyDescent="0.2">
      <c r="A125" s="176">
        <v>50</v>
      </c>
      <c r="B125" s="177" t="s">
        <v>295</v>
      </c>
      <c r="C125" s="189" t="s">
        <v>296</v>
      </c>
      <c r="D125" s="178" t="s">
        <v>132</v>
      </c>
      <c r="E125" s="179">
        <v>3.52</v>
      </c>
      <c r="F125" s="180">
        <v>0</v>
      </c>
      <c r="G125" s="181">
        <f>ROUND(E125*F125,2)</f>
        <v>0</v>
      </c>
      <c r="H125" s="160">
        <v>0</v>
      </c>
      <c r="I125" s="159">
        <f>ROUND(E125*H125,2)</f>
        <v>0</v>
      </c>
      <c r="J125" s="160">
        <v>214</v>
      </c>
      <c r="K125" s="159">
        <f>ROUND(E125*J125,2)</f>
        <v>753.28</v>
      </c>
      <c r="L125" s="159">
        <v>21</v>
      </c>
      <c r="M125" s="159">
        <f>G125*(1+L125/100)</f>
        <v>0</v>
      </c>
      <c r="N125" s="158">
        <v>0</v>
      </c>
      <c r="O125" s="158">
        <f>ROUND(E125*N125,2)</f>
        <v>0</v>
      </c>
      <c r="P125" s="158">
        <v>7.2100000000000003E-3</v>
      </c>
      <c r="Q125" s="158">
        <f>ROUND(E125*P125,2)</f>
        <v>0.03</v>
      </c>
      <c r="R125" s="159"/>
      <c r="S125" s="159" t="s">
        <v>124</v>
      </c>
      <c r="T125" s="159" t="s">
        <v>124</v>
      </c>
      <c r="U125" s="159">
        <v>0.34384999999999999</v>
      </c>
      <c r="V125" s="159">
        <f>ROUND(E125*U125,2)</f>
        <v>1.21</v>
      </c>
      <c r="W125" s="159"/>
      <c r="X125" s="159" t="s">
        <v>125</v>
      </c>
      <c r="Y125" s="159" t="s">
        <v>126</v>
      </c>
      <c r="Z125" s="149"/>
      <c r="AA125" s="149"/>
      <c r="AB125" s="149"/>
      <c r="AC125" s="149"/>
      <c r="AD125" s="149"/>
      <c r="AE125" s="149"/>
      <c r="AF125" s="149"/>
      <c r="AG125" s="149" t="s">
        <v>127</v>
      </c>
      <c r="AH125" s="149"/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</row>
    <row r="126" spans="1:60" outlineLevel="2" x14ac:dyDescent="0.2">
      <c r="A126" s="156"/>
      <c r="B126" s="157"/>
      <c r="C126" s="190" t="s">
        <v>297</v>
      </c>
      <c r="D126" s="161"/>
      <c r="E126" s="162">
        <v>3.52</v>
      </c>
      <c r="F126" s="159"/>
      <c r="G126" s="159"/>
      <c r="H126" s="159"/>
      <c r="I126" s="159"/>
      <c r="J126" s="159"/>
      <c r="K126" s="159"/>
      <c r="L126" s="159"/>
      <c r="M126" s="159"/>
      <c r="N126" s="158"/>
      <c r="O126" s="158"/>
      <c r="P126" s="158"/>
      <c r="Q126" s="158"/>
      <c r="R126" s="159"/>
      <c r="S126" s="159"/>
      <c r="T126" s="159"/>
      <c r="U126" s="159"/>
      <c r="V126" s="159"/>
      <c r="W126" s="159"/>
      <c r="X126" s="159"/>
      <c r="Y126" s="159"/>
      <c r="Z126" s="149"/>
      <c r="AA126" s="149"/>
      <c r="AB126" s="149"/>
      <c r="AC126" s="149"/>
      <c r="AD126" s="149"/>
      <c r="AE126" s="149"/>
      <c r="AF126" s="149"/>
      <c r="AG126" s="149" t="s">
        <v>129</v>
      </c>
      <c r="AH126" s="149">
        <v>0</v>
      </c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  <c r="AW126" s="149"/>
      <c r="AX126" s="149"/>
      <c r="AY126" s="149"/>
      <c r="AZ126" s="149"/>
      <c r="BA126" s="149"/>
      <c r="BB126" s="149"/>
      <c r="BC126" s="149"/>
      <c r="BD126" s="149"/>
      <c r="BE126" s="149"/>
      <c r="BF126" s="149"/>
      <c r="BG126" s="149"/>
      <c r="BH126" s="149"/>
    </row>
    <row r="127" spans="1:60" outlineLevel="1" x14ac:dyDescent="0.2">
      <c r="A127" s="176">
        <v>51</v>
      </c>
      <c r="B127" s="177" t="s">
        <v>298</v>
      </c>
      <c r="C127" s="189" t="s">
        <v>299</v>
      </c>
      <c r="D127" s="178" t="s">
        <v>212</v>
      </c>
      <c r="E127" s="179">
        <v>42.7</v>
      </c>
      <c r="F127" s="180">
        <v>0</v>
      </c>
      <c r="G127" s="181">
        <f>ROUND(E127*F127,2)</f>
        <v>0</v>
      </c>
      <c r="H127" s="160">
        <v>0</v>
      </c>
      <c r="I127" s="159">
        <f>ROUND(E127*H127,2)</f>
        <v>0</v>
      </c>
      <c r="J127" s="160">
        <v>49.4</v>
      </c>
      <c r="K127" s="159">
        <f>ROUND(E127*J127,2)</f>
        <v>2109.38</v>
      </c>
      <c r="L127" s="159">
        <v>21</v>
      </c>
      <c r="M127" s="159">
        <f>G127*(1+L127/100)</f>
        <v>0</v>
      </c>
      <c r="N127" s="158">
        <v>0</v>
      </c>
      <c r="O127" s="158">
        <f>ROUND(E127*N127,2)</f>
        <v>0</v>
      </c>
      <c r="P127" s="158">
        <v>3.3600000000000001E-3</v>
      </c>
      <c r="Q127" s="158">
        <f>ROUND(E127*P127,2)</f>
        <v>0.14000000000000001</v>
      </c>
      <c r="R127" s="159"/>
      <c r="S127" s="159" t="s">
        <v>124</v>
      </c>
      <c r="T127" s="159" t="s">
        <v>124</v>
      </c>
      <c r="U127" s="159">
        <v>7.9350000000000004E-2</v>
      </c>
      <c r="V127" s="159">
        <f>ROUND(E127*U127,2)</f>
        <v>3.39</v>
      </c>
      <c r="W127" s="159"/>
      <c r="X127" s="159" t="s">
        <v>125</v>
      </c>
      <c r="Y127" s="159" t="s">
        <v>126</v>
      </c>
      <c r="Z127" s="149"/>
      <c r="AA127" s="149"/>
      <c r="AB127" s="149"/>
      <c r="AC127" s="149"/>
      <c r="AD127" s="149"/>
      <c r="AE127" s="149"/>
      <c r="AF127" s="149"/>
      <c r="AG127" s="149" t="s">
        <v>127</v>
      </c>
      <c r="AH127" s="149"/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  <c r="BH127" s="149"/>
    </row>
    <row r="128" spans="1:60" outlineLevel="2" x14ac:dyDescent="0.2">
      <c r="A128" s="156"/>
      <c r="B128" s="157"/>
      <c r="C128" s="190" t="s">
        <v>300</v>
      </c>
      <c r="D128" s="161"/>
      <c r="E128" s="162">
        <v>42.7</v>
      </c>
      <c r="F128" s="159"/>
      <c r="G128" s="159"/>
      <c r="H128" s="159"/>
      <c r="I128" s="159"/>
      <c r="J128" s="159"/>
      <c r="K128" s="159"/>
      <c r="L128" s="159"/>
      <c r="M128" s="159"/>
      <c r="N128" s="158"/>
      <c r="O128" s="158"/>
      <c r="P128" s="158"/>
      <c r="Q128" s="158"/>
      <c r="R128" s="159"/>
      <c r="S128" s="159"/>
      <c r="T128" s="159"/>
      <c r="U128" s="159"/>
      <c r="V128" s="159"/>
      <c r="W128" s="159"/>
      <c r="X128" s="159"/>
      <c r="Y128" s="159"/>
      <c r="Z128" s="149"/>
      <c r="AA128" s="149"/>
      <c r="AB128" s="149"/>
      <c r="AC128" s="149"/>
      <c r="AD128" s="149"/>
      <c r="AE128" s="149"/>
      <c r="AF128" s="149"/>
      <c r="AG128" s="149" t="s">
        <v>129</v>
      </c>
      <c r="AH128" s="149">
        <v>0</v>
      </c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49"/>
      <c r="AS128" s="149"/>
      <c r="AT128" s="149"/>
      <c r="AU128" s="149"/>
      <c r="AV128" s="149"/>
      <c r="AW128" s="149"/>
      <c r="AX128" s="149"/>
      <c r="AY128" s="149"/>
      <c r="AZ128" s="149"/>
      <c r="BA128" s="149"/>
      <c r="BB128" s="149"/>
      <c r="BC128" s="149"/>
      <c r="BD128" s="149"/>
      <c r="BE128" s="149"/>
      <c r="BF128" s="149"/>
      <c r="BG128" s="149"/>
      <c r="BH128" s="149"/>
    </row>
    <row r="129" spans="1:60" outlineLevel="1" x14ac:dyDescent="0.2">
      <c r="A129" s="176">
        <v>52</v>
      </c>
      <c r="B129" s="177" t="s">
        <v>301</v>
      </c>
      <c r="C129" s="189" t="s">
        <v>302</v>
      </c>
      <c r="D129" s="178" t="s">
        <v>212</v>
      </c>
      <c r="E129" s="179">
        <v>15.7</v>
      </c>
      <c r="F129" s="180">
        <v>0</v>
      </c>
      <c r="G129" s="181">
        <f>ROUND(E129*F129,2)</f>
        <v>0</v>
      </c>
      <c r="H129" s="160">
        <v>0</v>
      </c>
      <c r="I129" s="159">
        <f>ROUND(E129*H129,2)</f>
        <v>0</v>
      </c>
      <c r="J129" s="160">
        <v>57.9</v>
      </c>
      <c r="K129" s="159">
        <f>ROUND(E129*J129,2)</f>
        <v>909.03</v>
      </c>
      <c r="L129" s="159">
        <v>21</v>
      </c>
      <c r="M129" s="159">
        <f>G129*(1+L129/100)</f>
        <v>0</v>
      </c>
      <c r="N129" s="158">
        <v>0</v>
      </c>
      <c r="O129" s="158">
        <f>ROUND(E129*N129,2)</f>
        <v>0</v>
      </c>
      <c r="P129" s="158">
        <v>4.45E-3</v>
      </c>
      <c r="Q129" s="158">
        <f>ROUND(E129*P129,2)</f>
        <v>7.0000000000000007E-2</v>
      </c>
      <c r="R129" s="159"/>
      <c r="S129" s="159" t="s">
        <v>124</v>
      </c>
      <c r="T129" s="159" t="s">
        <v>124</v>
      </c>
      <c r="U129" s="159">
        <v>9.3149999999999997E-2</v>
      </c>
      <c r="V129" s="159">
        <f>ROUND(E129*U129,2)</f>
        <v>1.46</v>
      </c>
      <c r="W129" s="159"/>
      <c r="X129" s="159" t="s">
        <v>125</v>
      </c>
      <c r="Y129" s="159" t="s">
        <v>126</v>
      </c>
      <c r="Z129" s="149"/>
      <c r="AA129" s="149"/>
      <c r="AB129" s="149"/>
      <c r="AC129" s="149"/>
      <c r="AD129" s="149"/>
      <c r="AE129" s="149"/>
      <c r="AF129" s="149"/>
      <c r="AG129" s="149" t="s">
        <v>127</v>
      </c>
      <c r="AH129" s="149"/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</row>
    <row r="130" spans="1:60" outlineLevel="2" x14ac:dyDescent="0.2">
      <c r="A130" s="156"/>
      <c r="B130" s="157"/>
      <c r="C130" s="190" t="s">
        <v>303</v>
      </c>
      <c r="D130" s="161"/>
      <c r="E130" s="162">
        <v>15.7</v>
      </c>
      <c r="F130" s="159"/>
      <c r="G130" s="159"/>
      <c r="H130" s="159"/>
      <c r="I130" s="159"/>
      <c r="J130" s="159"/>
      <c r="K130" s="159"/>
      <c r="L130" s="159"/>
      <c r="M130" s="159"/>
      <c r="N130" s="158"/>
      <c r="O130" s="158"/>
      <c r="P130" s="158"/>
      <c r="Q130" s="158"/>
      <c r="R130" s="159"/>
      <c r="S130" s="159"/>
      <c r="T130" s="159"/>
      <c r="U130" s="159"/>
      <c r="V130" s="159"/>
      <c r="W130" s="159"/>
      <c r="X130" s="159"/>
      <c r="Y130" s="159"/>
      <c r="Z130" s="149"/>
      <c r="AA130" s="149"/>
      <c r="AB130" s="149"/>
      <c r="AC130" s="149"/>
      <c r="AD130" s="149"/>
      <c r="AE130" s="149"/>
      <c r="AF130" s="149"/>
      <c r="AG130" s="149" t="s">
        <v>129</v>
      </c>
      <c r="AH130" s="149">
        <v>0</v>
      </c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</row>
    <row r="131" spans="1:60" ht="22.5" outlineLevel="1" x14ac:dyDescent="0.2">
      <c r="A131" s="176">
        <v>53</v>
      </c>
      <c r="B131" s="177" t="s">
        <v>304</v>
      </c>
      <c r="C131" s="189" t="s">
        <v>305</v>
      </c>
      <c r="D131" s="178" t="s">
        <v>212</v>
      </c>
      <c r="E131" s="179">
        <v>67.010000000000005</v>
      </c>
      <c r="F131" s="180">
        <v>0</v>
      </c>
      <c r="G131" s="181">
        <f>ROUND(E131*F131,2)</f>
        <v>0</v>
      </c>
      <c r="H131" s="160">
        <v>0</v>
      </c>
      <c r="I131" s="159">
        <f>ROUND(E131*H131,2)</f>
        <v>0</v>
      </c>
      <c r="J131" s="160">
        <v>57.9</v>
      </c>
      <c r="K131" s="159">
        <f>ROUND(E131*J131,2)</f>
        <v>3879.88</v>
      </c>
      <c r="L131" s="159">
        <v>21</v>
      </c>
      <c r="M131" s="159">
        <f>G131*(1+L131/100)</f>
        <v>0</v>
      </c>
      <c r="N131" s="158">
        <v>0</v>
      </c>
      <c r="O131" s="158">
        <f>ROUND(E131*N131,2)</f>
        <v>0</v>
      </c>
      <c r="P131" s="158">
        <v>4.3499999999999997E-3</v>
      </c>
      <c r="Q131" s="158">
        <f>ROUND(E131*P131,2)</f>
        <v>0.28999999999999998</v>
      </c>
      <c r="R131" s="159"/>
      <c r="S131" s="159" t="s">
        <v>124</v>
      </c>
      <c r="T131" s="159" t="s">
        <v>124</v>
      </c>
      <c r="U131" s="159">
        <v>9.3149999999999997E-2</v>
      </c>
      <c r="V131" s="159">
        <f>ROUND(E131*U131,2)</f>
        <v>6.24</v>
      </c>
      <c r="W131" s="159"/>
      <c r="X131" s="159" t="s">
        <v>125</v>
      </c>
      <c r="Y131" s="159" t="s">
        <v>126</v>
      </c>
      <c r="Z131" s="149"/>
      <c r="AA131" s="149"/>
      <c r="AB131" s="149"/>
      <c r="AC131" s="149"/>
      <c r="AD131" s="149"/>
      <c r="AE131" s="149"/>
      <c r="AF131" s="149"/>
      <c r="AG131" s="149" t="s">
        <v>127</v>
      </c>
      <c r="AH131" s="149"/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49"/>
      <c r="AW131" s="149"/>
      <c r="AX131" s="149"/>
      <c r="AY131" s="149"/>
      <c r="AZ131" s="149"/>
      <c r="BA131" s="149"/>
      <c r="BB131" s="149"/>
      <c r="BC131" s="149"/>
      <c r="BD131" s="149"/>
      <c r="BE131" s="149"/>
      <c r="BF131" s="149"/>
      <c r="BG131" s="149"/>
      <c r="BH131" s="149"/>
    </row>
    <row r="132" spans="1:60" outlineLevel="2" x14ac:dyDescent="0.2">
      <c r="A132" s="156"/>
      <c r="B132" s="157"/>
      <c r="C132" s="190" t="s">
        <v>306</v>
      </c>
      <c r="D132" s="161"/>
      <c r="E132" s="162">
        <v>67.010000000000005</v>
      </c>
      <c r="F132" s="159"/>
      <c r="G132" s="159"/>
      <c r="H132" s="159"/>
      <c r="I132" s="159"/>
      <c r="J132" s="159"/>
      <c r="K132" s="159"/>
      <c r="L132" s="159"/>
      <c r="M132" s="159"/>
      <c r="N132" s="158"/>
      <c r="O132" s="158"/>
      <c r="P132" s="158"/>
      <c r="Q132" s="158"/>
      <c r="R132" s="159"/>
      <c r="S132" s="159"/>
      <c r="T132" s="159"/>
      <c r="U132" s="159"/>
      <c r="V132" s="159"/>
      <c r="W132" s="159"/>
      <c r="X132" s="159"/>
      <c r="Y132" s="159"/>
      <c r="Z132" s="149"/>
      <c r="AA132" s="149"/>
      <c r="AB132" s="149"/>
      <c r="AC132" s="149"/>
      <c r="AD132" s="149"/>
      <c r="AE132" s="149"/>
      <c r="AF132" s="149"/>
      <c r="AG132" s="149" t="s">
        <v>129</v>
      </c>
      <c r="AH132" s="149">
        <v>0</v>
      </c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149"/>
      <c r="AW132" s="149"/>
      <c r="AX132" s="149"/>
      <c r="AY132" s="149"/>
      <c r="AZ132" s="149"/>
      <c r="BA132" s="149"/>
      <c r="BB132" s="149"/>
      <c r="BC132" s="149"/>
      <c r="BD132" s="149"/>
      <c r="BE132" s="149"/>
      <c r="BF132" s="149"/>
      <c r="BG132" s="149"/>
      <c r="BH132" s="149"/>
    </row>
    <row r="133" spans="1:60" outlineLevel="1" x14ac:dyDescent="0.2">
      <c r="A133" s="176">
        <v>54</v>
      </c>
      <c r="B133" s="177" t="s">
        <v>307</v>
      </c>
      <c r="C133" s="189" t="s">
        <v>308</v>
      </c>
      <c r="D133" s="178" t="s">
        <v>258</v>
      </c>
      <c r="E133" s="179">
        <v>6</v>
      </c>
      <c r="F133" s="180">
        <v>0</v>
      </c>
      <c r="G133" s="181">
        <f>ROUND(E133*F133,2)</f>
        <v>0</v>
      </c>
      <c r="H133" s="160">
        <v>0</v>
      </c>
      <c r="I133" s="159">
        <f>ROUND(E133*H133,2)</f>
        <v>0</v>
      </c>
      <c r="J133" s="160">
        <v>65.8</v>
      </c>
      <c r="K133" s="159">
        <f>ROUND(E133*J133,2)</f>
        <v>394.8</v>
      </c>
      <c r="L133" s="159">
        <v>21</v>
      </c>
      <c r="M133" s="159">
        <f>G133*(1+L133/100)</f>
        <v>0</v>
      </c>
      <c r="N133" s="158">
        <v>0</v>
      </c>
      <c r="O133" s="158">
        <f>ROUND(E133*N133,2)</f>
        <v>0</v>
      </c>
      <c r="P133" s="158">
        <v>1.15E-3</v>
      </c>
      <c r="Q133" s="158">
        <f>ROUND(E133*P133,2)</f>
        <v>0.01</v>
      </c>
      <c r="R133" s="159"/>
      <c r="S133" s="159" t="s">
        <v>124</v>
      </c>
      <c r="T133" s="159" t="s">
        <v>124</v>
      </c>
      <c r="U133" s="159">
        <v>0.10580000000000001</v>
      </c>
      <c r="V133" s="159">
        <f>ROUND(E133*U133,2)</f>
        <v>0.63</v>
      </c>
      <c r="W133" s="159"/>
      <c r="X133" s="159" t="s">
        <v>125</v>
      </c>
      <c r="Y133" s="159" t="s">
        <v>126</v>
      </c>
      <c r="Z133" s="149"/>
      <c r="AA133" s="149"/>
      <c r="AB133" s="149"/>
      <c r="AC133" s="149"/>
      <c r="AD133" s="149"/>
      <c r="AE133" s="149"/>
      <c r="AF133" s="149"/>
      <c r="AG133" s="149" t="s">
        <v>127</v>
      </c>
      <c r="AH133" s="149"/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49"/>
      <c r="AV133" s="149"/>
      <c r="AW133" s="149"/>
      <c r="AX133" s="149"/>
      <c r="AY133" s="149"/>
      <c r="AZ133" s="149"/>
      <c r="BA133" s="149"/>
      <c r="BB133" s="149"/>
      <c r="BC133" s="149"/>
      <c r="BD133" s="149"/>
      <c r="BE133" s="149"/>
      <c r="BF133" s="149"/>
      <c r="BG133" s="149"/>
      <c r="BH133" s="149"/>
    </row>
    <row r="134" spans="1:60" outlineLevel="2" x14ac:dyDescent="0.2">
      <c r="A134" s="156"/>
      <c r="B134" s="157"/>
      <c r="C134" s="190" t="s">
        <v>309</v>
      </c>
      <c r="D134" s="161"/>
      <c r="E134" s="162">
        <v>6</v>
      </c>
      <c r="F134" s="159"/>
      <c r="G134" s="159"/>
      <c r="H134" s="159"/>
      <c r="I134" s="159"/>
      <c r="J134" s="159"/>
      <c r="K134" s="159"/>
      <c r="L134" s="159"/>
      <c r="M134" s="159"/>
      <c r="N134" s="158"/>
      <c r="O134" s="158"/>
      <c r="P134" s="158"/>
      <c r="Q134" s="158"/>
      <c r="R134" s="159"/>
      <c r="S134" s="159"/>
      <c r="T134" s="159"/>
      <c r="U134" s="159"/>
      <c r="V134" s="159"/>
      <c r="W134" s="159"/>
      <c r="X134" s="159"/>
      <c r="Y134" s="159"/>
      <c r="Z134" s="149"/>
      <c r="AA134" s="149"/>
      <c r="AB134" s="149"/>
      <c r="AC134" s="149"/>
      <c r="AD134" s="149"/>
      <c r="AE134" s="149"/>
      <c r="AF134" s="149"/>
      <c r="AG134" s="149" t="s">
        <v>129</v>
      </c>
      <c r="AH134" s="149">
        <v>0</v>
      </c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9"/>
      <c r="BE134" s="149"/>
      <c r="BF134" s="149"/>
      <c r="BG134" s="149"/>
      <c r="BH134" s="149"/>
    </row>
    <row r="135" spans="1:60" outlineLevel="1" x14ac:dyDescent="0.2">
      <c r="A135" s="176">
        <v>55</v>
      </c>
      <c r="B135" s="177" t="s">
        <v>310</v>
      </c>
      <c r="C135" s="189" t="s">
        <v>311</v>
      </c>
      <c r="D135" s="178" t="s">
        <v>258</v>
      </c>
      <c r="E135" s="179">
        <v>2</v>
      </c>
      <c r="F135" s="180">
        <v>0</v>
      </c>
      <c r="G135" s="181">
        <f>ROUND(E135*F135,2)</f>
        <v>0</v>
      </c>
      <c r="H135" s="160">
        <v>0</v>
      </c>
      <c r="I135" s="159">
        <f>ROUND(E135*H135,2)</f>
        <v>0</v>
      </c>
      <c r="J135" s="160">
        <v>65.8</v>
      </c>
      <c r="K135" s="159">
        <f>ROUND(E135*J135,2)</f>
        <v>131.6</v>
      </c>
      <c r="L135" s="159">
        <v>21</v>
      </c>
      <c r="M135" s="159">
        <f>G135*(1+L135/100)</f>
        <v>0</v>
      </c>
      <c r="N135" s="158">
        <v>0</v>
      </c>
      <c r="O135" s="158">
        <f>ROUND(E135*N135,2)</f>
        <v>0</v>
      </c>
      <c r="P135" s="158">
        <v>2.0080000000000001E-2</v>
      </c>
      <c r="Q135" s="158">
        <f>ROUND(E135*P135,2)</f>
        <v>0.04</v>
      </c>
      <c r="R135" s="159"/>
      <c r="S135" s="159" t="s">
        <v>124</v>
      </c>
      <c r="T135" s="159" t="s">
        <v>124</v>
      </c>
      <c r="U135" s="159">
        <v>0.10580000000000001</v>
      </c>
      <c r="V135" s="159">
        <f>ROUND(E135*U135,2)</f>
        <v>0.21</v>
      </c>
      <c r="W135" s="159"/>
      <c r="X135" s="159" t="s">
        <v>125</v>
      </c>
      <c r="Y135" s="159" t="s">
        <v>126</v>
      </c>
      <c r="Z135" s="149"/>
      <c r="AA135" s="149"/>
      <c r="AB135" s="149"/>
      <c r="AC135" s="149"/>
      <c r="AD135" s="149"/>
      <c r="AE135" s="149"/>
      <c r="AF135" s="149"/>
      <c r="AG135" s="149" t="s">
        <v>127</v>
      </c>
      <c r="AH135" s="149"/>
      <c r="AI135" s="149"/>
      <c r="AJ135" s="149"/>
      <c r="AK135" s="149"/>
      <c r="AL135" s="149"/>
      <c r="AM135" s="149"/>
      <c r="AN135" s="149"/>
      <c r="AO135" s="149"/>
      <c r="AP135" s="149"/>
      <c r="AQ135" s="149"/>
      <c r="AR135" s="149"/>
      <c r="AS135" s="149"/>
      <c r="AT135" s="149"/>
      <c r="AU135" s="149"/>
      <c r="AV135" s="149"/>
      <c r="AW135" s="149"/>
      <c r="AX135" s="149"/>
      <c r="AY135" s="149"/>
      <c r="AZ135" s="149"/>
      <c r="BA135" s="149"/>
      <c r="BB135" s="149"/>
      <c r="BC135" s="149"/>
      <c r="BD135" s="149"/>
      <c r="BE135" s="149"/>
      <c r="BF135" s="149"/>
      <c r="BG135" s="149"/>
      <c r="BH135" s="149"/>
    </row>
    <row r="136" spans="1:60" outlineLevel="2" x14ac:dyDescent="0.2">
      <c r="A136" s="156"/>
      <c r="B136" s="157"/>
      <c r="C136" s="190" t="s">
        <v>312</v>
      </c>
      <c r="D136" s="161"/>
      <c r="E136" s="162">
        <v>2</v>
      </c>
      <c r="F136" s="159"/>
      <c r="G136" s="159"/>
      <c r="H136" s="159"/>
      <c r="I136" s="159"/>
      <c r="J136" s="159"/>
      <c r="K136" s="159"/>
      <c r="L136" s="159"/>
      <c r="M136" s="159"/>
      <c r="N136" s="158"/>
      <c r="O136" s="158"/>
      <c r="P136" s="158"/>
      <c r="Q136" s="158"/>
      <c r="R136" s="159"/>
      <c r="S136" s="159"/>
      <c r="T136" s="159"/>
      <c r="U136" s="159"/>
      <c r="V136" s="159"/>
      <c r="W136" s="159"/>
      <c r="X136" s="159"/>
      <c r="Y136" s="159"/>
      <c r="Z136" s="149"/>
      <c r="AA136" s="149"/>
      <c r="AB136" s="149"/>
      <c r="AC136" s="149"/>
      <c r="AD136" s="149"/>
      <c r="AE136" s="149"/>
      <c r="AF136" s="149"/>
      <c r="AG136" s="149" t="s">
        <v>129</v>
      </c>
      <c r="AH136" s="149">
        <v>0</v>
      </c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149"/>
      <c r="AS136" s="149"/>
      <c r="AT136" s="149"/>
      <c r="AU136" s="149"/>
      <c r="AV136" s="149"/>
      <c r="AW136" s="149"/>
      <c r="AX136" s="149"/>
      <c r="AY136" s="149"/>
      <c r="AZ136" s="149"/>
      <c r="BA136" s="149"/>
      <c r="BB136" s="149"/>
      <c r="BC136" s="149"/>
      <c r="BD136" s="149"/>
      <c r="BE136" s="149"/>
      <c r="BF136" s="149"/>
      <c r="BG136" s="149"/>
      <c r="BH136" s="149"/>
    </row>
    <row r="137" spans="1:60" outlineLevel="1" x14ac:dyDescent="0.2">
      <c r="A137" s="182">
        <v>56</v>
      </c>
      <c r="B137" s="183" t="s">
        <v>313</v>
      </c>
      <c r="C137" s="191" t="s">
        <v>314</v>
      </c>
      <c r="D137" s="184" t="s">
        <v>212</v>
      </c>
      <c r="E137" s="185">
        <v>12.6</v>
      </c>
      <c r="F137" s="186">
        <v>0</v>
      </c>
      <c r="G137" s="187">
        <f>ROUND(E137*F137,2)</f>
        <v>0</v>
      </c>
      <c r="H137" s="160">
        <v>0</v>
      </c>
      <c r="I137" s="159">
        <f>ROUND(E137*H137,2)</f>
        <v>0</v>
      </c>
      <c r="J137" s="160">
        <v>37.5</v>
      </c>
      <c r="K137" s="159">
        <f>ROUND(E137*J137,2)</f>
        <v>472.5</v>
      </c>
      <c r="L137" s="159">
        <v>21</v>
      </c>
      <c r="M137" s="159">
        <f>G137*(1+L137/100)</f>
        <v>0</v>
      </c>
      <c r="N137" s="158">
        <v>0</v>
      </c>
      <c r="O137" s="158">
        <f>ROUND(E137*N137,2)</f>
        <v>0</v>
      </c>
      <c r="P137" s="158">
        <v>1.92E-3</v>
      </c>
      <c r="Q137" s="158">
        <f>ROUND(E137*P137,2)</f>
        <v>0.02</v>
      </c>
      <c r="R137" s="159"/>
      <c r="S137" s="159" t="s">
        <v>124</v>
      </c>
      <c r="T137" s="159" t="s">
        <v>124</v>
      </c>
      <c r="U137" s="159">
        <v>6.5549999999999997E-2</v>
      </c>
      <c r="V137" s="159">
        <f>ROUND(E137*U137,2)</f>
        <v>0.83</v>
      </c>
      <c r="W137" s="159"/>
      <c r="X137" s="159" t="s">
        <v>125</v>
      </c>
      <c r="Y137" s="159" t="s">
        <v>126</v>
      </c>
      <c r="Z137" s="149"/>
      <c r="AA137" s="149"/>
      <c r="AB137" s="149"/>
      <c r="AC137" s="149"/>
      <c r="AD137" s="149"/>
      <c r="AE137" s="149"/>
      <c r="AF137" s="149"/>
      <c r="AG137" s="149" t="s">
        <v>127</v>
      </c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  <c r="BE137" s="149"/>
      <c r="BF137" s="149"/>
      <c r="BG137" s="149"/>
      <c r="BH137" s="149"/>
    </row>
    <row r="138" spans="1:60" outlineLevel="1" x14ac:dyDescent="0.2">
      <c r="A138" s="176">
        <v>57</v>
      </c>
      <c r="B138" s="177" t="s">
        <v>315</v>
      </c>
      <c r="C138" s="189" t="s">
        <v>316</v>
      </c>
      <c r="D138" s="178" t="s">
        <v>212</v>
      </c>
      <c r="E138" s="179">
        <v>24.73</v>
      </c>
      <c r="F138" s="180">
        <v>0</v>
      </c>
      <c r="G138" s="181">
        <f>ROUND(E138*F138,2)</f>
        <v>0</v>
      </c>
      <c r="H138" s="160">
        <v>0</v>
      </c>
      <c r="I138" s="159">
        <f>ROUND(E138*H138,2)</f>
        <v>0</v>
      </c>
      <c r="J138" s="160">
        <v>40.799999999999997</v>
      </c>
      <c r="K138" s="159">
        <f>ROUND(E138*J138,2)</f>
        <v>1008.98</v>
      </c>
      <c r="L138" s="159">
        <v>21</v>
      </c>
      <c r="M138" s="159">
        <f>G138*(1+L138/100)</f>
        <v>0</v>
      </c>
      <c r="N138" s="158">
        <v>0</v>
      </c>
      <c r="O138" s="158">
        <f>ROUND(E138*N138,2)</f>
        <v>0</v>
      </c>
      <c r="P138" s="158">
        <v>3.7699999999999999E-3</v>
      </c>
      <c r="Q138" s="158">
        <f>ROUND(E138*P138,2)</f>
        <v>0.09</v>
      </c>
      <c r="R138" s="159"/>
      <c r="S138" s="159" t="s">
        <v>124</v>
      </c>
      <c r="T138" s="159" t="s">
        <v>124</v>
      </c>
      <c r="U138" s="159">
        <v>6.5549999999999997E-2</v>
      </c>
      <c r="V138" s="159">
        <f>ROUND(E138*U138,2)</f>
        <v>1.62</v>
      </c>
      <c r="W138" s="159"/>
      <c r="X138" s="159" t="s">
        <v>125</v>
      </c>
      <c r="Y138" s="159" t="s">
        <v>126</v>
      </c>
      <c r="Z138" s="149"/>
      <c r="AA138" s="149"/>
      <c r="AB138" s="149"/>
      <c r="AC138" s="149"/>
      <c r="AD138" s="149"/>
      <c r="AE138" s="149"/>
      <c r="AF138" s="149"/>
      <c r="AG138" s="149" t="s">
        <v>127</v>
      </c>
      <c r="AH138" s="149"/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149"/>
      <c r="AS138" s="149"/>
      <c r="AT138" s="149"/>
      <c r="AU138" s="149"/>
      <c r="AV138" s="149"/>
      <c r="AW138" s="149"/>
      <c r="AX138" s="149"/>
      <c r="AY138" s="149"/>
      <c r="AZ138" s="149"/>
      <c r="BA138" s="149"/>
      <c r="BB138" s="149"/>
      <c r="BC138" s="149"/>
      <c r="BD138" s="149"/>
      <c r="BE138" s="149"/>
      <c r="BF138" s="149"/>
      <c r="BG138" s="149"/>
      <c r="BH138" s="149"/>
    </row>
    <row r="139" spans="1:60" outlineLevel="2" x14ac:dyDescent="0.2">
      <c r="A139" s="156"/>
      <c r="B139" s="157"/>
      <c r="C139" s="190" t="s">
        <v>317</v>
      </c>
      <c r="D139" s="161"/>
      <c r="E139" s="162">
        <v>24.73</v>
      </c>
      <c r="F139" s="159"/>
      <c r="G139" s="159"/>
      <c r="H139" s="159"/>
      <c r="I139" s="159"/>
      <c r="J139" s="159"/>
      <c r="K139" s="159"/>
      <c r="L139" s="159"/>
      <c r="M139" s="159"/>
      <c r="N139" s="158"/>
      <c r="O139" s="158"/>
      <c r="P139" s="158"/>
      <c r="Q139" s="158"/>
      <c r="R139" s="159"/>
      <c r="S139" s="159"/>
      <c r="T139" s="159"/>
      <c r="U139" s="159"/>
      <c r="V139" s="159"/>
      <c r="W139" s="159"/>
      <c r="X139" s="159"/>
      <c r="Y139" s="159"/>
      <c r="Z139" s="149"/>
      <c r="AA139" s="149"/>
      <c r="AB139" s="149"/>
      <c r="AC139" s="149"/>
      <c r="AD139" s="149"/>
      <c r="AE139" s="149"/>
      <c r="AF139" s="149"/>
      <c r="AG139" s="149" t="s">
        <v>129</v>
      </c>
      <c r="AH139" s="149">
        <v>0</v>
      </c>
      <c r="AI139" s="149"/>
      <c r="AJ139" s="149"/>
      <c r="AK139" s="149"/>
      <c r="AL139" s="149"/>
      <c r="AM139" s="149"/>
      <c r="AN139" s="149"/>
      <c r="AO139" s="149"/>
      <c r="AP139" s="149"/>
      <c r="AQ139" s="149"/>
      <c r="AR139" s="149"/>
      <c r="AS139" s="149"/>
      <c r="AT139" s="149"/>
      <c r="AU139" s="149"/>
      <c r="AV139" s="149"/>
      <c r="AW139" s="149"/>
      <c r="AX139" s="149"/>
      <c r="AY139" s="149"/>
      <c r="AZ139" s="149"/>
      <c r="BA139" s="149"/>
      <c r="BB139" s="149"/>
      <c r="BC139" s="149"/>
      <c r="BD139" s="149"/>
      <c r="BE139" s="149"/>
      <c r="BF139" s="149"/>
      <c r="BG139" s="149"/>
      <c r="BH139" s="149"/>
    </row>
    <row r="140" spans="1:60" outlineLevel="1" x14ac:dyDescent="0.2">
      <c r="A140" s="176">
        <v>58</v>
      </c>
      <c r="B140" s="177" t="s">
        <v>318</v>
      </c>
      <c r="C140" s="189" t="s">
        <v>319</v>
      </c>
      <c r="D140" s="178" t="s">
        <v>212</v>
      </c>
      <c r="E140" s="179">
        <v>38.24</v>
      </c>
      <c r="F140" s="180">
        <v>0</v>
      </c>
      <c r="G140" s="181">
        <f>ROUND(E140*F140,2)</f>
        <v>0</v>
      </c>
      <c r="H140" s="160">
        <v>0</v>
      </c>
      <c r="I140" s="159">
        <f>ROUND(E140*H140,2)</f>
        <v>0</v>
      </c>
      <c r="J140" s="160">
        <v>45.1</v>
      </c>
      <c r="K140" s="159">
        <f>ROUND(E140*J140,2)</f>
        <v>1724.62</v>
      </c>
      <c r="L140" s="159">
        <v>21</v>
      </c>
      <c r="M140" s="159">
        <f>G140*(1+L140/100)</f>
        <v>0</v>
      </c>
      <c r="N140" s="158">
        <v>0</v>
      </c>
      <c r="O140" s="158">
        <f>ROUND(E140*N140,2)</f>
        <v>0</v>
      </c>
      <c r="P140" s="158">
        <v>3.7699999999999999E-3</v>
      </c>
      <c r="Q140" s="158">
        <f>ROUND(E140*P140,2)</f>
        <v>0.14000000000000001</v>
      </c>
      <c r="R140" s="159"/>
      <c r="S140" s="159" t="s">
        <v>124</v>
      </c>
      <c r="T140" s="159" t="s">
        <v>124</v>
      </c>
      <c r="U140" s="159">
        <v>7.2450000000000001E-2</v>
      </c>
      <c r="V140" s="159">
        <f>ROUND(E140*U140,2)</f>
        <v>2.77</v>
      </c>
      <c r="W140" s="159"/>
      <c r="X140" s="159" t="s">
        <v>125</v>
      </c>
      <c r="Y140" s="159" t="s">
        <v>126</v>
      </c>
      <c r="Z140" s="149"/>
      <c r="AA140" s="149"/>
      <c r="AB140" s="149"/>
      <c r="AC140" s="149"/>
      <c r="AD140" s="149"/>
      <c r="AE140" s="149"/>
      <c r="AF140" s="149"/>
      <c r="AG140" s="149" t="s">
        <v>127</v>
      </c>
      <c r="AH140" s="149"/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  <c r="BE140" s="149"/>
      <c r="BF140" s="149"/>
      <c r="BG140" s="149"/>
      <c r="BH140" s="149"/>
    </row>
    <row r="141" spans="1:60" outlineLevel="2" x14ac:dyDescent="0.2">
      <c r="A141" s="156"/>
      <c r="B141" s="157"/>
      <c r="C141" s="190" t="s">
        <v>320</v>
      </c>
      <c r="D141" s="161"/>
      <c r="E141" s="162">
        <v>20.64</v>
      </c>
      <c r="F141" s="159"/>
      <c r="G141" s="159"/>
      <c r="H141" s="159"/>
      <c r="I141" s="159"/>
      <c r="J141" s="159"/>
      <c r="K141" s="159"/>
      <c r="L141" s="159"/>
      <c r="M141" s="159"/>
      <c r="N141" s="158"/>
      <c r="O141" s="158"/>
      <c r="P141" s="158"/>
      <c r="Q141" s="158"/>
      <c r="R141" s="159"/>
      <c r="S141" s="159"/>
      <c r="T141" s="159"/>
      <c r="U141" s="159"/>
      <c r="V141" s="159"/>
      <c r="W141" s="159"/>
      <c r="X141" s="159"/>
      <c r="Y141" s="159"/>
      <c r="Z141" s="149"/>
      <c r="AA141" s="149"/>
      <c r="AB141" s="149"/>
      <c r="AC141" s="149"/>
      <c r="AD141" s="149"/>
      <c r="AE141" s="149"/>
      <c r="AF141" s="149"/>
      <c r="AG141" s="149" t="s">
        <v>129</v>
      </c>
      <c r="AH141" s="149">
        <v>0</v>
      </c>
      <c r="AI141" s="149"/>
      <c r="AJ141" s="149"/>
      <c r="AK141" s="149"/>
      <c r="AL141" s="149"/>
      <c r="AM141" s="149"/>
      <c r="AN141" s="149"/>
      <c r="AO141" s="149"/>
      <c r="AP141" s="149"/>
      <c r="AQ141" s="149"/>
      <c r="AR141" s="149"/>
      <c r="AS141" s="149"/>
      <c r="AT141" s="149"/>
      <c r="AU141" s="149"/>
      <c r="AV141" s="149"/>
      <c r="AW141" s="149"/>
      <c r="AX141" s="149"/>
      <c r="AY141" s="149"/>
      <c r="AZ141" s="149"/>
      <c r="BA141" s="149"/>
      <c r="BB141" s="149"/>
      <c r="BC141" s="149"/>
      <c r="BD141" s="149"/>
      <c r="BE141" s="149"/>
      <c r="BF141" s="149"/>
      <c r="BG141" s="149"/>
      <c r="BH141" s="149"/>
    </row>
    <row r="142" spans="1:60" outlineLevel="3" x14ac:dyDescent="0.2">
      <c r="A142" s="156"/>
      <c r="B142" s="157"/>
      <c r="C142" s="190" t="s">
        <v>321</v>
      </c>
      <c r="D142" s="161"/>
      <c r="E142" s="162">
        <v>17.600000000000001</v>
      </c>
      <c r="F142" s="159"/>
      <c r="G142" s="159"/>
      <c r="H142" s="159"/>
      <c r="I142" s="159"/>
      <c r="J142" s="159"/>
      <c r="K142" s="159"/>
      <c r="L142" s="159"/>
      <c r="M142" s="159"/>
      <c r="N142" s="158"/>
      <c r="O142" s="158"/>
      <c r="P142" s="158"/>
      <c r="Q142" s="158"/>
      <c r="R142" s="159"/>
      <c r="S142" s="159"/>
      <c r="T142" s="159"/>
      <c r="U142" s="159"/>
      <c r="V142" s="159"/>
      <c r="W142" s="159"/>
      <c r="X142" s="159"/>
      <c r="Y142" s="159"/>
      <c r="Z142" s="149"/>
      <c r="AA142" s="149"/>
      <c r="AB142" s="149"/>
      <c r="AC142" s="149"/>
      <c r="AD142" s="149"/>
      <c r="AE142" s="149"/>
      <c r="AF142" s="149"/>
      <c r="AG142" s="149" t="s">
        <v>129</v>
      </c>
      <c r="AH142" s="149">
        <v>0</v>
      </c>
      <c r="AI142" s="149"/>
      <c r="AJ142" s="149"/>
      <c r="AK142" s="149"/>
      <c r="AL142" s="149"/>
      <c r="AM142" s="149"/>
      <c r="AN142" s="149"/>
      <c r="AO142" s="149"/>
      <c r="AP142" s="149"/>
      <c r="AQ142" s="149"/>
      <c r="AR142" s="149"/>
      <c r="AS142" s="149"/>
      <c r="AT142" s="149"/>
      <c r="AU142" s="149"/>
      <c r="AV142" s="149"/>
      <c r="AW142" s="149"/>
      <c r="AX142" s="149"/>
      <c r="AY142" s="149"/>
      <c r="AZ142" s="149"/>
      <c r="BA142" s="149"/>
      <c r="BB142" s="149"/>
      <c r="BC142" s="149"/>
      <c r="BD142" s="149"/>
      <c r="BE142" s="149"/>
      <c r="BF142" s="149"/>
      <c r="BG142" s="149"/>
      <c r="BH142" s="149"/>
    </row>
    <row r="143" spans="1:60" outlineLevel="1" x14ac:dyDescent="0.2">
      <c r="A143" s="176">
        <v>59</v>
      </c>
      <c r="B143" s="177" t="s">
        <v>322</v>
      </c>
      <c r="C143" s="189" t="s">
        <v>323</v>
      </c>
      <c r="D143" s="178" t="s">
        <v>258</v>
      </c>
      <c r="E143" s="179">
        <v>2</v>
      </c>
      <c r="F143" s="180">
        <v>0</v>
      </c>
      <c r="G143" s="181">
        <f>ROUND(E143*F143,2)</f>
        <v>0</v>
      </c>
      <c r="H143" s="160">
        <v>500</v>
      </c>
      <c r="I143" s="159">
        <f>ROUND(E143*H143,2)</f>
        <v>1000</v>
      </c>
      <c r="J143" s="160">
        <v>212</v>
      </c>
      <c r="K143" s="159">
        <f>ROUND(E143*J143,2)</f>
        <v>424</v>
      </c>
      <c r="L143" s="159">
        <v>21</v>
      </c>
      <c r="M143" s="159">
        <f>G143*(1+L143/100)</f>
        <v>0</v>
      </c>
      <c r="N143" s="158">
        <v>4.6000000000000001E-4</v>
      </c>
      <c r="O143" s="158">
        <f>ROUND(E143*N143,2)</f>
        <v>0</v>
      </c>
      <c r="P143" s="158">
        <v>0</v>
      </c>
      <c r="Q143" s="158">
        <f>ROUND(E143*P143,2)</f>
        <v>0</v>
      </c>
      <c r="R143" s="159"/>
      <c r="S143" s="159" t="s">
        <v>133</v>
      </c>
      <c r="T143" s="159" t="s">
        <v>134</v>
      </c>
      <c r="U143" s="159">
        <v>1.48</v>
      </c>
      <c r="V143" s="159">
        <f>ROUND(E143*U143,2)</f>
        <v>2.96</v>
      </c>
      <c r="W143" s="159"/>
      <c r="X143" s="159" t="s">
        <v>125</v>
      </c>
      <c r="Y143" s="159" t="s">
        <v>126</v>
      </c>
      <c r="Z143" s="149"/>
      <c r="AA143" s="149"/>
      <c r="AB143" s="149"/>
      <c r="AC143" s="149"/>
      <c r="AD143" s="149"/>
      <c r="AE143" s="149"/>
      <c r="AF143" s="149"/>
      <c r="AG143" s="149" t="s">
        <v>127</v>
      </c>
      <c r="AH143" s="149"/>
      <c r="AI143" s="149"/>
      <c r="AJ143" s="149"/>
      <c r="AK143" s="149"/>
      <c r="AL143" s="149"/>
      <c r="AM143" s="149"/>
      <c r="AN143" s="149"/>
      <c r="AO143" s="149"/>
      <c r="AP143" s="149"/>
      <c r="AQ143" s="149"/>
      <c r="AR143" s="149"/>
      <c r="AS143" s="149"/>
      <c r="AT143" s="149"/>
      <c r="AU143" s="149"/>
      <c r="AV143" s="149"/>
      <c r="AW143" s="149"/>
      <c r="AX143" s="149"/>
      <c r="AY143" s="149"/>
      <c r="AZ143" s="149"/>
      <c r="BA143" s="149"/>
      <c r="BB143" s="149"/>
      <c r="BC143" s="149"/>
      <c r="BD143" s="149"/>
      <c r="BE143" s="149"/>
      <c r="BF143" s="149"/>
      <c r="BG143" s="149"/>
      <c r="BH143" s="149"/>
    </row>
    <row r="144" spans="1:60" outlineLevel="2" x14ac:dyDescent="0.2">
      <c r="A144" s="156"/>
      <c r="B144" s="157"/>
      <c r="C144" s="190" t="s">
        <v>312</v>
      </c>
      <c r="D144" s="161"/>
      <c r="E144" s="162">
        <v>2</v>
      </c>
      <c r="F144" s="159"/>
      <c r="G144" s="159"/>
      <c r="H144" s="159"/>
      <c r="I144" s="159"/>
      <c r="J144" s="159"/>
      <c r="K144" s="159"/>
      <c r="L144" s="159"/>
      <c r="M144" s="159"/>
      <c r="N144" s="158"/>
      <c r="O144" s="158"/>
      <c r="P144" s="158"/>
      <c r="Q144" s="158"/>
      <c r="R144" s="159"/>
      <c r="S144" s="159"/>
      <c r="T144" s="159"/>
      <c r="U144" s="159"/>
      <c r="V144" s="159"/>
      <c r="W144" s="159"/>
      <c r="X144" s="159"/>
      <c r="Y144" s="159"/>
      <c r="Z144" s="149"/>
      <c r="AA144" s="149"/>
      <c r="AB144" s="149"/>
      <c r="AC144" s="149"/>
      <c r="AD144" s="149"/>
      <c r="AE144" s="149"/>
      <c r="AF144" s="149"/>
      <c r="AG144" s="149" t="s">
        <v>129</v>
      </c>
      <c r="AH144" s="149">
        <v>0</v>
      </c>
      <c r="AI144" s="149"/>
      <c r="AJ144" s="149"/>
      <c r="AK144" s="149"/>
      <c r="AL144" s="149"/>
      <c r="AM144" s="149"/>
      <c r="AN144" s="149"/>
      <c r="AO144" s="149"/>
      <c r="AP144" s="149"/>
      <c r="AQ144" s="149"/>
      <c r="AR144" s="149"/>
      <c r="AS144" s="149"/>
      <c r="AT144" s="149"/>
      <c r="AU144" s="149"/>
      <c r="AV144" s="149"/>
      <c r="AW144" s="149"/>
      <c r="AX144" s="149"/>
      <c r="AY144" s="149"/>
      <c r="AZ144" s="149"/>
      <c r="BA144" s="149"/>
      <c r="BB144" s="149"/>
      <c r="BC144" s="149"/>
      <c r="BD144" s="149"/>
      <c r="BE144" s="149"/>
      <c r="BF144" s="149"/>
      <c r="BG144" s="149"/>
      <c r="BH144" s="149"/>
    </row>
    <row r="145" spans="1:60" outlineLevel="1" x14ac:dyDescent="0.2">
      <c r="A145" s="176">
        <v>60</v>
      </c>
      <c r="B145" s="177" t="s">
        <v>324</v>
      </c>
      <c r="C145" s="189" t="s">
        <v>325</v>
      </c>
      <c r="D145" s="178" t="s">
        <v>258</v>
      </c>
      <c r="E145" s="179">
        <v>14</v>
      </c>
      <c r="F145" s="180">
        <v>0</v>
      </c>
      <c r="G145" s="181">
        <f>ROUND(E145*F145,2)</f>
        <v>0</v>
      </c>
      <c r="H145" s="160">
        <v>562</v>
      </c>
      <c r="I145" s="159">
        <f>ROUND(E145*H145,2)</f>
        <v>7868</v>
      </c>
      <c r="J145" s="160">
        <v>239</v>
      </c>
      <c r="K145" s="159">
        <f>ROUND(E145*J145,2)</f>
        <v>3346</v>
      </c>
      <c r="L145" s="159">
        <v>21</v>
      </c>
      <c r="M145" s="159">
        <f>G145*(1+L145/100)</f>
        <v>0</v>
      </c>
      <c r="N145" s="158">
        <v>4.6000000000000001E-4</v>
      </c>
      <c r="O145" s="158">
        <f>ROUND(E145*N145,2)</f>
        <v>0.01</v>
      </c>
      <c r="P145" s="158">
        <v>0</v>
      </c>
      <c r="Q145" s="158">
        <f>ROUND(E145*P145,2)</f>
        <v>0</v>
      </c>
      <c r="R145" s="159"/>
      <c r="S145" s="159" t="s">
        <v>133</v>
      </c>
      <c r="T145" s="159" t="s">
        <v>134</v>
      </c>
      <c r="U145" s="159">
        <v>1.48</v>
      </c>
      <c r="V145" s="159">
        <f>ROUND(E145*U145,2)</f>
        <v>20.72</v>
      </c>
      <c r="W145" s="159"/>
      <c r="X145" s="159" t="s">
        <v>125</v>
      </c>
      <c r="Y145" s="159" t="s">
        <v>126</v>
      </c>
      <c r="Z145" s="149"/>
      <c r="AA145" s="149"/>
      <c r="AB145" s="149"/>
      <c r="AC145" s="149"/>
      <c r="AD145" s="149"/>
      <c r="AE145" s="149"/>
      <c r="AF145" s="149"/>
      <c r="AG145" s="149" t="s">
        <v>127</v>
      </c>
      <c r="AH145" s="149"/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  <c r="BA145" s="149"/>
      <c r="BB145" s="149"/>
      <c r="BC145" s="149"/>
      <c r="BD145" s="149"/>
      <c r="BE145" s="149"/>
      <c r="BF145" s="149"/>
      <c r="BG145" s="149"/>
      <c r="BH145" s="149"/>
    </row>
    <row r="146" spans="1:60" ht="22.5" outlineLevel="2" x14ac:dyDescent="0.2">
      <c r="A146" s="156"/>
      <c r="B146" s="157"/>
      <c r="C146" s="190" t="s">
        <v>326</v>
      </c>
      <c r="D146" s="161"/>
      <c r="E146" s="162">
        <v>14</v>
      </c>
      <c r="F146" s="159"/>
      <c r="G146" s="159"/>
      <c r="H146" s="159"/>
      <c r="I146" s="159"/>
      <c r="J146" s="159"/>
      <c r="K146" s="159"/>
      <c r="L146" s="159"/>
      <c r="M146" s="159"/>
      <c r="N146" s="158"/>
      <c r="O146" s="158"/>
      <c r="P146" s="158"/>
      <c r="Q146" s="158"/>
      <c r="R146" s="159"/>
      <c r="S146" s="159"/>
      <c r="T146" s="159"/>
      <c r="U146" s="159"/>
      <c r="V146" s="159"/>
      <c r="W146" s="159"/>
      <c r="X146" s="159"/>
      <c r="Y146" s="159"/>
      <c r="Z146" s="149"/>
      <c r="AA146" s="149"/>
      <c r="AB146" s="149"/>
      <c r="AC146" s="149"/>
      <c r="AD146" s="149"/>
      <c r="AE146" s="149"/>
      <c r="AF146" s="149"/>
      <c r="AG146" s="149" t="s">
        <v>129</v>
      </c>
      <c r="AH146" s="149">
        <v>0</v>
      </c>
      <c r="AI146" s="149"/>
      <c r="AJ146" s="149"/>
      <c r="AK146" s="149"/>
      <c r="AL146" s="149"/>
      <c r="AM146" s="149"/>
      <c r="AN146" s="149"/>
      <c r="AO146" s="149"/>
      <c r="AP146" s="149"/>
      <c r="AQ146" s="149"/>
      <c r="AR146" s="149"/>
      <c r="AS146" s="149"/>
      <c r="AT146" s="149"/>
      <c r="AU146" s="149"/>
      <c r="AV146" s="149"/>
      <c r="AW146" s="149"/>
      <c r="AX146" s="149"/>
      <c r="AY146" s="149"/>
      <c r="AZ146" s="149"/>
      <c r="BA146" s="149"/>
      <c r="BB146" s="149"/>
      <c r="BC146" s="149"/>
      <c r="BD146" s="149"/>
      <c r="BE146" s="149"/>
      <c r="BF146" s="149"/>
      <c r="BG146" s="149"/>
      <c r="BH146" s="149"/>
    </row>
    <row r="147" spans="1:60" outlineLevel="1" x14ac:dyDescent="0.2">
      <c r="A147" s="182">
        <v>61</v>
      </c>
      <c r="B147" s="183" t="s">
        <v>327</v>
      </c>
      <c r="C147" s="191" t="s">
        <v>328</v>
      </c>
      <c r="D147" s="184" t="s">
        <v>0</v>
      </c>
      <c r="E147" s="185">
        <v>4622.6956</v>
      </c>
      <c r="F147" s="186">
        <v>0</v>
      </c>
      <c r="G147" s="187">
        <f>ROUND(E147*F147,2)</f>
        <v>0</v>
      </c>
      <c r="H147" s="160">
        <v>0</v>
      </c>
      <c r="I147" s="159">
        <f>ROUND(E147*H147,2)</f>
        <v>0</v>
      </c>
      <c r="J147" s="160">
        <v>2.4</v>
      </c>
      <c r="K147" s="159">
        <f>ROUND(E147*J147,2)</f>
        <v>11094.47</v>
      </c>
      <c r="L147" s="159">
        <v>21</v>
      </c>
      <c r="M147" s="159">
        <f>G147*(1+L147/100)</f>
        <v>0</v>
      </c>
      <c r="N147" s="158">
        <v>0</v>
      </c>
      <c r="O147" s="158">
        <f>ROUND(E147*N147,2)</f>
        <v>0</v>
      </c>
      <c r="P147" s="158">
        <v>0</v>
      </c>
      <c r="Q147" s="158">
        <f>ROUND(E147*P147,2)</f>
        <v>0</v>
      </c>
      <c r="R147" s="159"/>
      <c r="S147" s="159" t="s">
        <v>124</v>
      </c>
      <c r="T147" s="159" t="s">
        <v>124</v>
      </c>
      <c r="U147" s="159">
        <v>0</v>
      </c>
      <c r="V147" s="159">
        <f>ROUND(E147*U147,2)</f>
        <v>0</v>
      </c>
      <c r="W147" s="159"/>
      <c r="X147" s="159" t="s">
        <v>208</v>
      </c>
      <c r="Y147" s="159" t="s">
        <v>126</v>
      </c>
      <c r="Z147" s="149"/>
      <c r="AA147" s="149"/>
      <c r="AB147" s="149"/>
      <c r="AC147" s="149"/>
      <c r="AD147" s="149"/>
      <c r="AE147" s="149"/>
      <c r="AF147" s="149"/>
      <c r="AG147" s="149" t="s">
        <v>209</v>
      </c>
      <c r="AH147" s="149"/>
      <c r="AI147" s="149"/>
      <c r="AJ147" s="149"/>
      <c r="AK147" s="149"/>
      <c r="AL147" s="149"/>
      <c r="AM147" s="149"/>
      <c r="AN147" s="149"/>
      <c r="AO147" s="149"/>
      <c r="AP147" s="149"/>
      <c r="AQ147" s="149"/>
      <c r="AR147" s="149"/>
      <c r="AS147" s="149"/>
      <c r="AT147" s="149"/>
      <c r="AU147" s="149"/>
      <c r="AV147" s="149"/>
      <c r="AW147" s="149"/>
      <c r="AX147" s="149"/>
      <c r="AY147" s="149"/>
      <c r="AZ147" s="149"/>
      <c r="BA147" s="149"/>
      <c r="BB147" s="149"/>
      <c r="BC147" s="149"/>
      <c r="BD147" s="149"/>
      <c r="BE147" s="149"/>
      <c r="BF147" s="149"/>
      <c r="BG147" s="149"/>
      <c r="BH147" s="149"/>
    </row>
    <row r="148" spans="1:60" x14ac:dyDescent="0.2">
      <c r="A148" s="169" t="s">
        <v>119</v>
      </c>
      <c r="B148" s="170" t="s">
        <v>80</v>
      </c>
      <c r="C148" s="188" t="s">
        <v>81</v>
      </c>
      <c r="D148" s="171"/>
      <c r="E148" s="172"/>
      <c r="F148" s="173"/>
      <c r="G148" s="174">
        <f>SUMIF(AG149:AG175,"&lt;&gt;NOR",G149:G175)</f>
        <v>0</v>
      </c>
      <c r="H148" s="168"/>
      <c r="I148" s="168">
        <f>SUM(I149:I175)</f>
        <v>907671.25000000012</v>
      </c>
      <c r="J148" s="168"/>
      <c r="K148" s="168">
        <f>SUM(K149:K175)</f>
        <v>929539.49999999988</v>
      </c>
      <c r="L148" s="168"/>
      <c r="M148" s="168">
        <f>SUM(M149:M175)</f>
        <v>0</v>
      </c>
      <c r="N148" s="167"/>
      <c r="O148" s="167">
        <f>SUM(O149:O175)</f>
        <v>72.39</v>
      </c>
      <c r="P148" s="167"/>
      <c r="Q148" s="167">
        <f>SUM(Q149:Q175)</f>
        <v>64.319999999999993</v>
      </c>
      <c r="R148" s="168"/>
      <c r="S148" s="168"/>
      <c r="T148" s="168"/>
      <c r="U148" s="168"/>
      <c r="V148" s="168">
        <f>SUM(V149:V175)</f>
        <v>1665.2700000000002</v>
      </c>
      <c r="W148" s="168"/>
      <c r="X148" s="168"/>
      <c r="Y148" s="168"/>
      <c r="AG148" t="s">
        <v>120</v>
      </c>
    </row>
    <row r="149" spans="1:60" outlineLevel="1" x14ac:dyDescent="0.2">
      <c r="A149" s="176">
        <v>62</v>
      </c>
      <c r="B149" s="177" t="s">
        <v>329</v>
      </c>
      <c r="C149" s="189" t="s">
        <v>330</v>
      </c>
      <c r="D149" s="178" t="s">
        <v>132</v>
      </c>
      <c r="E149" s="179">
        <v>960</v>
      </c>
      <c r="F149" s="180">
        <v>0</v>
      </c>
      <c r="G149" s="181">
        <f>ROUND(E149*F149,2)</f>
        <v>0</v>
      </c>
      <c r="H149" s="160">
        <v>0</v>
      </c>
      <c r="I149" s="159">
        <f>ROUND(E149*H149,2)</f>
        <v>0</v>
      </c>
      <c r="J149" s="160">
        <v>109</v>
      </c>
      <c r="K149" s="159">
        <f>ROUND(E149*J149,2)</f>
        <v>104640</v>
      </c>
      <c r="L149" s="159">
        <v>21</v>
      </c>
      <c r="M149" s="159">
        <f>G149*(1+L149/100)</f>
        <v>0</v>
      </c>
      <c r="N149" s="158">
        <v>0</v>
      </c>
      <c r="O149" s="158">
        <f>ROUND(E149*N149,2)</f>
        <v>0</v>
      </c>
      <c r="P149" s="158">
        <v>6.7000000000000004E-2</v>
      </c>
      <c r="Q149" s="158">
        <f>ROUND(E149*P149,2)</f>
        <v>64.319999999999993</v>
      </c>
      <c r="R149" s="159"/>
      <c r="S149" s="159" t="s">
        <v>124</v>
      </c>
      <c r="T149" s="159" t="s">
        <v>124</v>
      </c>
      <c r="U149" s="159">
        <v>0.21099999999999999</v>
      </c>
      <c r="V149" s="159">
        <f>ROUND(E149*U149,2)</f>
        <v>202.56</v>
      </c>
      <c r="W149" s="159"/>
      <c r="X149" s="159" t="s">
        <v>125</v>
      </c>
      <c r="Y149" s="159" t="s">
        <v>126</v>
      </c>
      <c r="Z149" s="149"/>
      <c r="AA149" s="149"/>
      <c r="AB149" s="149"/>
      <c r="AC149" s="149"/>
      <c r="AD149" s="149"/>
      <c r="AE149" s="149"/>
      <c r="AF149" s="149"/>
      <c r="AG149" s="149" t="s">
        <v>127</v>
      </c>
      <c r="AH149" s="149"/>
      <c r="AI149" s="149"/>
      <c r="AJ149" s="149"/>
      <c r="AK149" s="149"/>
      <c r="AL149" s="149"/>
      <c r="AM149" s="149"/>
      <c r="AN149" s="149"/>
      <c r="AO149" s="149"/>
      <c r="AP149" s="149"/>
      <c r="AQ149" s="149"/>
      <c r="AR149" s="149"/>
      <c r="AS149" s="149"/>
      <c r="AT149" s="149"/>
      <c r="AU149" s="149"/>
      <c r="AV149" s="149"/>
      <c r="AW149" s="149"/>
      <c r="AX149" s="149"/>
      <c r="AY149" s="149"/>
      <c r="AZ149" s="149"/>
      <c r="BA149" s="149"/>
      <c r="BB149" s="149"/>
      <c r="BC149" s="149"/>
      <c r="BD149" s="149"/>
      <c r="BE149" s="149"/>
      <c r="BF149" s="149"/>
      <c r="BG149" s="149"/>
      <c r="BH149" s="149"/>
    </row>
    <row r="150" spans="1:60" outlineLevel="2" x14ac:dyDescent="0.2">
      <c r="A150" s="156"/>
      <c r="B150" s="157"/>
      <c r="C150" s="190" t="s">
        <v>218</v>
      </c>
      <c r="D150" s="161"/>
      <c r="E150" s="162">
        <v>960</v>
      </c>
      <c r="F150" s="159"/>
      <c r="G150" s="159"/>
      <c r="H150" s="159"/>
      <c r="I150" s="159"/>
      <c r="J150" s="159"/>
      <c r="K150" s="159"/>
      <c r="L150" s="159"/>
      <c r="M150" s="159"/>
      <c r="N150" s="158"/>
      <c r="O150" s="158"/>
      <c r="P150" s="158"/>
      <c r="Q150" s="158"/>
      <c r="R150" s="159"/>
      <c r="S150" s="159"/>
      <c r="T150" s="159"/>
      <c r="U150" s="159"/>
      <c r="V150" s="159"/>
      <c r="W150" s="159"/>
      <c r="X150" s="159"/>
      <c r="Y150" s="159"/>
      <c r="Z150" s="149"/>
      <c r="AA150" s="149"/>
      <c r="AB150" s="149"/>
      <c r="AC150" s="149"/>
      <c r="AD150" s="149"/>
      <c r="AE150" s="149"/>
      <c r="AF150" s="149"/>
      <c r="AG150" s="149" t="s">
        <v>129</v>
      </c>
      <c r="AH150" s="149">
        <v>0</v>
      </c>
      <c r="AI150" s="149"/>
      <c r="AJ150" s="149"/>
      <c r="AK150" s="149"/>
      <c r="AL150" s="149"/>
      <c r="AM150" s="149"/>
      <c r="AN150" s="149"/>
      <c r="AO150" s="149"/>
      <c r="AP150" s="149"/>
      <c r="AQ150" s="149"/>
      <c r="AR150" s="149"/>
      <c r="AS150" s="149"/>
      <c r="AT150" s="149"/>
      <c r="AU150" s="149"/>
      <c r="AV150" s="149"/>
      <c r="AW150" s="149"/>
      <c r="AX150" s="149"/>
      <c r="AY150" s="149"/>
      <c r="AZ150" s="149"/>
      <c r="BA150" s="149"/>
      <c r="BB150" s="149"/>
      <c r="BC150" s="149"/>
      <c r="BD150" s="149"/>
      <c r="BE150" s="149"/>
      <c r="BF150" s="149"/>
      <c r="BG150" s="149"/>
      <c r="BH150" s="149"/>
    </row>
    <row r="151" spans="1:60" ht="22.5" outlineLevel="1" x14ac:dyDescent="0.2">
      <c r="A151" s="176">
        <v>63</v>
      </c>
      <c r="B151" s="177" t="s">
        <v>331</v>
      </c>
      <c r="C151" s="189" t="s">
        <v>332</v>
      </c>
      <c r="D151" s="178" t="s">
        <v>132</v>
      </c>
      <c r="E151" s="179">
        <v>960</v>
      </c>
      <c r="F151" s="180">
        <v>0</v>
      </c>
      <c r="G151" s="181">
        <f>ROUND(E151*F151,2)</f>
        <v>0</v>
      </c>
      <c r="H151" s="160">
        <v>716.63</v>
      </c>
      <c r="I151" s="159">
        <f>ROUND(E151*H151,2)</f>
        <v>687964.8</v>
      </c>
      <c r="J151" s="160">
        <v>393.37</v>
      </c>
      <c r="K151" s="159">
        <f>ROUND(E151*J151,2)</f>
        <v>377635.2</v>
      </c>
      <c r="L151" s="159">
        <v>21</v>
      </c>
      <c r="M151" s="159">
        <f>G151*(1+L151/100)</f>
        <v>0</v>
      </c>
      <c r="N151" s="158">
        <v>7.2279999999999997E-2</v>
      </c>
      <c r="O151" s="158">
        <f>ROUND(E151*N151,2)</f>
        <v>69.39</v>
      </c>
      <c r="P151" s="158">
        <v>0</v>
      </c>
      <c r="Q151" s="158">
        <f>ROUND(E151*P151,2)</f>
        <v>0</v>
      </c>
      <c r="R151" s="159"/>
      <c r="S151" s="159" t="s">
        <v>124</v>
      </c>
      <c r="T151" s="159" t="s">
        <v>124</v>
      </c>
      <c r="U151" s="159">
        <v>0.65</v>
      </c>
      <c r="V151" s="159">
        <f>ROUND(E151*U151,2)</f>
        <v>624</v>
      </c>
      <c r="W151" s="159"/>
      <c r="X151" s="159" t="s">
        <v>125</v>
      </c>
      <c r="Y151" s="159" t="s">
        <v>126</v>
      </c>
      <c r="Z151" s="149"/>
      <c r="AA151" s="149"/>
      <c r="AB151" s="149"/>
      <c r="AC151" s="149"/>
      <c r="AD151" s="149"/>
      <c r="AE151" s="149"/>
      <c r="AF151" s="149"/>
      <c r="AG151" s="149" t="s">
        <v>127</v>
      </c>
      <c r="AH151" s="149"/>
      <c r="AI151" s="149"/>
      <c r="AJ151" s="149"/>
      <c r="AK151" s="149"/>
      <c r="AL151" s="149"/>
      <c r="AM151" s="149"/>
      <c r="AN151" s="149"/>
      <c r="AO151" s="149"/>
      <c r="AP151" s="149"/>
      <c r="AQ151" s="149"/>
      <c r="AR151" s="149"/>
      <c r="AS151" s="149"/>
      <c r="AT151" s="149"/>
      <c r="AU151" s="149"/>
      <c r="AV151" s="149"/>
      <c r="AW151" s="149"/>
      <c r="AX151" s="149"/>
      <c r="AY151" s="149"/>
      <c r="AZ151" s="149"/>
      <c r="BA151" s="149"/>
      <c r="BB151" s="149"/>
      <c r="BC151" s="149"/>
      <c r="BD151" s="149"/>
      <c r="BE151" s="149"/>
      <c r="BF151" s="149"/>
      <c r="BG151" s="149"/>
      <c r="BH151" s="149"/>
    </row>
    <row r="152" spans="1:60" outlineLevel="2" x14ac:dyDescent="0.2">
      <c r="A152" s="156"/>
      <c r="B152" s="157"/>
      <c r="C152" s="190" t="s">
        <v>218</v>
      </c>
      <c r="D152" s="161"/>
      <c r="E152" s="162">
        <v>960</v>
      </c>
      <c r="F152" s="159"/>
      <c r="G152" s="159"/>
      <c r="H152" s="159"/>
      <c r="I152" s="159"/>
      <c r="J152" s="159"/>
      <c r="K152" s="159"/>
      <c r="L152" s="159"/>
      <c r="M152" s="159"/>
      <c r="N152" s="158"/>
      <c r="O152" s="158"/>
      <c r="P152" s="158"/>
      <c r="Q152" s="158"/>
      <c r="R152" s="159"/>
      <c r="S152" s="159"/>
      <c r="T152" s="159"/>
      <c r="U152" s="159"/>
      <c r="V152" s="159"/>
      <c r="W152" s="159"/>
      <c r="X152" s="159"/>
      <c r="Y152" s="159"/>
      <c r="Z152" s="149"/>
      <c r="AA152" s="149"/>
      <c r="AB152" s="149"/>
      <c r="AC152" s="149"/>
      <c r="AD152" s="149"/>
      <c r="AE152" s="149"/>
      <c r="AF152" s="149"/>
      <c r="AG152" s="149" t="s">
        <v>129</v>
      </c>
      <c r="AH152" s="149">
        <v>0</v>
      </c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49"/>
      <c r="AW152" s="149"/>
      <c r="AX152" s="149"/>
      <c r="AY152" s="149"/>
      <c r="AZ152" s="149"/>
      <c r="BA152" s="149"/>
      <c r="BB152" s="149"/>
      <c r="BC152" s="149"/>
      <c r="BD152" s="149"/>
      <c r="BE152" s="149"/>
      <c r="BF152" s="149"/>
      <c r="BG152" s="149"/>
      <c r="BH152" s="149"/>
    </row>
    <row r="153" spans="1:60" ht="22.5" outlineLevel="1" x14ac:dyDescent="0.2">
      <c r="A153" s="176">
        <v>64</v>
      </c>
      <c r="B153" s="177" t="s">
        <v>333</v>
      </c>
      <c r="C153" s="189" t="s">
        <v>334</v>
      </c>
      <c r="D153" s="178" t="s">
        <v>132</v>
      </c>
      <c r="E153" s="179">
        <v>16.336279999999999</v>
      </c>
      <c r="F153" s="180">
        <v>0</v>
      </c>
      <c r="G153" s="181">
        <f>ROUND(E153*F153,2)</f>
        <v>0</v>
      </c>
      <c r="H153" s="160">
        <v>973.91</v>
      </c>
      <c r="I153" s="159">
        <f>ROUND(E153*H153,2)</f>
        <v>15910.07</v>
      </c>
      <c r="J153" s="160">
        <v>2906.09</v>
      </c>
      <c r="K153" s="159">
        <f>ROUND(E153*J153,2)</f>
        <v>47474.7</v>
      </c>
      <c r="L153" s="159">
        <v>21</v>
      </c>
      <c r="M153" s="159">
        <f>G153*(1+L153/100)</f>
        <v>0</v>
      </c>
      <c r="N153" s="158">
        <v>8.7220000000000006E-2</v>
      </c>
      <c r="O153" s="158">
        <f>ROUND(E153*N153,2)</f>
        <v>1.42</v>
      </c>
      <c r="P153" s="158">
        <v>0</v>
      </c>
      <c r="Q153" s="158">
        <f>ROUND(E153*P153,2)</f>
        <v>0</v>
      </c>
      <c r="R153" s="159"/>
      <c r="S153" s="159" t="s">
        <v>124</v>
      </c>
      <c r="T153" s="159" t="s">
        <v>124</v>
      </c>
      <c r="U153" s="159">
        <v>4.8205</v>
      </c>
      <c r="V153" s="159">
        <f>ROUND(E153*U153,2)</f>
        <v>78.75</v>
      </c>
      <c r="W153" s="159"/>
      <c r="X153" s="159" t="s">
        <v>125</v>
      </c>
      <c r="Y153" s="159" t="s">
        <v>126</v>
      </c>
      <c r="Z153" s="149"/>
      <c r="AA153" s="149"/>
      <c r="AB153" s="149"/>
      <c r="AC153" s="149"/>
      <c r="AD153" s="149"/>
      <c r="AE153" s="149"/>
      <c r="AF153" s="149"/>
      <c r="AG153" s="149" t="s">
        <v>127</v>
      </c>
      <c r="AH153" s="149"/>
      <c r="AI153" s="149"/>
      <c r="AJ153" s="149"/>
      <c r="AK153" s="149"/>
      <c r="AL153" s="149"/>
      <c r="AM153" s="149"/>
      <c r="AN153" s="149"/>
      <c r="AO153" s="149"/>
      <c r="AP153" s="149"/>
      <c r="AQ153" s="149"/>
      <c r="AR153" s="149"/>
      <c r="AS153" s="149"/>
      <c r="AT153" s="149"/>
      <c r="AU153" s="149"/>
      <c r="AV153" s="149"/>
      <c r="AW153" s="149"/>
      <c r="AX153" s="149"/>
      <c r="AY153" s="149"/>
      <c r="AZ153" s="149"/>
      <c r="BA153" s="149"/>
      <c r="BB153" s="149"/>
      <c r="BC153" s="149"/>
      <c r="BD153" s="149"/>
      <c r="BE153" s="149"/>
      <c r="BF153" s="149"/>
      <c r="BG153" s="149"/>
      <c r="BH153" s="149"/>
    </row>
    <row r="154" spans="1:60" outlineLevel="2" x14ac:dyDescent="0.2">
      <c r="A154" s="156"/>
      <c r="B154" s="157"/>
      <c r="C154" s="190" t="s">
        <v>335</v>
      </c>
      <c r="D154" s="161"/>
      <c r="E154" s="162">
        <v>16.336279999999999</v>
      </c>
      <c r="F154" s="159"/>
      <c r="G154" s="159"/>
      <c r="H154" s="159"/>
      <c r="I154" s="159"/>
      <c r="J154" s="159"/>
      <c r="K154" s="159"/>
      <c r="L154" s="159"/>
      <c r="M154" s="159"/>
      <c r="N154" s="158"/>
      <c r="O154" s="158"/>
      <c r="P154" s="158"/>
      <c r="Q154" s="158"/>
      <c r="R154" s="159"/>
      <c r="S154" s="159"/>
      <c r="T154" s="159"/>
      <c r="U154" s="159"/>
      <c r="V154" s="159"/>
      <c r="W154" s="159"/>
      <c r="X154" s="159"/>
      <c r="Y154" s="159"/>
      <c r="Z154" s="149"/>
      <c r="AA154" s="149"/>
      <c r="AB154" s="149"/>
      <c r="AC154" s="149"/>
      <c r="AD154" s="149"/>
      <c r="AE154" s="149"/>
      <c r="AF154" s="149"/>
      <c r="AG154" s="149" t="s">
        <v>129</v>
      </c>
      <c r="AH154" s="149">
        <v>0</v>
      </c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49"/>
      <c r="AW154" s="149"/>
      <c r="AX154" s="149"/>
      <c r="AY154" s="149"/>
      <c r="AZ154" s="149"/>
      <c r="BA154" s="149"/>
      <c r="BB154" s="149"/>
      <c r="BC154" s="149"/>
      <c r="BD154" s="149"/>
      <c r="BE154" s="149"/>
      <c r="BF154" s="149"/>
      <c r="BG154" s="149"/>
      <c r="BH154" s="149"/>
    </row>
    <row r="155" spans="1:60" outlineLevel="1" x14ac:dyDescent="0.2">
      <c r="A155" s="176">
        <v>65</v>
      </c>
      <c r="B155" s="177" t="s">
        <v>336</v>
      </c>
      <c r="C155" s="189" t="s">
        <v>337</v>
      </c>
      <c r="D155" s="178" t="s">
        <v>212</v>
      </c>
      <c r="E155" s="179">
        <v>63.41</v>
      </c>
      <c r="F155" s="180">
        <v>0</v>
      </c>
      <c r="G155" s="181">
        <f>ROUND(E155*F155,2)</f>
        <v>0</v>
      </c>
      <c r="H155" s="160">
        <v>974.6</v>
      </c>
      <c r="I155" s="159">
        <f>ROUND(E155*H155,2)</f>
        <v>61799.39</v>
      </c>
      <c r="J155" s="160">
        <v>181.4</v>
      </c>
      <c r="K155" s="159">
        <f>ROUND(E155*J155,2)</f>
        <v>11502.57</v>
      </c>
      <c r="L155" s="159">
        <v>21</v>
      </c>
      <c r="M155" s="159">
        <f>G155*(1+L155/100)</f>
        <v>0</v>
      </c>
      <c r="N155" s="158">
        <v>1.044E-2</v>
      </c>
      <c r="O155" s="158">
        <f>ROUND(E155*N155,2)</f>
        <v>0.66</v>
      </c>
      <c r="P155" s="158">
        <v>0</v>
      </c>
      <c r="Q155" s="158">
        <f>ROUND(E155*P155,2)</f>
        <v>0</v>
      </c>
      <c r="R155" s="159"/>
      <c r="S155" s="159" t="s">
        <v>338</v>
      </c>
      <c r="T155" s="159" t="s">
        <v>338</v>
      </c>
      <c r="U155" s="159">
        <v>0.33</v>
      </c>
      <c r="V155" s="159">
        <f>ROUND(E155*U155,2)</f>
        <v>20.93</v>
      </c>
      <c r="W155" s="159"/>
      <c r="X155" s="159" t="s">
        <v>125</v>
      </c>
      <c r="Y155" s="159" t="s">
        <v>126</v>
      </c>
      <c r="Z155" s="149"/>
      <c r="AA155" s="149"/>
      <c r="AB155" s="149"/>
      <c r="AC155" s="149"/>
      <c r="AD155" s="149"/>
      <c r="AE155" s="149"/>
      <c r="AF155" s="149"/>
      <c r="AG155" s="149" t="s">
        <v>127</v>
      </c>
      <c r="AH155" s="149"/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  <c r="AZ155" s="149"/>
      <c r="BA155" s="149"/>
      <c r="BB155" s="149"/>
      <c r="BC155" s="149"/>
      <c r="BD155" s="149"/>
      <c r="BE155" s="149"/>
      <c r="BF155" s="149"/>
      <c r="BG155" s="149"/>
      <c r="BH155" s="149"/>
    </row>
    <row r="156" spans="1:60" outlineLevel="2" x14ac:dyDescent="0.2">
      <c r="A156" s="156"/>
      <c r="B156" s="157"/>
      <c r="C156" s="190" t="s">
        <v>339</v>
      </c>
      <c r="D156" s="161"/>
      <c r="E156" s="162">
        <v>58.17</v>
      </c>
      <c r="F156" s="159"/>
      <c r="G156" s="159"/>
      <c r="H156" s="159"/>
      <c r="I156" s="159"/>
      <c r="J156" s="159"/>
      <c r="K156" s="159"/>
      <c r="L156" s="159"/>
      <c r="M156" s="159"/>
      <c r="N156" s="158"/>
      <c r="O156" s="158"/>
      <c r="P156" s="158"/>
      <c r="Q156" s="158"/>
      <c r="R156" s="159"/>
      <c r="S156" s="159"/>
      <c r="T156" s="159"/>
      <c r="U156" s="159"/>
      <c r="V156" s="159"/>
      <c r="W156" s="159"/>
      <c r="X156" s="159"/>
      <c r="Y156" s="159"/>
      <c r="Z156" s="149"/>
      <c r="AA156" s="149"/>
      <c r="AB156" s="149"/>
      <c r="AC156" s="149"/>
      <c r="AD156" s="149"/>
      <c r="AE156" s="149"/>
      <c r="AF156" s="149"/>
      <c r="AG156" s="149" t="s">
        <v>129</v>
      </c>
      <c r="AH156" s="149">
        <v>0</v>
      </c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  <c r="AZ156" s="149"/>
      <c r="BA156" s="149"/>
      <c r="BB156" s="149"/>
      <c r="BC156" s="149"/>
      <c r="BD156" s="149"/>
      <c r="BE156" s="149"/>
      <c r="BF156" s="149"/>
      <c r="BG156" s="149"/>
      <c r="BH156" s="149"/>
    </row>
    <row r="157" spans="1:60" outlineLevel="3" x14ac:dyDescent="0.2">
      <c r="A157" s="156"/>
      <c r="B157" s="157"/>
      <c r="C157" s="190" t="s">
        <v>340</v>
      </c>
      <c r="D157" s="161"/>
      <c r="E157" s="162">
        <v>5.24</v>
      </c>
      <c r="F157" s="159"/>
      <c r="G157" s="159"/>
      <c r="H157" s="159"/>
      <c r="I157" s="159"/>
      <c r="J157" s="159"/>
      <c r="K157" s="159"/>
      <c r="L157" s="159"/>
      <c r="M157" s="159"/>
      <c r="N157" s="158"/>
      <c r="O157" s="158"/>
      <c r="P157" s="158"/>
      <c r="Q157" s="158"/>
      <c r="R157" s="159"/>
      <c r="S157" s="159"/>
      <c r="T157" s="159"/>
      <c r="U157" s="159"/>
      <c r="V157" s="159"/>
      <c r="W157" s="159"/>
      <c r="X157" s="159"/>
      <c r="Y157" s="159"/>
      <c r="Z157" s="149"/>
      <c r="AA157" s="149"/>
      <c r="AB157" s="149"/>
      <c r="AC157" s="149"/>
      <c r="AD157" s="149"/>
      <c r="AE157" s="149"/>
      <c r="AF157" s="149"/>
      <c r="AG157" s="149" t="s">
        <v>129</v>
      </c>
      <c r="AH157" s="149">
        <v>0</v>
      </c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  <c r="AW157" s="149"/>
      <c r="AX157" s="149"/>
      <c r="AY157" s="149"/>
      <c r="AZ157" s="149"/>
      <c r="BA157" s="149"/>
      <c r="BB157" s="149"/>
      <c r="BC157" s="149"/>
      <c r="BD157" s="149"/>
      <c r="BE157" s="149"/>
      <c r="BF157" s="149"/>
      <c r="BG157" s="149"/>
      <c r="BH157" s="149"/>
    </row>
    <row r="158" spans="1:60" outlineLevel="1" x14ac:dyDescent="0.2">
      <c r="A158" s="176">
        <v>66</v>
      </c>
      <c r="B158" s="177" t="s">
        <v>341</v>
      </c>
      <c r="C158" s="189" t="s">
        <v>342</v>
      </c>
      <c r="D158" s="178" t="s">
        <v>212</v>
      </c>
      <c r="E158" s="179">
        <v>62.37</v>
      </c>
      <c r="F158" s="180">
        <v>0</v>
      </c>
      <c r="G158" s="181">
        <f>ROUND(E158*F158,2)</f>
        <v>0</v>
      </c>
      <c r="H158" s="160">
        <v>973.67</v>
      </c>
      <c r="I158" s="159">
        <f>ROUND(E158*H158,2)</f>
        <v>60727.8</v>
      </c>
      <c r="J158" s="160">
        <v>277.33</v>
      </c>
      <c r="K158" s="159">
        <f>ROUND(E158*J158,2)</f>
        <v>17297.07</v>
      </c>
      <c r="L158" s="159">
        <v>21</v>
      </c>
      <c r="M158" s="159">
        <f>G158*(1+L158/100)</f>
        <v>0</v>
      </c>
      <c r="N158" s="158">
        <v>1.0410000000000001E-2</v>
      </c>
      <c r="O158" s="158">
        <f>ROUND(E158*N158,2)</f>
        <v>0.65</v>
      </c>
      <c r="P158" s="158">
        <v>0</v>
      </c>
      <c r="Q158" s="158">
        <f>ROUND(E158*P158,2)</f>
        <v>0</v>
      </c>
      <c r="R158" s="159"/>
      <c r="S158" s="159" t="s">
        <v>338</v>
      </c>
      <c r="T158" s="159" t="s">
        <v>338</v>
      </c>
      <c r="U158" s="159">
        <v>0.5</v>
      </c>
      <c r="V158" s="159">
        <f>ROUND(E158*U158,2)</f>
        <v>31.19</v>
      </c>
      <c r="W158" s="159"/>
      <c r="X158" s="159" t="s">
        <v>125</v>
      </c>
      <c r="Y158" s="159" t="s">
        <v>126</v>
      </c>
      <c r="Z158" s="149"/>
      <c r="AA158" s="149"/>
      <c r="AB158" s="149"/>
      <c r="AC158" s="149"/>
      <c r="AD158" s="149"/>
      <c r="AE158" s="149"/>
      <c r="AF158" s="149"/>
      <c r="AG158" s="149" t="s">
        <v>127</v>
      </c>
      <c r="AH158" s="149"/>
      <c r="AI158" s="149"/>
      <c r="AJ158" s="149"/>
      <c r="AK158" s="149"/>
      <c r="AL158" s="149"/>
      <c r="AM158" s="149"/>
      <c r="AN158" s="149"/>
      <c r="AO158" s="149"/>
      <c r="AP158" s="149"/>
      <c r="AQ158" s="149"/>
      <c r="AR158" s="149"/>
      <c r="AS158" s="149"/>
      <c r="AT158" s="149"/>
      <c r="AU158" s="149"/>
      <c r="AV158" s="149"/>
      <c r="AW158" s="149"/>
      <c r="AX158" s="149"/>
      <c r="AY158" s="149"/>
      <c r="AZ158" s="149"/>
      <c r="BA158" s="149"/>
      <c r="BB158" s="149"/>
      <c r="BC158" s="149"/>
      <c r="BD158" s="149"/>
      <c r="BE158" s="149"/>
      <c r="BF158" s="149"/>
      <c r="BG158" s="149"/>
      <c r="BH158" s="149"/>
    </row>
    <row r="159" spans="1:60" outlineLevel="2" x14ac:dyDescent="0.2">
      <c r="A159" s="156"/>
      <c r="B159" s="157"/>
      <c r="C159" s="190" t="s">
        <v>343</v>
      </c>
      <c r="D159" s="161"/>
      <c r="E159" s="162">
        <v>62.37</v>
      </c>
      <c r="F159" s="159"/>
      <c r="G159" s="159"/>
      <c r="H159" s="159"/>
      <c r="I159" s="159"/>
      <c r="J159" s="159"/>
      <c r="K159" s="159"/>
      <c r="L159" s="159"/>
      <c r="M159" s="159"/>
      <c r="N159" s="158"/>
      <c r="O159" s="158"/>
      <c r="P159" s="158"/>
      <c r="Q159" s="158"/>
      <c r="R159" s="159"/>
      <c r="S159" s="159"/>
      <c r="T159" s="159"/>
      <c r="U159" s="159"/>
      <c r="V159" s="159"/>
      <c r="W159" s="159"/>
      <c r="X159" s="159"/>
      <c r="Y159" s="159"/>
      <c r="Z159" s="149"/>
      <c r="AA159" s="149"/>
      <c r="AB159" s="149"/>
      <c r="AC159" s="149"/>
      <c r="AD159" s="149"/>
      <c r="AE159" s="149"/>
      <c r="AF159" s="149"/>
      <c r="AG159" s="149" t="s">
        <v>129</v>
      </c>
      <c r="AH159" s="149">
        <v>0</v>
      </c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49"/>
      <c r="AU159" s="149"/>
      <c r="AV159" s="149"/>
      <c r="AW159" s="149"/>
      <c r="AX159" s="149"/>
      <c r="AY159" s="149"/>
      <c r="AZ159" s="149"/>
      <c r="BA159" s="149"/>
      <c r="BB159" s="149"/>
      <c r="BC159" s="149"/>
      <c r="BD159" s="149"/>
      <c r="BE159" s="149"/>
      <c r="BF159" s="149"/>
      <c r="BG159" s="149"/>
      <c r="BH159" s="149"/>
    </row>
    <row r="160" spans="1:60" outlineLevel="1" x14ac:dyDescent="0.2">
      <c r="A160" s="176">
        <v>67</v>
      </c>
      <c r="B160" s="177" t="s">
        <v>344</v>
      </c>
      <c r="C160" s="189" t="s">
        <v>345</v>
      </c>
      <c r="D160" s="178" t="s">
        <v>258</v>
      </c>
      <c r="E160" s="179">
        <v>964.16666999999995</v>
      </c>
      <c r="F160" s="180">
        <v>0</v>
      </c>
      <c r="G160" s="181">
        <f>ROUND(E160*F160,2)</f>
        <v>0</v>
      </c>
      <c r="H160" s="160">
        <v>33.520000000000003</v>
      </c>
      <c r="I160" s="159">
        <f>ROUND(E160*H160,2)</f>
        <v>32318.87</v>
      </c>
      <c r="J160" s="160">
        <v>31.08</v>
      </c>
      <c r="K160" s="159">
        <f>ROUND(E160*J160,2)</f>
        <v>29966.3</v>
      </c>
      <c r="L160" s="159">
        <v>21</v>
      </c>
      <c r="M160" s="159">
        <f>G160*(1+L160/100)</f>
        <v>0</v>
      </c>
      <c r="N160" s="158">
        <v>2.2000000000000001E-4</v>
      </c>
      <c r="O160" s="158">
        <f>ROUND(E160*N160,2)</f>
        <v>0.21</v>
      </c>
      <c r="P160" s="158">
        <v>0</v>
      </c>
      <c r="Q160" s="158">
        <f>ROUND(E160*P160,2)</f>
        <v>0</v>
      </c>
      <c r="R160" s="159"/>
      <c r="S160" s="159" t="s">
        <v>124</v>
      </c>
      <c r="T160" s="159" t="s">
        <v>124</v>
      </c>
      <c r="U160" s="159">
        <v>0.05</v>
      </c>
      <c r="V160" s="159">
        <f>ROUND(E160*U160,2)</f>
        <v>48.21</v>
      </c>
      <c r="W160" s="159"/>
      <c r="X160" s="159" t="s">
        <v>125</v>
      </c>
      <c r="Y160" s="159" t="s">
        <v>126</v>
      </c>
      <c r="Z160" s="149"/>
      <c r="AA160" s="149"/>
      <c r="AB160" s="149"/>
      <c r="AC160" s="149"/>
      <c r="AD160" s="149"/>
      <c r="AE160" s="149"/>
      <c r="AF160" s="149"/>
      <c r="AG160" s="149" t="s">
        <v>127</v>
      </c>
      <c r="AH160" s="149"/>
      <c r="AI160" s="149"/>
      <c r="AJ160" s="149"/>
      <c r="AK160" s="149"/>
      <c r="AL160" s="149"/>
      <c r="AM160" s="149"/>
      <c r="AN160" s="149"/>
      <c r="AO160" s="149"/>
      <c r="AP160" s="149"/>
      <c r="AQ160" s="149"/>
      <c r="AR160" s="149"/>
      <c r="AS160" s="149"/>
      <c r="AT160" s="149"/>
      <c r="AU160" s="149"/>
      <c r="AV160" s="149"/>
      <c r="AW160" s="149"/>
      <c r="AX160" s="149"/>
      <c r="AY160" s="149"/>
      <c r="AZ160" s="149"/>
      <c r="BA160" s="149"/>
      <c r="BB160" s="149"/>
      <c r="BC160" s="149"/>
      <c r="BD160" s="149"/>
      <c r="BE160" s="149"/>
      <c r="BF160" s="149"/>
      <c r="BG160" s="149"/>
      <c r="BH160" s="149"/>
    </row>
    <row r="161" spans="1:60" ht="22.5" outlineLevel="2" x14ac:dyDescent="0.2">
      <c r="A161" s="156"/>
      <c r="B161" s="157"/>
      <c r="C161" s="190" t="s">
        <v>346</v>
      </c>
      <c r="D161" s="161"/>
      <c r="E161" s="162">
        <v>964.16666999999995</v>
      </c>
      <c r="F161" s="159"/>
      <c r="G161" s="159"/>
      <c r="H161" s="159"/>
      <c r="I161" s="159"/>
      <c r="J161" s="159"/>
      <c r="K161" s="159"/>
      <c r="L161" s="159"/>
      <c r="M161" s="159"/>
      <c r="N161" s="158"/>
      <c r="O161" s="158"/>
      <c r="P161" s="158"/>
      <c r="Q161" s="158"/>
      <c r="R161" s="159"/>
      <c r="S161" s="159"/>
      <c r="T161" s="159"/>
      <c r="U161" s="159"/>
      <c r="V161" s="159"/>
      <c r="W161" s="159"/>
      <c r="X161" s="159"/>
      <c r="Y161" s="159"/>
      <c r="Z161" s="149"/>
      <c r="AA161" s="149"/>
      <c r="AB161" s="149"/>
      <c r="AC161" s="149"/>
      <c r="AD161" s="149"/>
      <c r="AE161" s="149"/>
      <c r="AF161" s="149"/>
      <c r="AG161" s="149" t="s">
        <v>129</v>
      </c>
      <c r="AH161" s="149">
        <v>0</v>
      </c>
      <c r="AI161" s="149"/>
      <c r="AJ161" s="149"/>
      <c r="AK161" s="149"/>
      <c r="AL161" s="149"/>
      <c r="AM161" s="149"/>
      <c r="AN161" s="149"/>
      <c r="AO161" s="149"/>
      <c r="AP161" s="149"/>
      <c r="AQ161" s="149"/>
      <c r="AR161" s="149"/>
      <c r="AS161" s="149"/>
      <c r="AT161" s="149"/>
      <c r="AU161" s="149"/>
      <c r="AV161" s="149"/>
      <c r="AW161" s="149"/>
      <c r="AX161" s="149"/>
      <c r="AY161" s="149"/>
      <c r="AZ161" s="149"/>
      <c r="BA161" s="149"/>
      <c r="BB161" s="149"/>
      <c r="BC161" s="149"/>
      <c r="BD161" s="149"/>
      <c r="BE161" s="149"/>
      <c r="BF161" s="149"/>
      <c r="BG161" s="149"/>
      <c r="BH161" s="149"/>
    </row>
    <row r="162" spans="1:60" outlineLevel="1" x14ac:dyDescent="0.2">
      <c r="A162" s="176">
        <v>68</v>
      </c>
      <c r="B162" s="177" t="s">
        <v>347</v>
      </c>
      <c r="C162" s="189" t="s">
        <v>348</v>
      </c>
      <c r="D162" s="178" t="s">
        <v>212</v>
      </c>
      <c r="E162" s="179">
        <v>347.28</v>
      </c>
      <c r="F162" s="180">
        <v>0</v>
      </c>
      <c r="G162" s="181">
        <f>ROUND(E162*F162,2)</f>
        <v>0</v>
      </c>
      <c r="H162" s="160">
        <v>14.21</v>
      </c>
      <c r="I162" s="159">
        <f>ROUND(E162*H162,2)</f>
        <v>4934.8500000000004</v>
      </c>
      <c r="J162" s="160">
        <v>257.29000000000002</v>
      </c>
      <c r="K162" s="159">
        <f>ROUND(E162*J162,2)</f>
        <v>89351.67</v>
      </c>
      <c r="L162" s="159">
        <v>21</v>
      </c>
      <c r="M162" s="159">
        <f>G162*(1+L162/100)</f>
        <v>0</v>
      </c>
      <c r="N162" s="158">
        <v>1.0000000000000001E-5</v>
      </c>
      <c r="O162" s="158">
        <f>ROUND(E162*N162,2)</f>
        <v>0</v>
      </c>
      <c r="P162" s="158">
        <v>0</v>
      </c>
      <c r="Q162" s="158">
        <f>ROUND(E162*P162,2)</f>
        <v>0</v>
      </c>
      <c r="R162" s="159"/>
      <c r="S162" s="159" t="s">
        <v>124</v>
      </c>
      <c r="T162" s="159" t="s">
        <v>124</v>
      </c>
      <c r="U162" s="159">
        <v>0.45</v>
      </c>
      <c r="V162" s="159">
        <f>ROUND(E162*U162,2)</f>
        <v>156.28</v>
      </c>
      <c r="W162" s="159"/>
      <c r="X162" s="159" t="s">
        <v>125</v>
      </c>
      <c r="Y162" s="159" t="s">
        <v>126</v>
      </c>
      <c r="Z162" s="149"/>
      <c r="AA162" s="149"/>
      <c r="AB162" s="149"/>
      <c r="AC162" s="149"/>
      <c r="AD162" s="149"/>
      <c r="AE162" s="149"/>
      <c r="AF162" s="149"/>
      <c r="AG162" s="149" t="s">
        <v>127</v>
      </c>
      <c r="AH162" s="149"/>
      <c r="AI162" s="149"/>
      <c r="AJ162" s="149"/>
      <c r="AK162" s="149"/>
      <c r="AL162" s="149"/>
      <c r="AM162" s="149"/>
      <c r="AN162" s="149"/>
      <c r="AO162" s="149"/>
      <c r="AP162" s="149"/>
      <c r="AQ162" s="149"/>
      <c r="AR162" s="149"/>
      <c r="AS162" s="149"/>
      <c r="AT162" s="149"/>
      <c r="AU162" s="149"/>
      <c r="AV162" s="149"/>
      <c r="AW162" s="149"/>
      <c r="AX162" s="149"/>
      <c r="AY162" s="149"/>
      <c r="AZ162" s="149"/>
      <c r="BA162" s="149"/>
      <c r="BB162" s="149"/>
      <c r="BC162" s="149"/>
      <c r="BD162" s="149"/>
      <c r="BE162" s="149"/>
      <c r="BF162" s="149"/>
      <c r="BG162" s="149"/>
      <c r="BH162" s="149"/>
    </row>
    <row r="163" spans="1:60" outlineLevel="2" x14ac:dyDescent="0.2">
      <c r="A163" s="156"/>
      <c r="B163" s="157"/>
      <c r="C163" s="190" t="s">
        <v>349</v>
      </c>
      <c r="D163" s="161"/>
      <c r="E163" s="162">
        <v>125.94</v>
      </c>
      <c r="F163" s="159"/>
      <c r="G163" s="159"/>
      <c r="H163" s="159"/>
      <c r="I163" s="159"/>
      <c r="J163" s="159"/>
      <c r="K163" s="159"/>
      <c r="L163" s="159"/>
      <c r="M163" s="159"/>
      <c r="N163" s="158"/>
      <c r="O163" s="158"/>
      <c r="P163" s="158"/>
      <c r="Q163" s="158"/>
      <c r="R163" s="159"/>
      <c r="S163" s="159"/>
      <c r="T163" s="159"/>
      <c r="U163" s="159"/>
      <c r="V163" s="159"/>
      <c r="W163" s="159"/>
      <c r="X163" s="159"/>
      <c r="Y163" s="159"/>
      <c r="Z163" s="149"/>
      <c r="AA163" s="149"/>
      <c r="AB163" s="149"/>
      <c r="AC163" s="149"/>
      <c r="AD163" s="149"/>
      <c r="AE163" s="149"/>
      <c r="AF163" s="149"/>
      <c r="AG163" s="149" t="s">
        <v>129</v>
      </c>
      <c r="AH163" s="149">
        <v>5</v>
      </c>
      <c r="AI163" s="149"/>
      <c r="AJ163" s="149"/>
      <c r="AK163" s="149"/>
      <c r="AL163" s="149"/>
      <c r="AM163" s="149"/>
      <c r="AN163" s="149"/>
      <c r="AO163" s="149"/>
      <c r="AP163" s="149"/>
      <c r="AQ163" s="149"/>
      <c r="AR163" s="149"/>
      <c r="AS163" s="149"/>
      <c r="AT163" s="149"/>
      <c r="AU163" s="149"/>
      <c r="AV163" s="149"/>
      <c r="AW163" s="149"/>
      <c r="AX163" s="149"/>
      <c r="AY163" s="149"/>
      <c r="AZ163" s="149"/>
      <c r="BA163" s="149"/>
      <c r="BB163" s="149"/>
      <c r="BC163" s="149"/>
      <c r="BD163" s="149"/>
      <c r="BE163" s="149"/>
      <c r="BF163" s="149"/>
      <c r="BG163" s="149"/>
      <c r="BH163" s="149"/>
    </row>
    <row r="164" spans="1:60" outlineLevel="3" x14ac:dyDescent="0.2">
      <c r="A164" s="156"/>
      <c r="B164" s="157"/>
      <c r="C164" s="190" t="s">
        <v>350</v>
      </c>
      <c r="D164" s="161"/>
      <c r="E164" s="162">
        <v>124.74</v>
      </c>
      <c r="F164" s="159"/>
      <c r="G164" s="159"/>
      <c r="H164" s="159"/>
      <c r="I164" s="159"/>
      <c r="J164" s="159"/>
      <c r="K164" s="159"/>
      <c r="L164" s="159"/>
      <c r="M164" s="159"/>
      <c r="N164" s="158"/>
      <c r="O164" s="158"/>
      <c r="P164" s="158"/>
      <c r="Q164" s="158"/>
      <c r="R164" s="159"/>
      <c r="S164" s="159"/>
      <c r="T164" s="159"/>
      <c r="U164" s="159"/>
      <c r="V164" s="159"/>
      <c r="W164" s="159"/>
      <c r="X164" s="159"/>
      <c r="Y164" s="159"/>
      <c r="Z164" s="149"/>
      <c r="AA164" s="149"/>
      <c r="AB164" s="149"/>
      <c r="AC164" s="149"/>
      <c r="AD164" s="149"/>
      <c r="AE164" s="149"/>
      <c r="AF164" s="149"/>
      <c r="AG164" s="149" t="s">
        <v>129</v>
      </c>
      <c r="AH164" s="149">
        <v>5</v>
      </c>
      <c r="AI164" s="149"/>
      <c r="AJ164" s="149"/>
      <c r="AK164" s="149"/>
      <c r="AL164" s="149"/>
      <c r="AM164" s="149"/>
      <c r="AN164" s="149"/>
      <c r="AO164" s="149"/>
      <c r="AP164" s="149"/>
      <c r="AQ164" s="149"/>
      <c r="AR164" s="149"/>
      <c r="AS164" s="149"/>
      <c r="AT164" s="149"/>
      <c r="AU164" s="149"/>
      <c r="AV164" s="149"/>
      <c r="AW164" s="149"/>
      <c r="AX164" s="149"/>
      <c r="AY164" s="149"/>
      <c r="AZ164" s="149"/>
      <c r="BA164" s="149"/>
      <c r="BB164" s="149"/>
      <c r="BC164" s="149"/>
      <c r="BD164" s="149"/>
      <c r="BE164" s="149"/>
      <c r="BF164" s="149"/>
      <c r="BG164" s="149"/>
      <c r="BH164" s="149"/>
    </row>
    <row r="165" spans="1:60" outlineLevel="3" x14ac:dyDescent="0.2">
      <c r="A165" s="156"/>
      <c r="B165" s="157"/>
      <c r="C165" s="190" t="s">
        <v>351</v>
      </c>
      <c r="D165" s="161"/>
      <c r="E165" s="162">
        <v>12.6</v>
      </c>
      <c r="F165" s="159"/>
      <c r="G165" s="159"/>
      <c r="H165" s="159"/>
      <c r="I165" s="159"/>
      <c r="J165" s="159"/>
      <c r="K165" s="159"/>
      <c r="L165" s="159"/>
      <c r="M165" s="159"/>
      <c r="N165" s="158"/>
      <c r="O165" s="158"/>
      <c r="P165" s="158"/>
      <c r="Q165" s="158"/>
      <c r="R165" s="159"/>
      <c r="S165" s="159"/>
      <c r="T165" s="159"/>
      <c r="U165" s="159"/>
      <c r="V165" s="159"/>
      <c r="W165" s="159"/>
      <c r="X165" s="159"/>
      <c r="Y165" s="159"/>
      <c r="Z165" s="149"/>
      <c r="AA165" s="149"/>
      <c r="AB165" s="149"/>
      <c r="AC165" s="149"/>
      <c r="AD165" s="149"/>
      <c r="AE165" s="149"/>
      <c r="AF165" s="149"/>
      <c r="AG165" s="149" t="s">
        <v>129</v>
      </c>
      <c r="AH165" s="149">
        <v>5</v>
      </c>
      <c r="AI165" s="149"/>
      <c r="AJ165" s="149"/>
      <c r="AK165" s="149"/>
      <c r="AL165" s="149"/>
      <c r="AM165" s="149"/>
      <c r="AN165" s="149"/>
      <c r="AO165" s="149"/>
      <c r="AP165" s="149"/>
      <c r="AQ165" s="149"/>
      <c r="AR165" s="149"/>
      <c r="AS165" s="149"/>
      <c r="AT165" s="149"/>
      <c r="AU165" s="149"/>
      <c r="AV165" s="149"/>
      <c r="AW165" s="149"/>
      <c r="AX165" s="149"/>
      <c r="AY165" s="149"/>
      <c r="AZ165" s="149"/>
      <c r="BA165" s="149"/>
      <c r="BB165" s="149"/>
      <c r="BC165" s="149"/>
      <c r="BD165" s="149"/>
      <c r="BE165" s="149"/>
      <c r="BF165" s="149"/>
      <c r="BG165" s="149"/>
      <c r="BH165" s="149"/>
    </row>
    <row r="166" spans="1:60" outlineLevel="3" x14ac:dyDescent="0.2">
      <c r="A166" s="156"/>
      <c r="B166" s="157"/>
      <c r="C166" s="190" t="s">
        <v>352</v>
      </c>
      <c r="D166" s="161"/>
      <c r="E166" s="162">
        <v>32</v>
      </c>
      <c r="F166" s="159"/>
      <c r="G166" s="159"/>
      <c r="H166" s="159"/>
      <c r="I166" s="159"/>
      <c r="J166" s="159"/>
      <c r="K166" s="159"/>
      <c r="L166" s="159"/>
      <c r="M166" s="159"/>
      <c r="N166" s="158"/>
      <c r="O166" s="158"/>
      <c r="P166" s="158"/>
      <c r="Q166" s="158"/>
      <c r="R166" s="159"/>
      <c r="S166" s="159"/>
      <c r="T166" s="159"/>
      <c r="U166" s="159"/>
      <c r="V166" s="159"/>
      <c r="W166" s="159"/>
      <c r="X166" s="159"/>
      <c r="Y166" s="159"/>
      <c r="Z166" s="149"/>
      <c r="AA166" s="149"/>
      <c r="AB166" s="149"/>
      <c r="AC166" s="149"/>
      <c r="AD166" s="149"/>
      <c r="AE166" s="149"/>
      <c r="AF166" s="149"/>
      <c r="AG166" s="149" t="s">
        <v>129</v>
      </c>
      <c r="AH166" s="149">
        <v>5</v>
      </c>
      <c r="AI166" s="149"/>
      <c r="AJ166" s="149"/>
      <c r="AK166" s="149"/>
      <c r="AL166" s="149"/>
      <c r="AM166" s="149"/>
      <c r="AN166" s="149"/>
      <c r="AO166" s="149"/>
      <c r="AP166" s="149"/>
      <c r="AQ166" s="149"/>
      <c r="AR166" s="149"/>
      <c r="AS166" s="149"/>
      <c r="AT166" s="149"/>
      <c r="AU166" s="149"/>
      <c r="AV166" s="149"/>
      <c r="AW166" s="149"/>
      <c r="AX166" s="149"/>
      <c r="AY166" s="149"/>
      <c r="AZ166" s="149"/>
      <c r="BA166" s="149"/>
      <c r="BB166" s="149"/>
      <c r="BC166" s="149"/>
      <c r="BD166" s="149"/>
      <c r="BE166" s="149"/>
      <c r="BF166" s="149"/>
      <c r="BG166" s="149"/>
      <c r="BH166" s="149"/>
    </row>
    <row r="167" spans="1:60" outlineLevel="3" x14ac:dyDescent="0.2">
      <c r="A167" s="156"/>
      <c r="B167" s="157"/>
      <c r="C167" s="190" t="s">
        <v>353</v>
      </c>
      <c r="D167" s="161"/>
      <c r="E167" s="162">
        <v>52</v>
      </c>
      <c r="F167" s="159"/>
      <c r="G167" s="159"/>
      <c r="H167" s="159"/>
      <c r="I167" s="159"/>
      <c r="J167" s="159"/>
      <c r="K167" s="159"/>
      <c r="L167" s="159"/>
      <c r="M167" s="159"/>
      <c r="N167" s="158"/>
      <c r="O167" s="158"/>
      <c r="P167" s="158"/>
      <c r="Q167" s="158"/>
      <c r="R167" s="159"/>
      <c r="S167" s="159"/>
      <c r="T167" s="159"/>
      <c r="U167" s="159"/>
      <c r="V167" s="159"/>
      <c r="W167" s="159"/>
      <c r="X167" s="159"/>
      <c r="Y167" s="159"/>
      <c r="Z167" s="149"/>
      <c r="AA167" s="149"/>
      <c r="AB167" s="149"/>
      <c r="AC167" s="149"/>
      <c r="AD167" s="149"/>
      <c r="AE167" s="149"/>
      <c r="AF167" s="149"/>
      <c r="AG167" s="149" t="s">
        <v>129</v>
      </c>
      <c r="AH167" s="149">
        <v>5</v>
      </c>
      <c r="AI167" s="149"/>
      <c r="AJ167" s="149"/>
      <c r="AK167" s="149"/>
      <c r="AL167" s="149"/>
      <c r="AM167" s="149"/>
      <c r="AN167" s="149"/>
      <c r="AO167" s="149"/>
      <c r="AP167" s="149"/>
      <c r="AQ167" s="149"/>
      <c r="AR167" s="149"/>
      <c r="AS167" s="149"/>
      <c r="AT167" s="149"/>
      <c r="AU167" s="149"/>
      <c r="AV167" s="149"/>
      <c r="AW167" s="149"/>
      <c r="AX167" s="149"/>
      <c r="AY167" s="149"/>
      <c r="AZ167" s="149"/>
      <c r="BA167" s="149"/>
      <c r="BB167" s="149"/>
      <c r="BC167" s="149"/>
      <c r="BD167" s="149"/>
      <c r="BE167" s="149"/>
      <c r="BF167" s="149"/>
      <c r="BG167" s="149"/>
      <c r="BH167" s="149"/>
    </row>
    <row r="168" spans="1:60" outlineLevel="1" x14ac:dyDescent="0.2">
      <c r="A168" s="182">
        <v>69</v>
      </c>
      <c r="B168" s="183" t="s">
        <v>354</v>
      </c>
      <c r="C168" s="191" t="s">
        <v>355</v>
      </c>
      <c r="D168" s="184" t="s">
        <v>258</v>
      </c>
      <c r="E168" s="185">
        <v>3</v>
      </c>
      <c r="F168" s="186">
        <v>0</v>
      </c>
      <c r="G168" s="187">
        <f>ROUND(E168*F168,2)</f>
        <v>0</v>
      </c>
      <c r="H168" s="160">
        <v>4251.76</v>
      </c>
      <c r="I168" s="159">
        <f>ROUND(E168*H168,2)</f>
        <v>12755.28</v>
      </c>
      <c r="J168" s="160">
        <v>93.24</v>
      </c>
      <c r="K168" s="159">
        <f>ROUND(E168*J168,2)</f>
        <v>279.72000000000003</v>
      </c>
      <c r="L168" s="159">
        <v>21</v>
      </c>
      <c r="M168" s="159">
        <f>G168*(1+L168/100)</f>
        <v>0</v>
      </c>
      <c r="N168" s="158">
        <v>3.7000000000000002E-3</v>
      </c>
      <c r="O168" s="158">
        <f>ROUND(E168*N168,2)</f>
        <v>0.01</v>
      </c>
      <c r="P168" s="158">
        <v>0</v>
      </c>
      <c r="Q168" s="158">
        <f>ROUND(E168*P168,2)</f>
        <v>0</v>
      </c>
      <c r="R168" s="159"/>
      <c r="S168" s="159" t="s">
        <v>124</v>
      </c>
      <c r="T168" s="159" t="s">
        <v>124</v>
      </c>
      <c r="U168" s="159">
        <v>0.15</v>
      </c>
      <c r="V168" s="159">
        <f>ROUND(E168*U168,2)</f>
        <v>0.45</v>
      </c>
      <c r="W168" s="159"/>
      <c r="X168" s="159" t="s">
        <v>125</v>
      </c>
      <c r="Y168" s="159" t="s">
        <v>126</v>
      </c>
      <c r="Z168" s="149"/>
      <c r="AA168" s="149"/>
      <c r="AB168" s="149"/>
      <c r="AC168" s="149"/>
      <c r="AD168" s="149"/>
      <c r="AE168" s="149"/>
      <c r="AF168" s="149"/>
      <c r="AG168" s="149" t="s">
        <v>127</v>
      </c>
      <c r="AH168" s="149"/>
      <c r="AI168" s="149"/>
      <c r="AJ168" s="149"/>
      <c r="AK168" s="149"/>
      <c r="AL168" s="149"/>
      <c r="AM168" s="149"/>
      <c r="AN168" s="149"/>
      <c r="AO168" s="149"/>
      <c r="AP168" s="149"/>
      <c r="AQ168" s="149"/>
      <c r="AR168" s="149"/>
      <c r="AS168" s="149"/>
      <c r="AT168" s="149"/>
      <c r="AU168" s="149"/>
      <c r="AV168" s="149"/>
      <c r="AW168" s="149"/>
      <c r="AX168" s="149"/>
      <c r="AY168" s="149"/>
      <c r="AZ168" s="149"/>
      <c r="BA168" s="149"/>
      <c r="BB168" s="149"/>
      <c r="BC168" s="149"/>
      <c r="BD168" s="149"/>
      <c r="BE168" s="149"/>
      <c r="BF168" s="149"/>
      <c r="BG168" s="149"/>
      <c r="BH168" s="149"/>
    </row>
    <row r="169" spans="1:60" outlineLevel="1" x14ac:dyDescent="0.2">
      <c r="A169" s="182">
        <v>70</v>
      </c>
      <c r="B169" s="183" t="s">
        <v>356</v>
      </c>
      <c r="C169" s="191" t="s">
        <v>357</v>
      </c>
      <c r="D169" s="184" t="s">
        <v>258</v>
      </c>
      <c r="E169" s="185">
        <v>6</v>
      </c>
      <c r="F169" s="186">
        <v>0</v>
      </c>
      <c r="G169" s="187">
        <f>ROUND(E169*F169,2)</f>
        <v>0</v>
      </c>
      <c r="H169" s="160">
        <v>3636.76</v>
      </c>
      <c r="I169" s="159">
        <f>ROUND(E169*H169,2)</f>
        <v>21820.560000000001</v>
      </c>
      <c r="J169" s="160">
        <v>93.24</v>
      </c>
      <c r="K169" s="159">
        <f>ROUND(E169*J169,2)</f>
        <v>559.44000000000005</v>
      </c>
      <c r="L169" s="159">
        <v>21</v>
      </c>
      <c r="M169" s="159">
        <f>G169*(1+L169/100)</f>
        <v>0</v>
      </c>
      <c r="N169" s="158">
        <v>3.7000000000000002E-3</v>
      </c>
      <c r="O169" s="158">
        <f>ROUND(E169*N169,2)</f>
        <v>0.02</v>
      </c>
      <c r="P169" s="158">
        <v>0</v>
      </c>
      <c r="Q169" s="158">
        <f>ROUND(E169*P169,2)</f>
        <v>0</v>
      </c>
      <c r="R169" s="159"/>
      <c r="S169" s="159" t="s">
        <v>124</v>
      </c>
      <c r="T169" s="159" t="s">
        <v>124</v>
      </c>
      <c r="U169" s="159">
        <v>0.15</v>
      </c>
      <c r="V169" s="159">
        <f>ROUND(E169*U169,2)</f>
        <v>0.9</v>
      </c>
      <c r="W169" s="159"/>
      <c r="X169" s="159" t="s">
        <v>125</v>
      </c>
      <c r="Y169" s="159" t="s">
        <v>126</v>
      </c>
      <c r="Z169" s="149"/>
      <c r="AA169" s="149"/>
      <c r="AB169" s="149"/>
      <c r="AC169" s="149"/>
      <c r="AD169" s="149"/>
      <c r="AE169" s="149"/>
      <c r="AF169" s="149"/>
      <c r="AG169" s="149" t="s">
        <v>127</v>
      </c>
      <c r="AH169" s="149"/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  <c r="AW169" s="149"/>
      <c r="AX169" s="149"/>
      <c r="AY169" s="149"/>
      <c r="AZ169" s="149"/>
      <c r="BA169" s="149"/>
      <c r="BB169" s="149"/>
      <c r="BC169" s="149"/>
      <c r="BD169" s="149"/>
      <c r="BE169" s="149"/>
      <c r="BF169" s="149"/>
      <c r="BG169" s="149"/>
      <c r="BH169" s="149"/>
    </row>
    <row r="170" spans="1:60" ht="22.5" outlineLevel="1" x14ac:dyDescent="0.2">
      <c r="A170" s="176">
        <v>71</v>
      </c>
      <c r="B170" s="177" t="s">
        <v>358</v>
      </c>
      <c r="C170" s="189" t="s">
        <v>359</v>
      </c>
      <c r="D170" s="178" t="s">
        <v>132</v>
      </c>
      <c r="E170" s="179">
        <v>413</v>
      </c>
      <c r="F170" s="180">
        <v>0</v>
      </c>
      <c r="G170" s="181">
        <f>ROUND(E170*F170,2)</f>
        <v>0</v>
      </c>
      <c r="H170" s="160">
        <v>3.8</v>
      </c>
      <c r="I170" s="159">
        <f>ROUND(E170*H170,2)</f>
        <v>1569.4</v>
      </c>
      <c r="J170" s="160">
        <v>36.4</v>
      </c>
      <c r="K170" s="159">
        <f>ROUND(E170*J170,2)</f>
        <v>15033.2</v>
      </c>
      <c r="L170" s="159">
        <v>21</v>
      </c>
      <c r="M170" s="159">
        <f>G170*(1+L170/100)</f>
        <v>0</v>
      </c>
      <c r="N170" s="158">
        <v>2.0000000000000002E-5</v>
      </c>
      <c r="O170" s="158">
        <f>ROUND(E170*N170,2)</f>
        <v>0.01</v>
      </c>
      <c r="P170" s="158">
        <v>0</v>
      </c>
      <c r="Q170" s="158">
        <f>ROUND(E170*P170,2)</f>
        <v>0</v>
      </c>
      <c r="R170" s="159"/>
      <c r="S170" s="159" t="s">
        <v>124</v>
      </c>
      <c r="T170" s="159" t="s">
        <v>124</v>
      </c>
      <c r="U170" s="159">
        <v>0.06</v>
      </c>
      <c r="V170" s="159">
        <f>ROUND(E170*U170,2)</f>
        <v>24.78</v>
      </c>
      <c r="W170" s="159"/>
      <c r="X170" s="159" t="s">
        <v>125</v>
      </c>
      <c r="Y170" s="159" t="s">
        <v>126</v>
      </c>
      <c r="Z170" s="149"/>
      <c r="AA170" s="149"/>
      <c r="AB170" s="149"/>
      <c r="AC170" s="149"/>
      <c r="AD170" s="149"/>
      <c r="AE170" s="149"/>
      <c r="AF170" s="149"/>
      <c r="AG170" s="149" t="s">
        <v>127</v>
      </c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  <c r="AW170" s="149"/>
      <c r="AX170" s="149"/>
      <c r="AY170" s="149"/>
      <c r="AZ170" s="149"/>
      <c r="BA170" s="149"/>
      <c r="BB170" s="149"/>
      <c r="BC170" s="149"/>
      <c r="BD170" s="149"/>
      <c r="BE170" s="149"/>
      <c r="BF170" s="149"/>
      <c r="BG170" s="149"/>
      <c r="BH170" s="149"/>
    </row>
    <row r="171" spans="1:60" outlineLevel="2" x14ac:dyDescent="0.2">
      <c r="A171" s="156"/>
      <c r="B171" s="157"/>
      <c r="C171" s="190" t="s">
        <v>360</v>
      </c>
      <c r="D171" s="161"/>
      <c r="E171" s="162">
        <v>413</v>
      </c>
      <c r="F171" s="159"/>
      <c r="G171" s="159"/>
      <c r="H171" s="159"/>
      <c r="I171" s="159"/>
      <c r="J171" s="159"/>
      <c r="K171" s="159"/>
      <c r="L171" s="159"/>
      <c r="M171" s="159"/>
      <c r="N171" s="158"/>
      <c r="O171" s="158"/>
      <c r="P171" s="158"/>
      <c r="Q171" s="158"/>
      <c r="R171" s="159"/>
      <c r="S171" s="159"/>
      <c r="T171" s="159"/>
      <c r="U171" s="159"/>
      <c r="V171" s="159"/>
      <c r="W171" s="159"/>
      <c r="X171" s="159"/>
      <c r="Y171" s="159"/>
      <c r="Z171" s="149"/>
      <c r="AA171" s="149"/>
      <c r="AB171" s="149"/>
      <c r="AC171" s="149"/>
      <c r="AD171" s="149"/>
      <c r="AE171" s="149"/>
      <c r="AF171" s="149"/>
      <c r="AG171" s="149" t="s">
        <v>129</v>
      </c>
      <c r="AH171" s="149">
        <v>0</v>
      </c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/>
      <c r="AV171" s="149"/>
      <c r="AW171" s="149"/>
      <c r="AX171" s="149"/>
      <c r="AY171" s="149"/>
      <c r="AZ171" s="149"/>
      <c r="BA171" s="149"/>
      <c r="BB171" s="149"/>
      <c r="BC171" s="149"/>
      <c r="BD171" s="149"/>
      <c r="BE171" s="149"/>
      <c r="BF171" s="149"/>
      <c r="BG171" s="149"/>
      <c r="BH171" s="149"/>
    </row>
    <row r="172" spans="1:60" outlineLevel="1" x14ac:dyDescent="0.2">
      <c r="A172" s="182">
        <v>72</v>
      </c>
      <c r="B172" s="183" t="s">
        <v>361</v>
      </c>
      <c r="C172" s="191" t="s">
        <v>362</v>
      </c>
      <c r="D172" s="184" t="s">
        <v>258</v>
      </c>
      <c r="E172" s="185">
        <v>3</v>
      </c>
      <c r="F172" s="186">
        <v>0</v>
      </c>
      <c r="G172" s="187">
        <f>ROUND(E172*F172,2)</f>
        <v>0</v>
      </c>
      <c r="H172" s="160">
        <v>2623.41</v>
      </c>
      <c r="I172" s="159">
        <f>ROUND(E172*H172,2)</f>
        <v>7870.23</v>
      </c>
      <c r="J172" s="160">
        <v>621.59</v>
      </c>
      <c r="K172" s="159">
        <f>ROUND(E172*J172,2)</f>
        <v>1864.77</v>
      </c>
      <c r="L172" s="159">
        <v>21</v>
      </c>
      <c r="M172" s="159">
        <f>G172*(1+L172/100)</f>
        <v>0</v>
      </c>
      <c r="N172" s="158">
        <v>6.1999999999999998E-3</v>
      </c>
      <c r="O172" s="158">
        <f>ROUND(E172*N172,2)</f>
        <v>0.02</v>
      </c>
      <c r="P172" s="158">
        <v>0</v>
      </c>
      <c r="Q172" s="158">
        <f>ROUND(E172*P172,2)</f>
        <v>0</v>
      </c>
      <c r="R172" s="159"/>
      <c r="S172" s="159" t="s">
        <v>124</v>
      </c>
      <c r="T172" s="159" t="s">
        <v>124</v>
      </c>
      <c r="U172" s="159">
        <v>1</v>
      </c>
      <c r="V172" s="159">
        <f>ROUND(E172*U172,2)</f>
        <v>3</v>
      </c>
      <c r="W172" s="159"/>
      <c r="X172" s="159" t="s">
        <v>125</v>
      </c>
      <c r="Y172" s="159" t="s">
        <v>126</v>
      </c>
      <c r="Z172" s="149"/>
      <c r="AA172" s="149"/>
      <c r="AB172" s="149"/>
      <c r="AC172" s="149"/>
      <c r="AD172" s="149"/>
      <c r="AE172" s="149"/>
      <c r="AF172" s="149"/>
      <c r="AG172" s="149" t="s">
        <v>127</v>
      </c>
      <c r="AH172" s="149"/>
      <c r="AI172" s="149"/>
      <c r="AJ172" s="149"/>
      <c r="AK172" s="149"/>
      <c r="AL172" s="149"/>
      <c r="AM172" s="149"/>
      <c r="AN172" s="149"/>
      <c r="AO172" s="149"/>
      <c r="AP172" s="149"/>
      <c r="AQ172" s="149"/>
      <c r="AR172" s="149"/>
      <c r="AS172" s="149"/>
      <c r="AT172" s="149"/>
      <c r="AU172" s="149"/>
      <c r="AV172" s="149"/>
      <c r="AW172" s="149"/>
      <c r="AX172" s="149"/>
      <c r="AY172" s="149"/>
      <c r="AZ172" s="149"/>
      <c r="BA172" s="149"/>
      <c r="BB172" s="149"/>
      <c r="BC172" s="149"/>
      <c r="BD172" s="149"/>
      <c r="BE172" s="149"/>
      <c r="BF172" s="149"/>
      <c r="BG172" s="149"/>
      <c r="BH172" s="149"/>
    </row>
    <row r="173" spans="1:60" outlineLevel="1" x14ac:dyDescent="0.2">
      <c r="A173" s="176">
        <v>73</v>
      </c>
      <c r="B173" s="177" t="s">
        <v>363</v>
      </c>
      <c r="C173" s="189" t="s">
        <v>364</v>
      </c>
      <c r="D173" s="178" t="s">
        <v>187</v>
      </c>
      <c r="E173" s="179">
        <v>50</v>
      </c>
      <c r="F173" s="180">
        <v>0</v>
      </c>
      <c r="G173" s="181">
        <f>ROUND(E173*F173,2)</f>
        <v>0</v>
      </c>
      <c r="H173" s="160">
        <v>0</v>
      </c>
      <c r="I173" s="159">
        <f>ROUND(E173*H173,2)</f>
        <v>0</v>
      </c>
      <c r="J173" s="160">
        <v>567</v>
      </c>
      <c r="K173" s="159">
        <f>ROUND(E173*J173,2)</f>
        <v>28350</v>
      </c>
      <c r="L173" s="159">
        <v>21</v>
      </c>
      <c r="M173" s="159">
        <f>G173*(1+L173/100)</f>
        <v>0</v>
      </c>
      <c r="N173" s="158">
        <v>0</v>
      </c>
      <c r="O173" s="158">
        <f>ROUND(E173*N173,2)</f>
        <v>0</v>
      </c>
      <c r="P173" s="158">
        <v>0</v>
      </c>
      <c r="Q173" s="158">
        <f>ROUND(E173*P173,2)</f>
        <v>0</v>
      </c>
      <c r="R173" s="159" t="s">
        <v>188</v>
      </c>
      <c r="S173" s="159" t="s">
        <v>124</v>
      </c>
      <c r="T173" s="159" t="s">
        <v>124</v>
      </c>
      <c r="U173" s="159">
        <v>1</v>
      </c>
      <c r="V173" s="159">
        <f>ROUND(E173*U173,2)</f>
        <v>50</v>
      </c>
      <c r="W173" s="159"/>
      <c r="X173" s="159" t="s">
        <v>189</v>
      </c>
      <c r="Y173" s="159" t="s">
        <v>126</v>
      </c>
      <c r="Z173" s="149"/>
      <c r="AA173" s="149"/>
      <c r="AB173" s="149"/>
      <c r="AC173" s="149"/>
      <c r="AD173" s="149"/>
      <c r="AE173" s="149"/>
      <c r="AF173" s="149"/>
      <c r="AG173" s="149" t="s">
        <v>190</v>
      </c>
      <c r="AH173" s="149"/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149"/>
      <c r="BD173" s="149"/>
      <c r="BE173" s="149"/>
      <c r="BF173" s="149"/>
      <c r="BG173" s="149"/>
      <c r="BH173" s="149"/>
    </row>
    <row r="174" spans="1:60" ht="22.5" outlineLevel="2" x14ac:dyDescent="0.2">
      <c r="A174" s="156"/>
      <c r="B174" s="157"/>
      <c r="C174" s="190" t="s">
        <v>365</v>
      </c>
      <c r="D174" s="161"/>
      <c r="E174" s="162">
        <v>50</v>
      </c>
      <c r="F174" s="159"/>
      <c r="G174" s="159"/>
      <c r="H174" s="159"/>
      <c r="I174" s="159"/>
      <c r="J174" s="159"/>
      <c r="K174" s="159"/>
      <c r="L174" s="159"/>
      <c r="M174" s="159"/>
      <c r="N174" s="158"/>
      <c r="O174" s="158"/>
      <c r="P174" s="158"/>
      <c r="Q174" s="158"/>
      <c r="R174" s="159"/>
      <c r="S174" s="159"/>
      <c r="T174" s="159"/>
      <c r="U174" s="159"/>
      <c r="V174" s="159"/>
      <c r="W174" s="159"/>
      <c r="X174" s="159"/>
      <c r="Y174" s="159"/>
      <c r="Z174" s="149"/>
      <c r="AA174" s="149"/>
      <c r="AB174" s="149"/>
      <c r="AC174" s="149"/>
      <c r="AD174" s="149"/>
      <c r="AE174" s="149"/>
      <c r="AF174" s="149"/>
      <c r="AG174" s="149" t="s">
        <v>129</v>
      </c>
      <c r="AH174" s="149">
        <v>0</v>
      </c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49"/>
      <c r="AU174" s="149"/>
      <c r="AV174" s="149"/>
      <c r="AW174" s="149"/>
      <c r="AX174" s="149"/>
      <c r="AY174" s="149"/>
      <c r="AZ174" s="149"/>
      <c r="BA174" s="149"/>
      <c r="BB174" s="149"/>
      <c r="BC174" s="149"/>
      <c r="BD174" s="149"/>
      <c r="BE174" s="149"/>
      <c r="BF174" s="149"/>
      <c r="BG174" s="149"/>
      <c r="BH174" s="149"/>
    </row>
    <row r="175" spans="1:60" outlineLevel="1" x14ac:dyDescent="0.2">
      <c r="A175" s="182">
        <v>74</v>
      </c>
      <c r="B175" s="183" t="s">
        <v>366</v>
      </c>
      <c r="C175" s="191" t="s">
        <v>367</v>
      </c>
      <c r="D175" s="184" t="s">
        <v>0</v>
      </c>
      <c r="E175" s="185">
        <v>16316.258900000001</v>
      </c>
      <c r="F175" s="186">
        <v>0</v>
      </c>
      <c r="G175" s="187">
        <f>ROUND(E175*F175,2)</f>
        <v>0</v>
      </c>
      <c r="H175" s="160">
        <v>0</v>
      </c>
      <c r="I175" s="159">
        <f>ROUND(E175*H175,2)</f>
        <v>0</v>
      </c>
      <c r="J175" s="160">
        <v>12.6</v>
      </c>
      <c r="K175" s="159">
        <f>ROUND(E175*J175,2)</f>
        <v>205584.86</v>
      </c>
      <c r="L175" s="159">
        <v>21</v>
      </c>
      <c r="M175" s="159">
        <f>G175*(1+L175/100)</f>
        <v>0</v>
      </c>
      <c r="N175" s="158">
        <v>0</v>
      </c>
      <c r="O175" s="158">
        <f>ROUND(E175*N175,2)</f>
        <v>0</v>
      </c>
      <c r="P175" s="158">
        <v>0</v>
      </c>
      <c r="Q175" s="158">
        <f>ROUND(E175*P175,2)</f>
        <v>0</v>
      </c>
      <c r="R175" s="159"/>
      <c r="S175" s="159" t="s">
        <v>124</v>
      </c>
      <c r="T175" s="159" t="s">
        <v>124</v>
      </c>
      <c r="U175" s="159">
        <v>2.5999999999999999E-2</v>
      </c>
      <c r="V175" s="159">
        <f>ROUND(E175*U175,2)</f>
        <v>424.22</v>
      </c>
      <c r="W175" s="159"/>
      <c r="X175" s="159" t="s">
        <v>208</v>
      </c>
      <c r="Y175" s="159" t="s">
        <v>126</v>
      </c>
      <c r="Z175" s="149"/>
      <c r="AA175" s="149"/>
      <c r="AB175" s="149"/>
      <c r="AC175" s="149"/>
      <c r="AD175" s="149"/>
      <c r="AE175" s="149"/>
      <c r="AF175" s="149"/>
      <c r="AG175" s="149" t="s">
        <v>209</v>
      </c>
      <c r="AH175" s="149"/>
      <c r="AI175" s="149"/>
      <c r="AJ175" s="149"/>
      <c r="AK175" s="149"/>
      <c r="AL175" s="149"/>
      <c r="AM175" s="149"/>
      <c r="AN175" s="149"/>
      <c r="AO175" s="149"/>
      <c r="AP175" s="149"/>
      <c r="AQ175" s="149"/>
      <c r="AR175" s="149"/>
      <c r="AS175" s="149"/>
      <c r="AT175" s="149"/>
      <c r="AU175" s="149"/>
      <c r="AV175" s="149"/>
      <c r="AW175" s="149"/>
      <c r="AX175" s="149"/>
      <c r="AY175" s="149"/>
      <c r="AZ175" s="149"/>
      <c r="BA175" s="149"/>
      <c r="BB175" s="149"/>
      <c r="BC175" s="149"/>
      <c r="BD175" s="149"/>
      <c r="BE175" s="149"/>
      <c r="BF175" s="149"/>
      <c r="BG175" s="149"/>
      <c r="BH175" s="149"/>
    </row>
    <row r="176" spans="1:60" x14ac:dyDescent="0.2">
      <c r="A176" s="169" t="s">
        <v>119</v>
      </c>
      <c r="B176" s="170" t="s">
        <v>82</v>
      </c>
      <c r="C176" s="188" t="s">
        <v>83</v>
      </c>
      <c r="D176" s="171"/>
      <c r="E176" s="172"/>
      <c r="F176" s="173"/>
      <c r="G176" s="174">
        <f>SUMIF(AG177:AG180,"&lt;&gt;NOR",G177:G180)</f>
        <v>0</v>
      </c>
      <c r="H176" s="168"/>
      <c r="I176" s="168">
        <f>SUM(I177:I180)</f>
        <v>40.35</v>
      </c>
      <c r="J176" s="168"/>
      <c r="K176" s="168">
        <f>SUM(K177:K180)</f>
        <v>3280.52</v>
      </c>
      <c r="L176" s="168"/>
      <c r="M176" s="168">
        <f>SUM(M177:M180)</f>
        <v>0</v>
      </c>
      <c r="N176" s="167"/>
      <c r="O176" s="167">
        <f>SUM(O177:O180)</f>
        <v>0</v>
      </c>
      <c r="P176" s="167"/>
      <c r="Q176" s="167">
        <f>SUM(Q177:Q180)</f>
        <v>0</v>
      </c>
      <c r="R176" s="168"/>
      <c r="S176" s="168"/>
      <c r="T176" s="168"/>
      <c r="U176" s="168"/>
      <c r="V176" s="168">
        <f>SUM(V177:V180)</f>
        <v>6.61</v>
      </c>
      <c r="W176" s="168"/>
      <c r="X176" s="168"/>
      <c r="Y176" s="168"/>
      <c r="AG176" t="s">
        <v>120</v>
      </c>
    </row>
    <row r="177" spans="1:60" outlineLevel="1" x14ac:dyDescent="0.2">
      <c r="A177" s="176">
        <v>75</v>
      </c>
      <c r="B177" s="177" t="s">
        <v>368</v>
      </c>
      <c r="C177" s="189" t="s">
        <v>369</v>
      </c>
      <c r="D177" s="178" t="s">
        <v>132</v>
      </c>
      <c r="E177" s="179">
        <v>4.9880000000000004</v>
      </c>
      <c r="F177" s="180">
        <v>0</v>
      </c>
      <c r="G177" s="181">
        <f>ROUND(E177*F177,2)</f>
        <v>0</v>
      </c>
      <c r="H177" s="160">
        <v>8.09</v>
      </c>
      <c r="I177" s="159">
        <f>ROUND(E177*H177,2)</f>
        <v>40.35</v>
      </c>
      <c r="J177" s="160">
        <v>645.91</v>
      </c>
      <c r="K177" s="159">
        <f>ROUND(E177*J177,2)</f>
        <v>3221.8</v>
      </c>
      <c r="L177" s="159">
        <v>21</v>
      </c>
      <c r="M177" s="159">
        <f>G177*(1+L177/100)</f>
        <v>0</v>
      </c>
      <c r="N177" s="158">
        <v>2.7999999999999998E-4</v>
      </c>
      <c r="O177" s="158">
        <f>ROUND(E177*N177,2)</f>
        <v>0</v>
      </c>
      <c r="P177" s="158">
        <v>0</v>
      </c>
      <c r="Q177" s="158">
        <f>ROUND(E177*P177,2)</f>
        <v>0</v>
      </c>
      <c r="R177" s="159"/>
      <c r="S177" s="159" t="s">
        <v>124</v>
      </c>
      <c r="T177" s="159" t="s">
        <v>124</v>
      </c>
      <c r="U177" s="159">
        <v>1.3260000000000001</v>
      </c>
      <c r="V177" s="159">
        <f>ROUND(E177*U177,2)</f>
        <v>6.61</v>
      </c>
      <c r="W177" s="159"/>
      <c r="X177" s="159" t="s">
        <v>125</v>
      </c>
      <c r="Y177" s="159" t="s">
        <v>126</v>
      </c>
      <c r="Z177" s="149"/>
      <c r="AA177" s="149"/>
      <c r="AB177" s="149"/>
      <c r="AC177" s="149"/>
      <c r="AD177" s="149"/>
      <c r="AE177" s="149"/>
      <c r="AF177" s="149"/>
      <c r="AG177" s="149" t="s">
        <v>127</v>
      </c>
      <c r="AH177" s="149"/>
      <c r="AI177" s="149"/>
      <c r="AJ177" s="149"/>
      <c r="AK177" s="149"/>
      <c r="AL177" s="149"/>
      <c r="AM177" s="149"/>
      <c r="AN177" s="149"/>
      <c r="AO177" s="149"/>
      <c r="AP177" s="149"/>
      <c r="AQ177" s="149"/>
      <c r="AR177" s="149"/>
      <c r="AS177" s="149"/>
      <c r="AT177" s="149"/>
      <c r="AU177" s="149"/>
      <c r="AV177" s="149"/>
      <c r="AW177" s="149"/>
      <c r="AX177" s="149"/>
      <c r="AY177" s="149"/>
      <c r="AZ177" s="149"/>
      <c r="BA177" s="149"/>
      <c r="BB177" s="149"/>
      <c r="BC177" s="149"/>
      <c r="BD177" s="149"/>
      <c r="BE177" s="149"/>
      <c r="BF177" s="149"/>
      <c r="BG177" s="149"/>
      <c r="BH177" s="149"/>
    </row>
    <row r="178" spans="1:60" outlineLevel="2" x14ac:dyDescent="0.2">
      <c r="A178" s="156"/>
      <c r="B178" s="157"/>
      <c r="C178" s="190" t="s">
        <v>370</v>
      </c>
      <c r="D178" s="161"/>
      <c r="E178" s="162">
        <v>1.5680000000000001</v>
      </c>
      <c r="F178" s="159"/>
      <c r="G178" s="159"/>
      <c r="H178" s="159"/>
      <c r="I178" s="159"/>
      <c r="J178" s="159"/>
      <c r="K178" s="159"/>
      <c r="L178" s="159"/>
      <c r="M178" s="159"/>
      <c r="N178" s="158"/>
      <c r="O178" s="158"/>
      <c r="P178" s="158"/>
      <c r="Q178" s="158"/>
      <c r="R178" s="159"/>
      <c r="S178" s="159"/>
      <c r="T178" s="159"/>
      <c r="U178" s="159"/>
      <c r="V178" s="159"/>
      <c r="W178" s="159"/>
      <c r="X178" s="159"/>
      <c r="Y178" s="159"/>
      <c r="Z178" s="149"/>
      <c r="AA178" s="149"/>
      <c r="AB178" s="149"/>
      <c r="AC178" s="149"/>
      <c r="AD178" s="149"/>
      <c r="AE178" s="149"/>
      <c r="AF178" s="149"/>
      <c r="AG178" s="149" t="s">
        <v>129</v>
      </c>
      <c r="AH178" s="149">
        <v>0</v>
      </c>
      <c r="AI178" s="149"/>
      <c r="AJ178" s="149"/>
      <c r="AK178" s="149"/>
      <c r="AL178" s="149"/>
      <c r="AM178" s="149"/>
      <c r="AN178" s="149"/>
      <c r="AO178" s="149"/>
      <c r="AP178" s="149"/>
      <c r="AQ178" s="149"/>
      <c r="AR178" s="149"/>
      <c r="AS178" s="149"/>
      <c r="AT178" s="149"/>
      <c r="AU178" s="149"/>
      <c r="AV178" s="149"/>
      <c r="AW178" s="149"/>
      <c r="AX178" s="149"/>
      <c r="AY178" s="149"/>
      <c r="AZ178" s="149"/>
      <c r="BA178" s="149"/>
      <c r="BB178" s="149"/>
      <c r="BC178" s="149"/>
      <c r="BD178" s="149"/>
      <c r="BE178" s="149"/>
      <c r="BF178" s="149"/>
      <c r="BG178" s="149"/>
      <c r="BH178" s="149"/>
    </row>
    <row r="179" spans="1:60" outlineLevel="3" x14ac:dyDescent="0.2">
      <c r="A179" s="156"/>
      <c r="B179" s="157"/>
      <c r="C179" s="190" t="s">
        <v>371</v>
      </c>
      <c r="D179" s="161"/>
      <c r="E179" s="162">
        <v>3.42</v>
      </c>
      <c r="F179" s="159"/>
      <c r="G179" s="159"/>
      <c r="H179" s="159"/>
      <c r="I179" s="159"/>
      <c r="J179" s="159"/>
      <c r="K179" s="159"/>
      <c r="L179" s="159"/>
      <c r="M179" s="159"/>
      <c r="N179" s="158"/>
      <c r="O179" s="158"/>
      <c r="P179" s="158"/>
      <c r="Q179" s="158"/>
      <c r="R179" s="159"/>
      <c r="S179" s="159"/>
      <c r="T179" s="159"/>
      <c r="U179" s="159"/>
      <c r="V179" s="159"/>
      <c r="W179" s="159"/>
      <c r="X179" s="159"/>
      <c r="Y179" s="159"/>
      <c r="Z179" s="149"/>
      <c r="AA179" s="149"/>
      <c r="AB179" s="149"/>
      <c r="AC179" s="149"/>
      <c r="AD179" s="149"/>
      <c r="AE179" s="149"/>
      <c r="AF179" s="149"/>
      <c r="AG179" s="149" t="s">
        <v>129</v>
      </c>
      <c r="AH179" s="149">
        <v>0</v>
      </c>
      <c r="AI179" s="149"/>
      <c r="AJ179" s="149"/>
      <c r="AK179" s="149"/>
      <c r="AL179" s="149"/>
      <c r="AM179" s="149"/>
      <c r="AN179" s="149"/>
      <c r="AO179" s="149"/>
      <c r="AP179" s="149"/>
      <c r="AQ179" s="149"/>
      <c r="AR179" s="149"/>
      <c r="AS179" s="149"/>
      <c r="AT179" s="149"/>
      <c r="AU179" s="149"/>
      <c r="AV179" s="149"/>
      <c r="AW179" s="149"/>
      <c r="AX179" s="149"/>
      <c r="AY179" s="149"/>
      <c r="AZ179" s="149"/>
      <c r="BA179" s="149"/>
      <c r="BB179" s="149"/>
      <c r="BC179" s="149"/>
      <c r="BD179" s="149"/>
      <c r="BE179" s="149"/>
      <c r="BF179" s="149"/>
      <c r="BG179" s="149"/>
      <c r="BH179" s="149"/>
    </row>
    <row r="180" spans="1:60" outlineLevel="1" x14ac:dyDescent="0.2">
      <c r="A180" s="182">
        <v>76</v>
      </c>
      <c r="B180" s="183" t="s">
        <v>372</v>
      </c>
      <c r="C180" s="191" t="s">
        <v>373</v>
      </c>
      <c r="D180" s="184" t="s">
        <v>0</v>
      </c>
      <c r="E180" s="185">
        <v>32.621499999999997</v>
      </c>
      <c r="F180" s="186">
        <v>0</v>
      </c>
      <c r="G180" s="187">
        <f>ROUND(E180*F180,2)</f>
        <v>0</v>
      </c>
      <c r="H180" s="160">
        <v>0</v>
      </c>
      <c r="I180" s="159">
        <f>ROUND(E180*H180,2)</f>
        <v>0</v>
      </c>
      <c r="J180" s="160">
        <v>1.8</v>
      </c>
      <c r="K180" s="159">
        <f>ROUND(E180*J180,2)</f>
        <v>58.72</v>
      </c>
      <c r="L180" s="159">
        <v>21</v>
      </c>
      <c r="M180" s="159">
        <f>G180*(1+L180/100)</f>
        <v>0</v>
      </c>
      <c r="N180" s="158">
        <v>0</v>
      </c>
      <c r="O180" s="158">
        <f>ROUND(E180*N180,2)</f>
        <v>0</v>
      </c>
      <c r="P180" s="158">
        <v>0</v>
      </c>
      <c r="Q180" s="158">
        <f>ROUND(E180*P180,2)</f>
        <v>0</v>
      </c>
      <c r="R180" s="159"/>
      <c r="S180" s="159" t="s">
        <v>124</v>
      </c>
      <c r="T180" s="159" t="s">
        <v>124</v>
      </c>
      <c r="U180" s="159">
        <v>0</v>
      </c>
      <c r="V180" s="159">
        <f>ROUND(E180*U180,2)</f>
        <v>0</v>
      </c>
      <c r="W180" s="159"/>
      <c r="X180" s="159" t="s">
        <v>208</v>
      </c>
      <c r="Y180" s="159" t="s">
        <v>126</v>
      </c>
      <c r="Z180" s="149"/>
      <c r="AA180" s="149"/>
      <c r="AB180" s="149"/>
      <c r="AC180" s="149"/>
      <c r="AD180" s="149"/>
      <c r="AE180" s="149"/>
      <c r="AF180" s="149"/>
      <c r="AG180" s="149" t="s">
        <v>209</v>
      </c>
      <c r="AH180" s="149"/>
      <c r="AI180" s="149"/>
      <c r="AJ180" s="149"/>
      <c r="AK180" s="149"/>
      <c r="AL180" s="149"/>
      <c r="AM180" s="149"/>
      <c r="AN180" s="149"/>
      <c r="AO180" s="149"/>
      <c r="AP180" s="149"/>
      <c r="AQ180" s="149"/>
      <c r="AR180" s="149"/>
      <c r="AS180" s="149"/>
      <c r="AT180" s="149"/>
      <c r="AU180" s="149"/>
      <c r="AV180" s="149"/>
      <c r="AW180" s="149"/>
      <c r="AX180" s="149"/>
      <c r="AY180" s="149"/>
      <c r="AZ180" s="149"/>
      <c r="BA180" s="149"/>
      <c r="BB180" s="149"/>
      <c r="BC180" s="149"/>
      <c r="BD180" s="149"/>
      <c r="BE180" s="149"/>
      <c r="BF180" s="149"/>
      <c r="BG180" s="149"/>
      <c r="BH180" s="149"/>
    </row>
    <row r="181" spans="1:60" x14ac:dyDescent="0.2">
      <c r="A181" s="169" t="s">
        <v>119</v>
      </c>
      <c r="B181" s="170" t="s">
        <v>84</v>
      </c>
      <c r="C181" s="188" t="s">
        <v>85</v>
      </c>
      <c r="D181" s="171"/>
      <c r="E181" s="172"/>
      <c r="F181" s="173"/>
      <c r="G181" s="174">
        <f>SUMIF(AG182:AG202,"&lt;&gt;NOR",G182:G202)</f>
        <v>0</v>
      </c>
      <c r="H181" s="168"/>
      <c r="I181" s="168">
        <f>SUM(I182:I202)</f>
        <v>23011.190000000002</v>
      </c>
      <c r="J181" s="168"/>
      <c r="K181" s="168">
        <f>SUM(K182:K202)</f>
        <v>168659.29</v>
      </c>
      <c r="L181" s="168"/>
      <c r="M181" s="168">
        <f>SUM(M182:M202)</f>
        <v>0</v>
      </c>
      <c r="N181" s="167"/>
      <c r="O181" s="167">
        <f>SUM(O182:O202)</f>
        <v>0.42</v>
      </c>
      <c r="P181" s="167"/>
      <c r="Q181" s="167">
        <f>SUM(Q182:Q202)</f>
        <v>0</v>
      </c>
      <c r="R181" s="168"/>
      <c r="S181" s="168"/>
      <c r="T181" s="168"/>
      <c r="U181" s="168"/>
      <c r="V181" s="168">
        <f>SUM(V182:V202)</f>
        <v>395.85</v>
      </c>
      <c r="W181" s="168"/>
      <c r="X181" s="168"/>
      <c r="Y181" s="168"/>
      <c r="AG181" t="s">
        <v>120</v>
      </c>
    </row>
    <row r="182" spans="1:60" outlineLevel="1" x14ac:dyDescent="0.2">
      <c r="A182" s="176">
        <v>77</v>
      </c>
      <c r="B182" s="177" t="s">
        <v>374</v>
      </c>
      <c r="C182" s="189" t="s">
        <v>375</v>
      </c>
      <c r="D182" s="178" t="s">
        <v>132</v>
      </c>
      <c r="E182" s="179">
        <v>15.061999999999999</v>
      </c>
      <c r="F182" s="180">
        <v>0</v>
      </c>
      <c r="G182" s="181">
        <f>ROUND(E182*F182,2)</f>
        <v>0</v>
      </c>
      <c r="H182" s="160">
        <v>1.3</v>
      </c>
      <c r="I182" s="159">
        <f>ROUND(E182*H182,2)</f>
        <v>19.579999999999998</v>
      </c>
      <c r="J182" s="160">
        <v>13.9</v>
      </c>
      <c r="K182" s="159">
        <f>ROUND(E182*J182,2)</f>
        <v>209.36</v>
      </c>
      <c r="L182" s="159">
        <v>21</v>
      </c>
      <c r="M182" s="159">
        <f>G182*(1+L182/100)</f>
        <v>0</v>
      </c>
      <c r="N182" s="158">
        <v>1.0000000000000001E-5</v>
      </c>
      <c r="O182" s="158">
        <f>ROUND(E182*N182,2)</f>
        <v>0</v>
      </c>
      <c r="P182" s="158">
        <v>0</v>
      </c>
      <c r="Q182" s="158">
        <f>ROUND(E182*P182,2)</f>
        <v>0</v>
      </c>
      <c r="R182" s="159"/>
      <c r="S182" s="159" t="s">
        <v>124</v>
      </c>
      <c r="T182" s="159" t="s">
        <v>124</v>
      </c>
      <c r="U182" s="159">
        <v>3.3000000000000002E-2</v>
      </c>
      <c r="V182" s="159">
        <f>ROUND(E182*U182,2)</f>
        <v>0.5</v>
      </c>
      <c r="W182" s="159"/>
      <c r="X182" s="159" t="s">
        <v>125</v>
      </c>
      <c r="Y182" s="159" t="s">
        <v>126</v>
      </c>
      <c r="Z182" s="149"/>
      <c r="AA182" s="149"/>
      <c r="AB182" s="149"/>
      <c r="AC182" s="149"/>
      <c r="AD182" s="149"/>
      <c r="AE182" s="149"/>
      <c r="AF182" s="149"/>
      <c r="AG182" s="149" t="s">
        <v>127</v>
      </c>
      <c r="AH182" s="149"/>
      <c r="AI182" s="149"/>
      <c r="AJ182" s="149"/>
      <c r="AK182" s="149"/>
      <c r="AL182" s="149"/>
      <c r="AM182" s="149"/>
      <c r="AN182" s="149"/>
      <c r="AO182" s="149"/>
      <c r="AP182" s="149"/>
      <c r="AQ182" s="149"/>
      <c r="AR182" s="149"/>
      <c r="AS182" s="149"/>
      <c r="AT182" s="149"/>
      <c r="AU182" s="149"/>
      <c r="AV182" s="149"/>
      <c r="AW182" s="149"/>
      <c r="AX182" s="149"/>
      <c r="AY182" s="149"/>
      <c r="AZ182" s="149"/>
      <c r="BA182" s="149"/>
      <c r="BB182" s="149"/>
      <c r="BC182" s="149"/>
      <c r="BD182" s="149"/>
      <c r="BE182" s="149"/>
      <c r="BF182" s="149"/>
      <c r="BG182" s="149"/>
      <c r="BH182" s="149"/>
    </row>
    <row r="183" spans="1:60" ht="22.5" outlineLevel="2" x14ac:dyDescent="0.2">
      <c r="A183" s="156"/>
      <c r="B183" s="157"/>
      <c r="C183" s="190" t="s">
        <v>376</v>
      </c>
      <c r="D183" s="161"/>
      <c r="E183" s="162">
        <v>7.742</v>
      </c>
      <c r="F183" s="159"/>
      <c r="G183" s="159"/>
      <c r="H183" s="159"/>
      <c r="I183" s="159"/>
      <c r="J183" s="159"/>
      <c r="K183" s="159"/>
      <c r="L183" s="159"/>
      <c r="M183" s="159"/>
      <c r="N183" s="158"/>
      <c r="O183" s="158"/>
      <c r="P183" s="158"/>
      <c r="Q183" s="158"/>
      <c r="R183" s="159"/>
      <c r="S183" s="159"/>
      <c r="T183" s="159"/>
      <c r="U183" s="159"/>
      <c r="V183" s="159"/>
      <c r="W183" s="159"/>
      <c r="X183" s="159"/>
      <c r="Y183" s="159"/>
      <c r="Z183" s="149"/>
      <c r="AA183" s="149"/>
      <c r="AB183" s="149"/>
      <c r="AC183" s="149"/>
      <c r="AD183" s="149"/>
      <c r="AE183" s="149"/>
      <c r="AF183" s="149"/>
      <c r="AG183" s="149" t="s">
        <v>129</v>
      </c>
      <c r="AH183" s="149">
        <v>0</v>
      </c>
      <c r="AI183" s="149"/>
      <c r="AJ183" s="149"/>
      <c r="AK183" s="149"/>
      <c r="AL183" s="149"/>
      <c r="AM183" s="149"/>
      <c r="AN183" s="149"/>
      <c r="AO183" s="149"/>
      <c r="AP183" s="149"/>
      <c r="AQ183" s="149"/>
      <c r="AR183" s="149"/>
      <c r="AS183" s="149"/>
      <c r="AT183" s="149"/>
      <c r="AU183" s="149"/>
      <c r="AV183" s="149"/>
      <c r="AW183" s="149"/>
      <c r="AX183" s="149"/>
      <c r="AY183" s="149"/>
      <c r="AZ183" s="149"/>
      <c r="BA183" s="149"/>
      <c r="BB183" s="149"/>
      <c r="BC183" s="149"/>
      <c r="BD183" s="149"/>
      <c r="BE183" s="149"/>
      <c r="BF183" s="149"/>
      <c r="BG183" s="149"/>
      <c r="BH183" s="149"/>
    </row>
    <row r="184" spans="1:60" outlineLevel="3" x14ac:dyDescent="0.2">
      <c r="A184" s="156"/>
      <c r="B184" s="157"/>
      <c r="C184" s="190" t="s">
        <v>377</v>
      </c>
      <c r="D184" s="161"/>
      <c r="E184" s="162">
        <v>7.32</v>
      </c>
      <c r="F184" s="159"/>
      <c r="G184" s="159"/>
      <c r="H184" s="159"/>
      <c r="I184" s="159"/>
      <c r="J184" s="159"/>
      <c r="K184" s="159"/>
      <c r="L184" s="159"/>
      <c r="M184" s="159"/>
      <c r="N184" s="158"/>
      <c r="O184" s="158"/>
      <c r="P184" s="158"/>
      <c r="Q184" s="158"/>
      <c r="R184" s="159"/>
      <c r="S184" s="159"/>
      <c r="T184" s="159"/>
      <c r="U184" s="159"/>
      <c r="V184" s="159"/>
      <c r="W184" s="159"/>
      <c r="X184" s="159"/>
      <c r="Y184" s="159"/>
      <c r="Z184" s="149"/>
      <c r="AA184" s="149"/>
      <c r="AB184" s="149"/>
      <c r="AC184" s="149"/>
      <c r="AD184" s="149"/>
      <c r="AE184" s="149"/>
      <c r="AF184" s="149"/>
      <c r="AG184" s="149" t="s">
        <v>129</v>
      </c>
      <c r="AH184" s="149">
        <v>0</v>
      </c>
      <c r="AI184" s="149"/>
      <c r="AJ184" s="149"/>
      <c r="AK184" s="149"/>
      <c r="AL184" s="149"/>
      <c r="AM184" s="149"/>
      <c r="AN184" s="149"/>
      <c r="AO184" s="149"/>
      <c r="AP184" s="149"/>
      <c r="AQ184" s="149"/>
      <c r="AR184" s="149"/>
      <c r="AS184" s="149"/>
      <c r="AT184" s="149"/>
      <c r="AU184" s="149"/>
      <c r="AV184" s="149"/>
      <c r="AW184" s="149"/>
      <c r="AX184" s="149"/>
      <c r="AY184" s="149"/>
      <c r="AZ184" s="149"/>
      <c r="BA184" s="149"/>
      <c r="BB184" s="149"/>
      <c r="BC184" s="149"/>
      <c r="BD184" s="149"/>
      <c r="BE184" s="149"/>
      <c r="BF184" s="149"/>
      <c r="BG184" s="149"/>
      <c r="BH184" s="149"/>
    </row>
    <row r="185" spans="1:60" outlineLevel="1" x14ac:dyDescent="0.2">
      <c r="A185" s="176">
        <v>78</v>
      </c>
      <c r="B185" s="177" t="s">
        <v>378</v>
      </c>
      <c r="C185" s="189" t="s">
        <v>379</v>
      </c>
      <c r="D185" s="178" t="s">
        <v>132</v>
      </c>
      <c r="E185" s="179">
        <v>15.061999999999999</v>
      </c>
      <c r="F185" s="180">
        <v>0</v>
      </c>
      <c r="G185" s="181">
        <f>ROUND(E185*F185,2)</f>
        <v>0</v>
      </c>
      <c r="H185" s="160">
        <v>96.45</v>
      </c>
      <c r="I185" s="159">
        <f>ROUND(E185*H185,2)</f>
        <v>1452.73</v>
      </c>
      <c r="J185" s="160">
        <v>431.55</v>
      </c>
      <c r="K185" s="159">
        <f>ROUND(E185*J185,2)</f>
        <v>6500.01</v>
      </c>
      <c r="L185" s="159">
        <v>21</v>
      </c>
      <c r="M185" s="159">
        <f>G185*(1+L185/100)</f>
        <v>0</v>
      </c>
      <c r="N185" s="158">
        <v>5.4000000000000001E-4</v>
      </c>
      <c r="O185" s="158">
        <f>ROUND(E185*N185,2)</f>
        <v>0.01</v>
      </c>
      <c r="P185" s="158">
        <v>0</v>
      </c>
      <c r="Q185" s="158">
        <f>ROUND(E185*P185,2)</f>
        <v>0</v>
      </c>
      <c r="R185" s="159"/>
      <c r="S185" s="159" t="s">
        <v>124</v>
      </c>
      <c r="T185" s="159" t="s">
        <v>124</v>
      </c>
      <c r="U185" s="159">
        <v>0.83299999999999996</v>
      </c>
      <c r="V185" s="159">
        <f>ROUND(E185*U185,2)</f>
        <v>12.55</v>
      </c>
      <c r="W185" s="159"/>
      <c r="X185" s="159" t="s">
        <v>125</v>
      </c>
      <c r="Y185" s="159" t="s">
        <v>126</v>
      </c>
      <c r="Z185" s="149"/>
      <c r="AA185" s="149"/>
      <c r="AB185" s="149"/>
      <c r="AC185" s="149"/>
      <c r="AD185" s="149"/>
      <c r="AE185" s="149"/>
      <c r="AF185" s="149"/>
      <c r="AG185" s="149" t="s">
        <v>127</v>
      </c>
      <c r="AH185" s="149"/>
      <c r="AI185" s="149"/>
      <c r="AJ185" s="149"/>
      <c r="AK185" s="149"/>
      <c r="AL185" s="149"/>
      <c r="AM185" s="149"/>
      <c r="AN185" s="149"/>
      <c r="AO185" s="149"/>
      <c r="AP185" s="149"/>
      <c r="AQ185" s="149"/>
      <c r="AR185" s="149"/>
      <c r="AS185" s="149"/>
      <c r="AT185" s="149"/>
      <c r="AU185" s="149"/>
      <c r="AV185" s="149"/>
      <c r="AW185" s="149"/>
      <c r="AX185" s="149"/>
      <c r="AY185" s="149"/>
      <c r="AZ185" s="149"/>
      <c r="BA185" s="149"/>
      <c r="BB185" s="149"/>
      <c r="BC185" s="149"/>
      <c r="BD185" s="149"/>
      <c r="BE185" s="149"/>
      <c r="BF185" s="149"/>
      <c r="BG185" s="149"/>
      <c r="BH185" s="149"/>
    </row>
    <row r="186" spans="1:60" outlineLevel="2" x14ac:dyDescent="0.2">
      <c r="A186" s="156"/>
      <c r="B186" s="157"/>
      <c r="C186" s="190" t="s">
        <v>380</v>
      </c>
      <c r="D186" s="161"/>
      <c r="E186" s="162">
        <v>15.061999999999999</v>
      </c>
      <c r="F186" s="159"/>
      <c r="G186" s="159"/>
      <c r="H186" s="159"/>
      <c r="I186" s="159"/>
      <c r="J186" s="159"/>
      <c r="K186" s="159"/>
      <c r="L186" s="159"/>
      <c r="M186" s="159"/>
      <c r="N186" s="158"/>
      <c r="O186" s="158"/>
      <c r="P186" s="158"/>
      <c r="Q186" s="158"/>
      <c r="R186" s="159"/>
      <c r="S186" s="159"/>
      <c r="T186" s="159"/>
      <c r="U186" s="159"/>
      <c r="V186" s="159"/>
      <c r="W186" s="159"/>
      <c r="X186" s="159"/>
      <c r="Y186" s="159"/>
      <c r="Z186" s="149"/>
      <c r="AA186" s="149"/>
      <c r="AB186" s="149"/>
      <c r="AC186" s="149"/>
      <c r="AD186" s="149"/>
      <c r="AE186" s="149"/>
      <c r="AF186" s="149"/>
      <c r="AG186" s="149" t="s">
        <v>129</v>
      </c>
      <c r="AH186" s="149">
        <v>5</v>
      </c>
      <c r="AI186" s="149"/>
      <c r="AJ186" s="149"/>
      <c r="AK186" s="149"/>
      <c r="AL186" s="149"/>
      <c r="AM186" s="149"/>
      <c r="AN186" s="149"/>
      <c r="AO186" s="149"/>
      <c r="AP186" s="149"/>
      <c r="AQ186" s="149"/>
      <c r="AR186" s="149"/>
      <c r="AS186" s="149"/>
      <c r="AT186" s="149"/>
      <c r="AU186" s="149"/>
      <c r="AV186" s="149"/>
      <c r="AW186" s="149"/>
      <c r="AX186" s="149"/>
      <c r="AY186" s="149"/>
      <c r="AZ186" s="149"/>
      <c r="BA186" s="149"/>
      <c r="BB186" s="149"/>
      <c r="BC186" s="149"/>
      <c r="BD186" s="149"/>
      <c r="BE186" s="149"/>
      <c r="BF186" s="149"/>
      <c r="BG186" s="149"/>
      <c r="BH186" s="149"/>
    </row>
    <row r="187" spans="1:60" outlineLevel="1" x14ac:dyDescent="0.2">
      <c r="A187" s="176">
        <v>79</v>
      </c>
      <c r="B187" s="177" t="s">
        <v>381</v>
      </c>
      <c r="C187" s="189" t="s">
        <v>382</v>
      </c>
      <c r="D187" s="178" t="s">
        <v>132</v>
      </c>
      <c r="E187" s="179">
        <v>2552</v>
      </c>
      <c r="F187" s="180">
        <v>0</v>
      </c>
      <c r="G187" s="181">
        <f>ROUND(E187*F187,2)</f>
        <v>0</v>
      </c>
      <c r="H187" s="160">
        <v>8.44</v>
      </c>
      <c r="I187" s="159">
        <f>ROUND(E187*H187,2)</f>
        <v>21538.880000000001</v>
      </c>
      <c r="J187" s="160">
        <v>63.46</v>
      </c>
      <c r="K187" s="159">
        <f>ROUND(E187*J187,2)</f>
        <v>161949.92000000001</v>
      </c>
      <c r="L187" s="159">
        <v>21</v>
      </c>
      <c r="M187" s="159">
        <f>G187*(1+L187/100)</f>
        <v>0</v>
      </c>
      <c r="N187" s="158">
        <v>1.6000000000000001E-4</v>
      </c>
      <c r="O187" s="158">
        <f>ROUND(E187*N187,2)</f>
        <v>0.41</v>
      </c>
      <c r="P187" s="158">
        <v>0</v>
      </c>
      <c r="Q187" s="158">
        <f>ROUND(E187*P187,2)</f>
        <v>0</v>
      </c>
      <c r="R187" s="159"/>
      <c r="S187" s="159" t="s">
        <v>124</v>
      </c>
      <c r="T187" s="159" t="s">
        <v>124</v>
      </c>
      <c r="U187" s="159">
        <v>0.15</v>
      </c>
      <c r="V187" s="159">
        <f>ROUND(E187*U187,2)</f>
        <v>382.8</v>
      </c>
      <c r="W187" s="159"/>
      <c r="X187" s="159" t="s">
        <v>125</v>
      </c>
      <c r="Y187" s="159" t="s">
        <v>126</v>
      </c>
      <c r="Z187" s="149"/>
      <c r="AA187" s="149"/>
      <c r="AB187" s="149"/>
      <c r="AC187" s="149"/>
      <c r="AD187" s="149"/>
      <c r="AE187" s="149"/>
      <c r="AF187" s="149"/>
      <c r="AG187" s="149" t="s">
        <v>127</v>
      </c>
      <c r="AH187" s="149"/>
      <c r="AI187" s="149"/>
      <c r="AJ187" s="149"/>
      <c r="AK187" s="149"/>
      <c r="AL187" s="149"/>
      <c r="AM187" s="149"/>
      <c r="AN187" s="149"/>
      <c r="AO187" s="149"/>
      <c r="AP187" s="149"/>
      <c r="AQ187" s="149"/>
      <c r="AR187" s="149"/>
      <c r="AS187" s="149"/>
      <c r="AT187" s="149"/>
      <c r="AU187" s="149"/>
      <c r="AV187" s="149"/>
      <c r="AW187" s="149"/>
      <c r="AX187" s="149"/>
      <c r="AY187" s="149"/>
      <c r="AZ187" s="149"/>
      <c r="BA187" s="149"/>
      <c r="BB187" s="149"/>
      <c r="BC187" s="149"/>
      <c r="BD187" s="149"/>
      <c r="BE187" s="149"/>
      <c r="BF187" s="149"/>
      <c r="BG187" s="149"/>
      <c r="BH187" s="149"/>
    </row>
    <row r="188" spans="1:60" outlineLevel="2" x14ac:dyDescent="0.2">
      <c r="A188" s="156"/>
      <c r="B188" s="157"/>
      <c r="C188" s="190" t="s">
        <v>383</v>
      </c>
      <c r="D188" s="161"/>
      <c r="E188" s="162">
        <v>1408</v>
      </c>
      <c r="F188" s="159"/>
      <c r="G188" s="159"/>
      <c r="H188" s="159"/>
      <c r="I188" s="159"/>
      <c r="J188" s="159"/>
      <c r="K188" s="159"/>
      <c r="L188" s="159"/>
      <c r="M188" s="159"/>
      <c r="N188" s="158"/>
      <c r="O188" s="158"/>
      <c r="P188" s="158"/>
      <c r="Q188" s="158"/>
      <c r="R188" s="159"/>
      <c r="S188" s="159"/>
      <c r="T188" s="159"/>
      <c r="U188" s="159"/>
      <c r="V188" s="159"/>
      <c r="W188" s="159"/>
      <c r="X188" s="159"/>
      <c r="Y188" s="159"/>
      <c r="Z188" s="149"/>
      <c r="AA188" s="149"/>
      <c r="AB188" s="149"/>
      <c r="AC188" s="149"/>
      <c r="AD188" s="149"/>
      <c r="AE188" s="149"/>
      <c r="AF188" s="149"/>
      <c r="AG188" s="149" t="s">
        <v>129</v>
      </c>
      <c r="AH188" s="149">
        <v>0</v>
      </c>
      <c r="AI188" s="149"/>
      <c r="AJ188" s="149"/>
      <c r="AK188" s="149"/>
      <c r="AL188" s="149"/>
      <c r="AM188" s="149"/>
      <c r="AN188" s="149"/>
      <c r="AO188" s="149"/>
      <c r="AP188" s="149"/>
      <c r="AQ188" s="149"/>
      <c r="AR188" s="149"/>
      <c r="AS188" s="149"/>
      <c r="AT188" s="149"/>
      <c r="AU188" s="149"/>
      <c r="AV188" s="149"/>
      <c r="AW188" s="149"/>
      <c r="AX188" s="149"/>
      <c r="AY188" s="149"/>
      <c r="AZ188" s="149"/>
      <c r="BA188" s="149"/>
      <c r="BB188" s="149"/>
      <c r="BC188" s="149"/>
      <c r="BD188" s="149"/>
      <c r="BE188" s="149"/>
      <c r="BF188" s="149"/>
      <c r="BG188" s="149"/>
      <c r="BH188" s="149"/>
    </row>
    <row r="189" spans="1:60" outlineLevel="3" x14ac:dyDescent="0.2">
      <c r="A189" s="156"/>
      <c r="B189" s="157"/>
      <c r="C189" s="190" t="s">
        <v>384</v>
      </c>
      <c r="D189" s="161"/>
      <c r="E189" s="162">
        <v>40</v>
      </c>
      <c r="F189" s="159"/>
      <c r="G189" s="159"/>
      <c r="H189" s="159"/>
      <c r="I189" s="159"/>
      <c r="J189" s="159"/>
      <c r="K189" s="159"/>
      <c r="L189" s="159"/>
      <c r="M189" s="159"/>
      <c r="N189" s="158"/>
      <c r="O189" s="158"/>
      <c r="P189" s="158"/>
      <c r="Q189" s="158"/>
      <c r="R189" s="159"/>
      <c r="S189" s="159"/>
      <c r="T189" s="159"/>
      <c r="U189" s="159"/>
      <c r="V189" s="159"/>
      <c r="W189" s="159"/>
      <c r="X189" s="159"/>
      <c r="Y189" s="159"/>
      <c r="Z189" s="149"/>
      <c r="AA189" s="149"/>
      <c r="AB189" s="149"/>
      <c r="AC189" s="149"/>
      <c r="AD189" s="149"/>
      <c r="AE189" s="149"/>
      <c r="AF189" s="149"/>
      <c r="AG189" s="149" t="s">
        <v>129</v>
      </c>
      <c r="AH189" s="149">
        <v>0</v>
      </c>
      <c r="AI189" s="149"/>
      <c r="AJ189" s="149"/>
      <c r="AK189" s="149"/>
      <c r="AL189" s="149"/>
      <c r="AM189" s="149"/>
      <c r="AN189" s="149"/>
      <c r="AO189" s="149"/>
      <c r="AP189" s="149"/>
      <c r="AQ189" s="149"/>
      <c r="AR189" s="149"/>
      <c r="AS189" s="149"/>
      <c r="AT189" s="149"/>
      <c r="AU189" s="149"/>
      <c r="AV189" s="149"/>
      <c r="AW189" s="149"/>
      <c r="AX189" s="149"/>
      <c r="AY189" s="149"/>
      <c r="AZ189" s="149"/>
      <c r="BA189" s="149"/>
      <c r="BB189" s="149"/>
      <c r="BC189" s="149"/>
      <c r="BD189" s="149"/>
      <c r="BE189" s="149"/>
      <c r="BF189" s="149"/>
      <c r="BG189" s="149"/>
      <c r="BH189" s="149"/>
    </row>
    <row r="190" spans="1:60" outlineLevel="3" x14ac:dyDescent="0.2">
      <c r="A190" s="156"/>
      <c r="B190" s="157"/>
      <c r="C190" s="190" t="s">
        <v>385</v>
      </c>
      <c r="D190" s="161"/>
      <c r="E190" s="162"/>
      <c r="F190" s="159"/>
      <c r="G190" s="159"/>
      <c r="H190" s="159"/>
      <c r="I190" s="159"/>
      <c r="J190" s="159"/>
      <c r="K190" s="159"/>
      <c r="L190" s="159"/>
      <c r="M190" s="159"/>
      <c r="N190" s="158"/>
      <c r="O190" s="158"/>
      <c r="P190" s="158"/>
      <c r="Q190" s="158"/>
      <c r="R190" s="159"/>
      <c r="S190" s="159"/>
      <c r="T190" s="159"/>
      <c r="U190" s="159"/>
      <c r="V190" s="159"/>
      <c r="W190" s="159"/>
      <c r="X190" s="159"/>
      <c r="Y190" s="159"/>
      <c r="Z190" s="149"/>
      <c r="AA190" s="149"/>
      <c r="AB190" s="149"/>
      <c r="AC190" s="149"/>
      <c r="AD190" s="149"/>
      <c r="AE190" s="149"/>
      <c r="AF190" s="149"/>
      <c r="AG190" s="149" t="s">
        <v>129</v>
      </c>
      <c r="AH190" s="149">
        <v>0</v>
      </c>
      <c r="AI190" s="149"/>
      <c r="AJ190" s="149"/>
      <c r="AK190" s="149"/>
      <c r="AL190" s="149"/>
      <c r="AM190" s="149"/>
      <c r="AN190" s="149"/>
      <c r="AO190" s="149"/>
      <c r="AP190" s="149"/>
      <c r="AQ190" s="149"/>
      <c r="AR190" s="149"/>
      <c r="AS190" s="149"/>
      <c r="AT190" s="149"/>
      <c r="AU190" s="149"/>
      <c r="AV190" s="149"/>
      <c r="AW190" s="149"/>
      <c r="AX190" s="149"/>
      <c r="AY190" s="149"/>
      <c r="AZ190" s="149"/>
      <c r="BA190" s="149"/>
      <c r="BB190" s="149"/>
      <c r="BC190" s="149"/>
      <c r="BD190" s="149"/>
      <c r="BE190" s="149"/>
      <c r="BF190" s="149"/>
      <c r="BG190" s="149"/>
      <c r="BH190" s="149"/>
    </row>
    <row r="191" spans="1:60" outlineLevel="3" x14ac:dyDescent="0.2">
      <c r="A191" s="156"/>
      <c r="B191" s="157"/>
      <c r="C191" s="192" t="s">
        <v>386</v>
      </c>
      <c r="D191" s="163"/>
      <c r="E191" s="164">
        <v>1448</v>
      </c>
      <c r="F191" s="159"/>
      <c r="G191" s="159"/>
      <c r="H191" s="159"/>
      <c r="I191" s="159"/>
      <c r="J191" s="159"/>
      <c r="K191" s="159"/>
      <c r="L191" s="159"/>
      <c r="M191" s="159"/>
      <c r="N191" s="158"/>
      <c r="O191" s="158"/>
      <c r="P191" s="158"/>
      <c r="Q191" s="158"/>
      <c r="R191" s="159"/>
      <c r="S191" s="159"/>
      <c r="T191" s="159"/>
      <c r="U191" s="159"/>
      <c r="V191" s="159"/>
      <c r="W191" s="159"/>
      <c r="X191" s="159"/>
      <c r="Y191" s="159"/>
      <c r="Z191" s="149"/>
      <c r="AA191" s="149"/>
      <c r="AB191" s="149"/>
      <c r="AC191" s="149"/>
      <c r="AD191" s="149"/>
      <c r="AE191" s="149"/>
      <c r="AF191" s="149"/>
      <c r="AG191" s="149" t="s">
        <v>129</v>
      </c>
      <c r="AH191" s="149">
        <v>1</v>
      </c>
      <c r="AI191" s="149"/>
      <c r="AJ191" s="149"/>
      <c r="AK191" s="149"/>
      <c r="AL191" s="149"/>
      <c r="AM191" s="149"/>
      <c r="AN191" s="149"/>
      <c r="AO191" s="149"/>
      <c r="AP191" s="149"/>
      <c r="AQ191" s="149"/>
      <c r="AR191" s="149"/>
      <c r="AS191" s="149"/>
      <c r="AT191" s="149"/>
      <c r="AU191" s="149"/>
      <c r="AV191" s="149"/>
      <c r="AW191" s="149"/>
      <c r="AX191" s="149"/>
      <c r="AY191" s="149"/>
      <c r="AZ191" s="149"/>
      <c r="BA191" s="149"/>
      <c r="BB191" s="149"/>
      <c r="BC191" s="149"/>
      <c r="BD191" s="149"/>
      <c r="BE191" s="149"/>
      <c r="BF191" s="149"/>
      <c r="BG191" s="149"/>
      <c r="BH191" s="149"/>
    </row>
    <row r="192" spans="1:60" outlineLevel="3" x14ac:dyDescent="0.2">
      <c r="A192" s="156"/>
      <c r="B192" s="157"/>
      <c r="C192" s="193" t="s">
        <v>387</v>
      </c>
      <c r="D192" s="165"/>
      <c r="E192" s="166"/>
      <c r="F192" s="159"/>
      <c r="G192" s="159"/>
      <c r="H192" s="159"/>
      <c r="I192" s="159"/>
      <c r="J192" s="159"/>
      <c r="K192" s="159"/>
      <c r="L192" s="159"/>
      <c r="M192" s="159"/>
      <c r="N192" s="158"/>
      <c r="O192" s="158"/>
      <c r="P192" s="158"/>
      <c r="Q192" s="158"/>
      <c r="R192" s="159"/>
      <c r="S192" s="159"/>
      <c r="T192" s="159"/>
      <c r="U192" s="159"/>
      <c r="V192" s="159"/>
      <c r="W192" s="159"/>
      <c r="X192" s="159"/>
      <c r="Y192" s="159"/>
      <c r="Z192" s="149"/>
      <c r="AA192" s="149"/>
      <c r="AB192" s="149"/>
      <c r="AC192" s="149"/>
      <c r="AD192" s="149"/>
      <c r="AE192" s="149"/>
      <c r="AF192" s="149"/>
      <c r="AG192" s="149" t="s">
        <v>129</v>
      </c>
      <c r="AH192" s="149"/>
      <c r="AI192" s="149"/>
      <c r="AJ192" s="149"/>
      <c r="AK192" s="149"/>
      <c r="AL192" s="149"/>
      <c r="AM192" s="149"/>
      <c r="AN192" s="149"/>
      <c r="AO192" s="149"/>
      <c r="AP192" s="149"/>
      <c r="AQ192" s="149"/>
      <c r="AR192" s="149"/>
      <c r="AS192" s="149"/>
      <c r="AT192" s="149"/>
      <c r="AU192" s="149"/>
      <c r="AV192" s="149"/>
      <c r="AW192" s="149"/>
      <c r="AX192" s="149"/>
      <c r="AY192" s="149"/>
      <c r="AZ192" s="149"/>
      <c r="BA192" s="149"/>
      <c r="BB192" s="149"/>
      <c r="BC192" s="149"/>
      <c r="BD192" s="149"/>
      <c r="BE192" s="149"/>
      <c r="BF192" s="149"/>
      <c r="BG192" s="149"/>
      <c r="BH192" s="149"/>
    </row>
    <row r="193" spans="1:60" outlineLevel="3" x14ac:dyDescent="0.2">
      <c r="A193" s="156"/>
      <c r="B193" s="157"/>
      <c r="C193" s="194" t="s">
        <v>388</v>
      </c>
      <c r="D193" s="165"/>
      <c r="E193" s="166">
        <v>217.36</v>
      </c>
      <c r="F193" s="159"/>
      <c r="G193" s="159"/>
      <c r="H193" s="159"/>
      <c r="I193" s="159"/>
      <c r="J193" s="159"/>
      <c r="K193" s="159"/>
      <c r="L193" s="159"/>
      <c r="M193" s="159"/>
      <c r="N193" s="158"/>
      <c r="O193" s="158"/>
      <c r="P193" s="158"/>
      <c r="Q193" s="158"/>
      <c r="R193" s="159"/>
      <c r="S193" s="159"/>
      <c r="T193" s="159"/>
      <c r="U193" s="159"/>
      <c r="V193" s="159"/>
      <c r="W193" s="159"/>
      <c r="X193" s="159"/>
      <c r="Y193" s="159"/>
      <c r="Z193" s="149"/>
      <c r="AA193" s="149"/>
      <c r="AB193" s="149"/>
      <c r="AC193" s="149"/>
      <c r="AD193" s="149"/>
      <c r="AE193" s="149"/>
      <c r="AF193" s="149"/>
      <c r="AG193" s="149" t="s">
        <v>129</v>
      </c>
      <c r="AH193" s="149">
        <v>2</v>
      </c>
      <c r="AI193" s="149"/>
      <c r="AJ193" s="149"/>
      <c r="AK193" s="149"/>
      <c r="AL193" s="149"/>
      <c r="AM193" s="149"/>
      <c r="AN193" s="149"/>
      <c r="AO193" s="149"/>
      <c r="AP193" s="149"/>
      <c r="AQ193" s="149"/>
      <c r="AR193" s="149"/>
      <c r="AS193" s="149"/>
      <c r="AT193" s="149"/>
      <c r="AU193" s="149"/>
      <c r="AV193" s="149"/>
      <c r="AW193" s="149"/>
      <c r="AX193" s="149"/>
      <c r="AY193" s="149"/>
      <c r="AZ193" s="149"/>
      <c r="BA193" s="149"/>
      <c r="BB193" s="149"/>
      <c r="BC193" s="149"/>
      <c r="BD193" s="149"/>
      <c r="BE193" s="149"/>
      <c r="BF193" s="149"/>
      <c r="BG193" s="149"/>
      <c r="BH193" s="149"/>
    </row>
    <row r="194" spans="1:60" outlineLevel="3" x14ac:dyDescent="0.2">
      <c r="A194" s="156"/>
      <c r="B194" s="157"/>
      <c r="C194" s="194" t="s">
        <v>389</v>
      </c>
      <c r="D194" s="165"/>
      <c r="E194" s="166">
        <v>31.96</v>
      </c>
      <c r="F194" s="159"/>
      <c r="G194" s="159"/>
      <c r="H194" s="159"/>
      <c r="I194" s="159"/>
      <c r="J194" s="159"/>
      <c r="K194" s="159"/>
      <c r="L194" s="159"/>
      <c r="M194" s="159"/>
      <c r="N194" s="158"/>
      <c r="O194" s="158"/>
      <c r="P194" s="158"/>
      <c r="Q194" s="158"/>
      <c r="R194" s="159"/>
      <c r="S194" s="159"/>
      <c r="T194" s="159"/>
      <c r="U194" s="159"/>
      <c r="V194" s="159"/>
      <c r="W194" s="159"/>
      <c r="X194" s="159"/>
      <c r="Y194" s="159"/>
      <c r="Z194" s="149"/>
      <c r="AA194" s="149"/>
      <c r="AB194" s="149"/>
      <c r="AC194" s="149"/>
      <c r="AD194" s="149"/>
      <c r="AE194" s="149"/>
      <c r="AF194" s="149"/>
      <c r="AG194" s="149" t="s">
        <v>129</v>
      </c>
      <c r="AH194" s="149">
        <v>2</v>
      </c>
      <c r="AI194" s="149"/>
      <c r="AJ194" s="149"/>
      <c r="AK194" s="149"/>
      <c r="AL194" s="149"/>
      <c r="AM194" s="149"/>
      <c r="AN194" s="149"/>
      <c r="AO194" s="149"/>
      <c r="AP194" s="149"/>
      <c r="AQ194" s="149"/>
      <c r="AR194" s="149"/>
      <c r="AS194" s="149"/>
      <c r="AT194" s="149"/>
      <c r="AU194" s="149"/>
      <c r="AV194" s="149"/>
      <c r="AW194" s="149"/>
      <c r="AX194" s="149"/>
      <c r="AY194" s="149"/>
      <c r="AZ194" s="149"/>
      <c r="BA194" s="149"/>
      <c r="BB194" s="149"/>
      <c r="BC194" s="149"/>
      <c r="BD194" s="149"/>
      <c r="BE194" s="149"/>
      <c r="BF194" s="149"/>
      <c r="BG194" s="149"/>
      <c r="BH194" s="149"/>
    </row>
    <row r="195" spans="1:60" outlineLevel="3" x14ac:dyDescent="0.2">
      <c r="A195" s="156"/>
      <c r="B195" s="157"/>
      <c r="C195" s="194" t="s">
        <v>390</v>
      </c>
      <c r="D195" s="165"/>
      <c r="E195" s="166">
        <v>68.992000000000004</v>
      </c>
      <c r="F195" s="159"/>
      <c r="G195" s="159"/>
      <c r="H195" s="159"/>
      <c r="I195" s="159"/>
      <c r="J195" s="159"/>
      <c r="K195" s="159"/>
      <c r="L195" s="159"/>
      <c r="M195" s="159"/>
      <c r="N195" s="158"/>
      <c r="O195" s="158"/>
      <c r="P195" s="158"/>
      <c r="Q195" s="158"/>
      <c r="R195" s="159"/>
      <c r="S195" s="159"/>
      <c r="T195" s="159"/>
      <c r="U195" s="159"/>
      <c r="V195" s="159"/>
      <c r="W195" s="159"/>
      <c r="X195" s="159"/>
      <c r="Y195" s="159"/>
      <c r="Z195" s="149"/>
      <c r="AA195" s="149"/>
      <c r="AB195" s="149"/>
      <c r="AC195" s="149"/>
      <c r="AD195" s="149"/>
      <c r="AE195" s="149"/>
      <c r="AF195" s="149"/>
      <c r="AG195" s="149" t="s">
        <v>129</v>
      </c>
      <c r="AH195" s="149">
        <v>2</v>
      </c>
      <c r="AI195" s="149"/>
      <c r="AJ195" s="149"/>
      <c r="AK195" s="149"/>
      <c r="AL195" s="149"/>
      <c r="AM195" s="149"/>
      <c r="AN195" s="149"/>
      <c r="AO195" s="149"/>
      <c r="AP195" s="149"/>
      <c r="AQ195" s="149"/>
      <c r="AR195" s="149"/>
      <c r="AS195" s="149"/>
      <c r="AT195" s="149"/>
      <c r="AU195" s="149"/>
      <c r="AV195" s="149"/>
      <c r="AW195" s="149"/>
      <c r="AX195" s="149"/>
      <c r="AY195" s="149"/>
      <c r="AZ195" s="149"/>
      <c r="BA195" s="149"/>
      <c r="BB195" s="149"/>
      <c r="BC195" s="149"/>
      <c r="BD195" s="149"/>
      <c r="BE195" s="149"/>
      <c r="BF195" s="149"/>
      <c r="BG195" s="149"/>
      <c r="BH195" s="149"/>
    </row>
    <row r="196" spans="1:60" outlineLevel="3" x14ac:dyDescent="0.2">
      <c r="A196" s="156"/>
      <c r="B196" s="157"/>
      <c r="C196" s="194" t="s">
        <v>391</v>
      </c>
      <c r="D196" s="165"/>
      <c r="E196" s="166">
        <v>31.68</v>
      </c>
      <c r="F196" s="159"/>
      <c r="G196" s="159"/>
      <c r="H196" s="159"/>
      <c r="I196" s="159"/>
      <c r="J196" s="159"/>
      <c r="K196" s="159"/>
      <c r="L196" s="159"/>
      <c r="M196" s="159"/>
      <c r="N196" s="158"/>
      <c r="O196" s="158"/>
      <c r="P196" s="158"/>
      <c r="Q196" s="158"/>
      <c r="R196" s="159"/>
      <c r="S196" s="159"/>
      <c r="T196" s="159"/>
      <c r="U196" s="159"/>
      <c r="V196" s="159"/>
      <c r="W196" s="159"/>
      <c r="X196" s="159"/>
      <c r="Y196" s="159"/>
      <c r="Z196" s="149"/>
      <c r="AA196" s="149"/>
      <c r="AB196" s="149"/>
      <c r="AC196" s="149"/>
      <c r="AD196" s="149"/>
      <c r="AE196" s="149"/>
      <c r="AF196" s="149"/>
      <c r="AG196" s="149" t="s">
        <v>129</v>
      </c>
      <c r="AH196" s="149">
        <v>2</v>
      </c>
      <c r="AI196" s="149"/>
      <c r="AJ196" s="149"/>
      <c r="AK196" s="149"/>
      <c r="AL196" s="149"/>
      <c r="AM196" s="149"/>
      <c r="AN196" s="149"/>
      <c r="AO196" s="149"/>
      <c r="AP196" s="149"/>
      <c r="AQ196" s="149"/>
      <c r="AR196" s="149"/>
      <c r="AS196" s="149"/>
      <c r="AT196" s="149"/>
      <c r="AU196" s="149"/>
      <c r="AV196" s="149"/>
      <c r="AW196" s="149"/>
      <c r="AX196" s="149"/>
      <c r="AY196" s="149"/>
      <c r="AZ196" s="149"/>
      <c r="BA196" s="149"/>
      <c r="BB196" s="149"/>
      <c r="BC196" s="149"/>
      <c r="BD196" s="149"/>
      <c r="BE196" s="149"/>
      <c r="BF196" s="149"/>
      <c r="BG196" s="149"/>
      <c r="BH196" s="149"/>
    </row>
    <row r="197" spans="1:60" outlineLevel="3" x14ac:dyDescent="0.2">
      <c r="A197" s="156"/>
      <c r="B197" s="157"/>
      <c r="C197" s="194" t="s">
        <v>392</v>
      </c>
      <c r="D197" s="165"/>
      <c r="E197" s="166">
        <v>74.135999999999996</v>
      </c>
      <c r="F197" s="159"/>
      <c r="G197" s="159"/>
      <c r="H197" s="159"/>
      <c r="I197" s="159"/>
      <c r="J197" s="159"/>
      <c r="K197" s="159"/>
      <c r="L197" s="159"/>
      <c r="M197" s="159"/>
      <c r="N197" s="158"/>
      <c r="O197" s="158"/>
      <c r="P197" s="158"/>
      <c r="Q197" s="158"/>
      <c r="R197" s="159"/>
      <c r="S197" s="159"/>
      <c r="T197" s="159"/>
      <c r="U197" s="159"/>
      <c r="V197" s="159"/>
      <c r="W197" s="159"/>
      <c r="X197" s="159"/>
      <c r="Y197" s="159"/>
      <c r="Z197" s="149"/>
      <c r="AA197" s="149"/>
      <c r="AB197" s="149"/>
      <c r="AC197" s="149"/>
      <c r="AD197" s="149"/>
      <c r="AE197" s="149"/>
      <c r="AF197" s="149"/>
      <c r="AG197" s="149" t="s">
        <v>129</v>
      </c>
      <c r="AH197" s="149">
        <v>2</v>
      </c>
      <c r="AI197" s="149"/>
      <c r="AJ197" s="149"/>
      <c r="AK197" s="149"/>
      <c r="AL197" s="149"/>
      <c r="AM197" s="149"/>
      <c r="AN197" s="149"/>
      <c r="AO197" s="149"/>
      <c r="AP197" s="149"/>
      <c r="AQ197" s="149"/>
      <c r="AR197" s="149"/>
      <c r="AS197" s="149"/>
      <c r="AT197" s="149"/>
      <c r="AU197" s="149"/>
      <c r="AV197" s="149"/>
      <c r="AW197" s="149"/>
      <c r="AX197" s="149"/>
      <c r="AY197" s="149"/>
      <c r="AZ197" s="149"/>
      <c r="BA197" s="149"/>
      <c r="BB197" s="149"/>
      <c r="BC197" s="149"/>
      <c r="BD197" s="149"/>
      <c r="BE197" s="149"/>
      <c r="BF197" s="149"/>
      <c r="BG197" s="149"/>
      <c r="BH197" s="149"/>
    </row>
    <row r="198" spans="1:60" outlineLevel="3" x14ac:dyDescent="0.2">
      <c r="A198" s="156"/>
      <c r="B198" s="157"/>
      <c r="C198" s="194" t="s">
        <v>393</v>
      </c>
      <c r="D198" s="165"/>
      <c r="E198" s="166">
        <v>17.68</v>
      </c>
      <c r="F198" s="159"/>
      <c r="G198" s="159"/>
      <c r="H198" s="159"/>
      <c r="I198" s="159"/>
      <c r="J198" s="159"/>
      <c r="K198" s="159"/>
      <c r="L198" s="159"/>
      <c r="M198" s="159"/>
      <c r="N198" s="158"/>
      <c r="O198" s="158"/>
      <c r="P198" s="158"/>
      <c r="Q198" s="158"/>
      <c r="R198" s="159"/>
      <c r="S198" s="159"/>
      <c r="T198" s="159"/>
      <c r="U198" s="159"/>
      <c r="V198" s="159"/>
      <c r="W198" s="159"/>
      <c r="X198" s="159"/>
      <c r="Y198" s="159"/>
      <c r="Z198" s="149"/>
      <c r="AA198" s="149"/>
      <c r="AB198" s="149"/>
      <c r="AC198" s="149"/>
      <c r="AD198" s="149"/>
      <c r="AE198" s="149"/>
      <c r="AF198" s="149"/>
      <c r="AG198" s="149" t="s">
        <v>129</v>
      </c>
      <c r="AH198" s="149">
        <v>2</v>
      </c>
      <c r="AI198" s="149"/>
      <c r="AJ198" s="149"/>
      <c r="AK198" s="149"/>
      <c r="AL198" s="149"/>
      <c r="AM198" s="149"/>
      <c r="AN198" s="149"/>
      <c r="AO198" s="149"/>
      <c r="AP198" s="149"/>
      <c r="AQ198" s="149"/>
      <c r="AR198" s="149"/>
      <c r="AS198" s="149"/>
      <c r="AT198" s="149"/>
      <c r="AU198" s="149"/>
      <c r="AV198" s="149"/>
      <c r="AW198" s="149"/>
      <c r="AX198" s="149"/>
      <c r="AY198" s="149"/>
      <c r="AZ198" s="149"/>
      <c r="BA198" s="149"/>
      <c r="BB198" s="149"/>
      <c r="BC198" s="149"/>
      <c r="BD198" s="149"/>
      <c r="BE198" s="149"/>
      <c r="BF198" s="149"/>
      <c r="BG198" s="149"/>
      <c r="BH198" s="149"/>
    </row>
    <row r="199" spans="1:60" outlineLevel="3" x14ac:dyDescent="0.2">
      <c r="A199" s="156"/>
      <c r="B199" s="157"/>
      <c r="C199" s="194" t="s">
        <v>394</v>
      </c>
      <c r="D199" s="165"/>
      <c r="E199" s="166">
        <v>17.28</v>
      </c>
      <c r="F199" s="159"/>
      <c r="G199" s="159"/>
      <c r="H199" s="159"/>
      <c r="I199" s="159"/>
      <c r="J199" s="159"/>
      <c r="K199" s="159"/>
      <c r="L199" s="159"/>
      <c r="M199" s="159"/>
      <c r="N199" s="158"/>
      <c r="O199" s="158"/>
      <c r="P199" s="158"/>
      <c r="Q199" s="158"/>
      <c r="R199" s="159"/>
      <c r="S199" s="159"/>
      <c r="T199" s="159"/>
      <c r="U199" s="159"/>
      <c r="V199" s="159"/>
      <c r="W199" s="159"/>
      <c r="X199" s="159"/>
      <c r="Y199" s="159"/>
      <c r="Z199" s="149"/>
      <c r="AA199" s="149"/>
      <c r="AB199" s="149"/>
      <c r="AC199" s="149"/>
      <c r="AD199" s="149"/>
      <c r="AE199" s="149"/>
      <c r="AF199" s="149"/>
      <c r="AG199" s="149" t="s">
        <v>129</v>
      </c>
      <c r="AH199" s="149">
        <v>2</v>
      </c>
      <c r="AI199" s="149"/>
      <c r="AJ199" s="149"/>
      <c r="AK199" s="149"/>
      <c r="AL199" s="149"/>
      <c r="AM199" s="149"/>
      <c r="AN199" s="149"/>
      <c r="AO199" s="149"/>
      <c r="AP199" s="149"/>
      <c r="AQ199" s="149"/>
      <c r="AR199" s="149"/>
      <c r="AS199" s="149"/>
      <c r="AT199" s="149"/>
      <c r="AU199" s="149"/>
      <c r="AV199" s="149"/>
      <c r="AW199" s="149"/>
      <c r="AX199" s="149"/>
      <c r="AY199" s="149"/>
      <c r="AZ199" s="149"/>
      <c r="BA199" s="149"/>
      <c r="BB199" s="149"/>
      <c r="BC199" s="149"/>
      <c r="BD199" s="149"/>
      <c r="BE199" s="149"/>
      <c r="BF199" s="149"/>
      <c r="BG199" s="149"/>
      <c r="BH199" s="149"/>
    </row>
    <row r="200" spans="1:60" outlineLevel="3" x14ac:dyDescent="0.2">
      <c r="A200" s="156"/>
      <c r="B200" s="157"/>
      <c r="C200" s="193" t="s">
        <v>395</v>
      </c>
      <c r="D200" s="165"/>
      <c r="E200" s="166"/>
      <c r="F200" s="159"/>
      <c r="G200" s="159"/>
      <c r="H200" s="159"/>
      <c r="I200" s="159"/>
      <c r="J200" s="159"/>
      <c r="K200" s="159"/>
      <c r="L200" s="159"/>
      <c r="M200" s="159"/>
      <c r="N200" s="158"/>
      <c r="O200" s="158"/>
      <c r="P200" s="158"/>
      <c r="Q200" s="158"/>
      <c r="R200" s="159"/>
      <c r="S200" s="159"/>
      <c r="T200" s="159"/>
      <c r="U200" s="159"/>
      <c r="V200" s="159"/>
      <c r="W200" s="159"/>
      <c r="X200" s="159"/>
      <c r="Y200" s="159"/>
      <c r="Z200" s="149"/>
      <c r="AA200" s="149"/>
      <c r="AB200" s="149"/>
      <c r="AC200" s="149"/>
      <c r="AD200" s="149"/>
      <c r="AE200" s="149"/>
      <c r="AF200" s="149"/>
      <c r="AG200" s="149" t="s">
        <v>129</v>
      </c>
      <c r="AH200" s="149"/>
      <c r="AI200" s="149"/>
      <c r="AJ200" s="149"/>
      <c r="AK200" s="149"/>
      <c r="AL200" s="149"/>
      <c r="AM200" s="149"/>
      <c r="AN200" s="149"/>
      <c r="AO200" s="149"/>
      <c r="AP200" s="149"/>
      <c r="AQ200" s="149"/>
      <c r="AR200" s="149"/>
      <c r="AS200" s="149"/>
      <c r="AT200" s="149"/>
      <c r="AU200" s="149"/>
      <c r="AV200" s="149"/>
      <c r="AW200" s="149"/>
      <c r="AX200" s="149"/>
      <c r="AY200" s="149"/>
      <c r="AZ200" s="149"/>
      <c r="BA200" s="149"/>
      <c r="BB200" s="149"/>
      <c r="BC200" s="149"/>
      <c r="BD200" s="149"/>
      <c r="BE200" s="149"/>
      <c r="BF200" s="149"/>
      <c r="BG200" s="149"/>
      <c r="BH200" s="149"/>
    </row>
    <row r="201" spans="1:60" outlineLevel="3" x14ac:dyDescent="0.2">
      <c r="A201" s="156"/>
      <c r="B201" s="157"/>
      <c r="C201" s="192" t="s">
        <v>386</v>
      </c>
      <c r="D201" s="163"/>
      <c r="E201" s="164"/>
      <c r="F201" s="159"/>
      <c r="G201" s="159"/>
      <c r="H201" s="159"/>
      <c r="I201" s="159"/>
      <c r="J201" s="159"/>
      <c r="K201" s="159"/>
      <c r="L201" s="159"/>
      <c r="M201" s="159"/>
      <c r="N201" s="158"/>
      <c r="O201" s="158"/>
      <c r="P201" s="158"/>
      <c r="Q201" s="158"/>
      <c r="R201" s="159"/>
      <c r="S201" s="159"/>
      <c r="T201" s="159"/>
      <c r="U201" s="159"/>
      <c r="V201" s="159"/>
      <c r="W201" s="159"/>
      <c r="X201" s="159"/>
      <c r="Y201" s="159"/>
      <c r="Z201" s="149"/>
      <c r="AA201" s="149"/>
      <c r="AB201" s="149"/>
      <c r="AC201" s="149"/>
      <c r="AD201" s="149"/>
      <c r="AE201" s="149"/>
      <c r="AF201" s="149"/>
      <c r="AG201" s="149" t="s">
        <v>129</v>
      </c>
      <c r="AH201" s="149">
        <v>1</v>
      </c>
      <c r="AI201" s="149"/>
      <c r="AJ201" s="149"/>
      <c r="AK201" s="149"/>
      <c r="AL201" s="149"/>
      <c r="AM201" s="149"/>
      <c r="AN201" s="149"/>
      <c r="AO201" s="149"/>
      <c r="AP201" s="149"/>
      <c r="AQ201" s="149"/>
      <c r="AR201" s="149"/>
      <c r="AS201" s="149"/>
      <c r="AT201" s="149"/>
      <c r="AU201" s="149"/>
      <c r="AV201" s="149"/>
      <c r="AW201" s="149"/>
      <c r="AX201" s="149"/>
      <c r="AY201" s="149"/>
      <c r="AZ201" s="149"/>
      <c r="BA201" s="149"/>
      <c r="BB201" s="149"/>
      <c r="BC201" s="149"/>
      <c r="BD201" s="149"/>
      <c r="BE201" s="149"/>
      <c r="BF201" s="149"/>
      <c r="BG201" s="149"/>
      <c r="BH201" s="149"/>
    </row>
    <row r="202" spans="1:60" ht="33.75" outlineLevel="3" x14ac:dyDescent="0.2">
      <c r="A202" s="156"/>
      <c r="B202" s="157"/>
      <c r="C202" s="190" t="s">
        <v>396</v>
      </c>
      <c r="D202" s="161"/>
      <c r="E202" s="162">
        <v>1104</v>
      </c>
      <c r="F202" s="159"/>
      <c r="G202" s="159"/>
      <c r="H202" s="159"/>
      <c r="I202" s="159"/>
      <c r="J202" s="159"/>
      <c r="K202" s="159"/>
      <c r="L202" s="159"/>
      <c r="M202" s="159"/>
      <c r="N202" s="158"/>
      <c r="O202" s="158"/>
      <c r="P202" s="158"/>
      <c r="Q202" s="158"/>
      <c r="R202" s="159"/>
      <c r="S202" s="159"/>
      <c r="T202" s="159"/>
      <c r="U202" s="159"/>
      <c r="V202" s="159"/>
      <c r="W202" s="159"/>
      <c r="X202" s="159"/>
      <c r="Y202" s="159"/>
      <c r="Z202" s="149"/>
      <c r="AA202" s="149"/>
      <c r="AB202" s="149"/>
      <c r="AC202" s="149"/>
      <c r="AD202" s="149"/>
      <c r="AE202" s="149"/>
      <c r="AF202" s="149"/>
      <c r="AG202" s="149" t="s">
        <v>129</v>
      </c>
      <c r="AH202" s="149">
        <v>0</v>
      </c>
      <c r="AI202" s="149"/>
      <c r="AJ202" s="149"/>
      <c r="AK202" s="149"/>
      <c r="AL202" s="149"/>
      <c r="AM202" s="149"/>
      <c r="AN202" s="149"/>
      <c r="AO202" s="149"/>
      <c r="AP202" s="149"/>
      <c r="AQ202" s="149"/>
      <c r="AR202" s="149"/>
      <c r="AS202" s="149"/>
      <c r="AT202" s="149"/>
      <c r="AU202" s="149"/>
      <c r="AV202" s="149"/>
      <c r="AW202" s="149"/>
      <c r="AX202" s="149"/>
      <c r="AY202" s="149"/>
      <c r="AZ202" s="149"/>
      <c r="BA202" s="149"/>
      <c r="BB202" s="149"/>
      <c r="BC202" s="149"/>
      <c r="BD202" s="149"/>
      <c r="BE202" s="149"/>
      <c r="BF202" s="149"/>
      <c r="BG202" s="149"/>
      <c r="BH202" s="149"/>
    </row>
    <row r="203" spans="1:60" x14ac:dyDescent="0.2">
      <c r="A203" s="169" t="s">
        <v>119</v>
      </c>
      <c r="B203" s="170" t="s">
        <v>86</v>
      </c>
      <c r="C203" s="188" t="s">
        <v>87</v>
      </c>
      <c r="D203" s="171"/>
      <c r="E203" s="172"/>
      <c r="F203" s="173"/>
      <c r="G203" s="174">
        <f>SUMIF(AG204:AG208,"&lt;&gt;NOR",G204:G208)</f>
        <v>0</v>
      </c>
      <c r="H203" s="168"/>
      <c r="I203" s="168">
        <f>SUM(I204:I208)</f>
        <v>1178.9100000000001</v>
      </c>
      <c r="J203" s="168"/>
      <c r="K203" s="168">
        <f>SUM(K204:K208)</f>
        <v>740.08</v>
      </c>
      <c r="L203" s="168"/>
      <c r="M203" s="168">
        <f>SUM(M204:M208)</f>
        <v>0</v>
      </c>
      <c r="N203" s="167"/>
      <c r="O203" s="167">
        <f>SUM(O204:O208)</f>
        <v>0.02</v>
      </c>
      <c r="P203" s="167"/>
      <c r="Q203" s="167">
        <f>SUM(Q204:Q208)</f>
        <v>0.02</v>
      </c>
      <c r="R203" s="168"/>
      <c r="S203" s="168"/>
      <c r="T203" s="168"/>
      <c r="U203" s="168"/>
      <c r="V203" s="168">
        <f>SUM(V204:V208)</f>
        <v>1.33</v>
      </c>
      <c r="W203" s="168"/>
      <c r="X203" s="168"/>
      <c r="Y203" s="168"/>
      <c r="AG203" t="s">
        <v>120</v>
      </c>
    </row>
    <row r="204" spans="1:60" outlineLevel="1" x14ac:dyDescent="0.2">
      <c r="A204" s="176">
        <v>80</v>
      </c>
      <c r="B204" s="177" t="s">
        <v>397</v>
      </c>
      <c r="C204" s="189" t="s">
        <v>398</v>
      </c>
      <c r="D204" s="178" t="s">
        <v>132</v>
      </c>
      <c r="E204" s="179">
        <v>1.5456000000000001</v>
      </c>
      <c r="F204" s="180">
        <v>0</v>
      </c>
      <c r="G204" s="181">
        <f>ROUND(E204*F204,2)</f>
        <v>0</v>
      </c>
      <c r="H204" s="160">
        <v>0</v>
      </c>
      <c r="I204" s="159">
        <f>ROUND(E204*H204,2)</f>
        <v>0</v>
      </c>
      <c r="J204" s="160">
        <v>97.5</v>
      </c>
      <c r="K204" s="159">
        <f>ROUND(E204*J204,2)</f>
        <v>150.69999999999999</v>
      </c>
      <c r="L204" s="159">
        <v>21</v>
      </c>
      <c r="M204" s="159">
        <f>G204*(1+L204/100)</f>
        <v>0</v>
      </c>
      <c r="N204" s="158">
        <v>0</v>
      </c>
      <c r="O204" s="158">
        <f>ROUND(E204*N204,2)</f>
        <v>0</v>
      </c>
      <c r="P204" s="158">
        <v>0.01</v>
      </c>
      <c r="Q204" s="158">
        <f>ROUND(E204*P204,2)</f>
        <v>0.02</v>
      </c>
      <c r="R204" s="159"/>
      <c r="S204" s="159" t="s">
        <v>124</v>
      </c>
      <c r="T204" s="159" t="s">
        <v>124</v>
      </c>
      <c r="U204" s="159">
        <v>0.2</v>
      </c>
      <c r="V204" s="159">
        <f>ROUND(E204*U204,2)</f>
        <v>0.31</v>
      </c>
      <c r="W204" s="159"/>
      <c r="X204" s="159" t="s">
        <v>125</v>
      </c>
      <c r="Y204" s="159" t="s">
        <v>126</v>
      </c>
      <c r="Z204" s="149"/>
      <c r="AA204" s="149"/>
      <c r="AB204" s="149"/>
      <c r="AC204" s="149"/>
      <c r="AD204" s="149"/>
      <c r="AE204" s="149"/>
      <c r="AF204" s="149"/>
      <c r="AG204" s="149" t="s">
        <v>127</v>
      </c>
      <c r="AH204" s="149"/>
      <c r="AI204" s="149"/>
      <c r="AJ204" s="149"/>
      <c r="AK204" s="149"/>
      <c r="AL204" s="149"/>
      <c r="AM204" s="149"/>
      <c r="AN204" s="149"/>
      <c r="AO204" s="149"/>
      <c r="AP204" s="149"/>
      <c r="AQ204" s="149"/>
      <c r="AR204" s="149"/>
      <c r="AS204" s="149"/>
      <c r="AT204" s="149"/>
      <c r="AU204" s="149"/>
      <c r="AV204" s="149"/>
      <c r="AW204" s="149"/>
      <c r="AX204" s="149"/>
      <c r="AY204" s="149"/>
      <c r="AZ204" s="149"/>
      <c r="BA204" s="149"/>
      <c r="BB204" s="149"/>
      <c r="BC204" s="149"/>
      <c r="BD204" s="149"/>
      <c r="BE204" s="149"/>
      <c r="BF204" s="149"/>
      <c r="BG204" s="149"/>
      <c r="BH204" s="149"/>
    </row>
    <row r="205" spans="1:60" outlineLevel="2" x14ac:dyDescent="0.2">
      <c r="A205" s="156"/>
      <c r="B205" s="157"/>
      <c r="C205" s="190" t="s">
        <v>399</v>
      </c>
      <c r="D205" s="161"/>
      <c r="E205" s="162">
        <v>1.5456000000000001</v>
      </c>
      <c r="F205" s="159"/>
      <c r="G205" s="159"/>
      <c r="H205" s="159"/>
      <c r="I205" s="159"/>
      <c r="J205" s="159"/>
      <c r="K205" s="159"/>
      <c r="L205" s="159"/>
      <c r="M205" s="159"/>
      <c r="N205" s="158"/>
      <c r="O205" s="158"/>
      <c r="P205" s="158"/>
      <c r="Q205" s="158"/>
      <c r="R205" s="159"/>
      <c r="S205" s="159"/>
      <c r="T205" s="159"/>
      <c r="U205" s="159"/>
      <c r="V205" s="159"/>
      <c r="W205" s="159"/>
      <c r="X205" s="159"/>
      <c r="Y205" s="159"/>
      <c r="Z205" s="149"/>
      <c r="AA205" s="149"/>
      <c r="AB205" s="149"/>
      <c r="AC205" s="149"/>
      <c r="AD205" s="149"/>
      <c r="AE205" s="149"/>
      <c r="AF205" s="149"/>
      <c r="AG205" s="149" t="s">
        <v>129</v>
      </c>
      <c r="AH205" s="149">
        <v>5</v>
      </c>
      <c r="AI205" s="149"/>
      <c r="AJ205" s="149"/>
      <c r="AK205" s="149"/>
      <c r="AL205" s="149"/>
      <c r="AM205" s="149"/>
      <c r="AN205" s="149"/>
      <c r="AO205" s="149"/>
      <c r="AP205" s="149"/>
      <c r="AQ205" s="149"/>
      <c r="AR205" s="149"/>
      <c r="AS205" s="149"/>
      <c r="AT205" s="149"/>
      <c r="AU205" s="149"/>
      <c r="AV205" s="149"/>
      <c r="AW205" s="149"/>
      <c r="AX205" s="149"/>
      <c r="AY205" s="149"/>
      <c r="AZ205" s="149"/>
      <c r="BA205" s="149"/>
      <c r="BB205" s="149"/>
      <c r="BC205" s="149"/>
      <c r="BD205" s="149"/>
      <c r="BE205" s="149"/>
      <c r="BF205" s="149"/>
      <c r="BG205" s="149"/>
      <c r="BH205" s="149"/>
    </row>
    <row r="206" spans="1:60" outlineLevel="1" x14ac:dyDescent="0.2">
      <c r="A206" s="176">
        <v>81</v>
      </c>
      <c r="B206" s="177" t="s">
        <v>400</v>
      </c>
      <c r="C206" s="189" t="s">
        <v>401</v>
      </c>
      <c r="D206" s="178" t="s">
        <v>132</v>
      </c>
      <c r="E206" s="179">
        <v>1.5456000000000001</v>
      </c>
      <c r="F206" s="180">
        <v>0</v>
      </c>
      <c r="G206" s="181">
        <f>ROUND(E206*F206,2)</f>
        <v>0</v>
      </c>
      <c r="H206" s="160">
        <v>762.75</v>
      </c>
      <c r="I206" s="159">
        <f>ROUND(E206*H206,2)</f>
        <v>1178.9100000000001</v>
      </c>
      <c r="J206" s="160">
        <v>342.25</v>
      </c>
      <c r="K206" s="159">
        <f>ROUND(E206*J206,2)</f>
        <v>528.98</v>
      </c>
      <c r="L206" s="159">
        <v>21</v>
      </c>
      <c r="M206" s="159">
        <f>G206*(1+L206/100)</f>
        <v>0</v>
      </c>
      <c r="N206" s="158">
        <v>1.5699999999999999E-2</v>
      </c>
      <c r="O206" s="158">
        <f>ROUND(E206*N206,2)</f>
        <v>0.02</v>
      </c>
      <c r="P206" s="158">
        <v>0</v>
      </c>
      <c r="Q206" s="158">
        <f>ROUND(E206*P206,2)</f>
        <v>0</v>
      </c>
      <c r="R206" s="159"/>
      <c r="S206" s="159" t="s">
        <v>124</v>
      </c>
      <c r="T206" s="159" t="s">
        <v>124</v>
      </c>
      <c r="U206" s="159">
        <v>0.65800000000000003</v>
      </c>
      <c r="V206" s="159">
        <f>ROUND(E206*U206,2)</f>
        <v>1.02</v>
      </c>
      <c r="W206" s="159"/>
      <c r="X206" s="159" t="s">
        <v>125</v>
      </c>
      <c r="Y206" s="159" t="s">
        <v>126</v>
      </c>
      <c r="Z206" s="149"/>
      <c r="AA206" s="149"/>
      <c r="AB206" s="149"/>
      <c r="AC206" s="149"/>
      <c r="AD206" s="149"/>
      <c r="AE206" s="149"/>
      <c r="AF206" s="149"/>
      <c r="AG206" s="149" t="s">
        <v>127</v>
      </c>
      <c r="AH206" s="149"/>
      <c r="AI206" s="149"/>
      <c r="AJ206" s="149"/>
      <c r="AK206" s="149"/>
      <c r="AL206" s="149"/>
      <c r="AM206" s="149"/>
      <c r="AN206" s="149"/>
      <c r="AO206" s="149"/>
      <c r="AP206" s="149"/>
      <c r="AQ206" s="149"/>
      <c r="AR206" s="149"/>
      <c r="AS206" s="149"/>
      <c r="AT206" s="149"/>
      <c r="AU206" s="149"/>
      <c r="AV206" s="149"/>
      <c r="AW206" s="149"/>
      <c r="AX206" s="149"/>
      <c r="AY206" s="149"/>
      <c r="AZ206" s="149"/>
      <c r="BA206" s="149"/>
      <c r="BB206" s="149"/>
      <c r="BC206" s="149"/>
      <c r="BD206" s="149"/>
      <c r="BE206" s="149"/>
      <c r="BF206" s="149"/>
      <c r="BG206" s="149"/>
      <c r="BH206" s="149"/>
    </row>
    <row r="207" spans="1:60" outlineLevel="2" x14ac:dyDescent="0.2">
      <c r="A207" s="156"/>
      <c r="B207" s="157"/>
      <c r="C207" s="190" t="s">
        <v>402</v>
      </c>
      <c r="D207" s="161"/>
      <c r="E207" s="162">
        <v>1.5456000000000001</v>
      </c>
      <c r="F207" s="159"/>
      <c r="G207" s="159"/>
      <c r="H207" s="159"/>
      <c r="I207" s="159"/>
      <c r="J207" s="159"/>
      <c r="K207" s="159"/>
      <c r="L207" s="159"/>
      <c r="M207" s="159"/>
      <c r="N207" s="158"/>
      <c r="O207" s="158"/>
      <c r="P207" s="158"/>
      <c r="Q207" s="158"/>
      <c r="R207" s="159"/>
      <c r="S207" s="159"/>
      <c r="T207" s="159"/>
      <c r="U207" s="159"/>
      <c r="V207" s="159"/>
      <c r="W207" s="159"/>
      <c r="X207" s="159"/>
      <c r="Y207" s="159"/>
      <c r="Z207" s="149"/>
      <c r="AA207" s="149"/>
      <c r="AB207" s="149"/>
      <c r="AC207" s="149"/>
      <c r="AD207" s="149"/>
      <c r="AE207" s="149"/>
      <c r="AF207" s="149"/>
      <c r="AG207" s="149" t="s">
        <v>129</v>
      </c>
      <c r="AH207" s="149">
        <v>0</v>
      </c>
      <c r="AI207" s="149"/>
      <c r="AJ207" s="149"/>
      <c r="AK207" s="149"/>
      <c r="AL207" s="149"/>
      <c r="AM207" s="149"/>
      <c r="AN207" s="149"/>
      <c r="AO207" s="149"/>
      <c r="AP207" s="149"/>
      <c r="AQ207" s="149"/>
      <c r="AR207" s="149"/>
      <c r="AS207" s="149"/>
      <c r="AT207" s="149"/>
      <c r="AU207" s="149"/>
      <c r="AV207" s="149"/>
      <c r="AW207" s="149"/>
      <c r="AX207" s="149"/>
      <c r="AY207" s="149"/>
      <c r="AZ207" s="149"/>
      <c r="BA207" s="149"/>
      <c r="BB207" s="149"/>
      <c r="BC207" s="149"/>
      <c r="BD207" s="149"/>
      <c r="BE207" s="149"/>
      <c r="BF207" s="149"/>
      <c r="BG207" s="149"/>
      <c r="BH207" s="149"/>
    </row>
    <row r="208" spans="1:60" outlineLevel="1" x14ac:dyDescent="0.2">
      <c r="A208" s="182">
        <v>82</v>
      </c>
      <c r="B208" s="183" t="s">
        <v>403</v>
      </c>
      <c r="C208" s="191" t="s">
        <v>404</v>
      </c>
      <c r="D208" s="184" t="s">
        <v>0</v>
      </c>
      <c r="E208" s="185">
        <v>18.585899999999999</v>
      </c>
      <c r="F208" s="186">
        <v>0</v>
      </c>
      <c r="G208" s="187">
        <f>ROUND(E208*F208,2)</f>
        <v>0</v>
      </c>
      <c r="H208" s="160">
        <v>0</v>
      </c>
      <c r="I208" s="159">
        <f>ROUND(E208*H208,2)</f>
        <v>0</v>
      </c>
      <c r="J208" s="160">
        <v>3.25</v>
      </c>
      <c r="K208" s="159">
        <f>ROUND(E208*J208,2)</f>
        <v>60.4</v>
      </c>
      <c r="L208" s="159">
        <v>21</v>
      </c>
      <c r="M208" s="159">
        <f>G208*(1+L208/100)</f>
        <v>0</v>
      </c>
      <c r="N208" s="158">
        <v>0</v>
      </c>
      <c r="O208" s="158">
        <f>ROUND(E208*N208,2)</f>
        <v>0</v>
      </c>
      <c r="P208" s="158">
        <v>0</v>
      </c>
      <c r="Q208" s="158">
        <f>ROUND(E208*P208,2)</f>
        <v>0</v>
      </c>
      <c r="R208" s="159"/>
      <c r="S208" s="159" t="s">
        <v>124</v>
      </c>
      <c r="T208" s="159" t="s">
        <v>124</v>
      </c>
      <c r="U208" s="159">
        <v>0</v>
      </c>
      <c r="V208" s="159">
        <f>ROUND(E208*U208,2)</f>
        <v>0</v>
      </c>
      <c r="W208" s="159"/>
      <c r="X208" s="159" t="s">
        <v>208</v>
      </c>
      <c r="Y208" s="159" t="s">
        <v>126</v>
      </c>
      <c r="Z208" s="149"/>
      <c r="AA208" s="149"/>
      <c r="AB208" s="149"/>
      <c r="AC208" s="149"/>
      <c r="AD208" s="149"/>
      <c r="AE208" s="149"/>
      <c r="AF208" s="149"/>
      <c r="AG208" s="149" t="s">
        <v>209</v>
      </c>
      <c r="AH208" s="149"/>
      <c r="AI208" s="149"/>
      <c r="AJ208" s="149"/>
      <c r="AK208" s="149"/>
      <c r="AL208" s="149"/>
      <c r="AM208" s="149"/>
      <c r="AN208" s="149"/>
      <c r="AO208" s="149"/>
      <c r="AP208" s="149"/>
      <c r="AQ208" s="149"/>
      <c r="AR208" s="149"/>
      <c r="AS208" s="149"/>
      <c r="AT208" s="149"/>
      <c r="AU208" s="149"/>
      <c r="AV208" s="149"/>
      <c r="AW208" s="149"/>
      <c r="AX208" s="149"/>
      <c r="AY208" s="149"/>
      <c r="AZ208" s="149"/>
      <c r="BA208" s="149"/>
      <c r="BB208" s="149"/>
      <c r="BC208" s="149"/>
      <c r="BD208" s="149"/>
      <c r="BE208" s="149"/>
      <c r="BF208" s="149"/>
      <c r="BG208" s="149"/>
      <c r="BH208" s="149"/>
    </row>
    <row r="209" spans="1:60" x14ac:dyDescent="0.2">
      <c r="A209" s="169" t="s">
        <v>119</v>
      </c>
      <c r="B209" s="170" t="s">
        <v>88</v>
      </c>
      <c r="C209" s="188" t="s">
        <v>89</v>
      </c>
      <c r="D209" s="171"/>
      <c r="E209" s="172"/>
      <c r="F209" s="173"/>
      <c r="G209" s="174">
        <f>SUMIF(AG210:AG217,"&lt;&gt;NOR",G210:G217)</f>
        <v>0</v>
      </c>
      <c r="H209" s="168"/>
      <c r="I209" s="168">
        <f>SUM(I210:I217)</f>
        <v>0</v>
      </c>
      <c r="J209" s="168"/>
      <c r="K209" s="168">
        <f>SUM(K210:K217)</f>
        <v>170449.47</v>
      </c>
      <c r="L209" s="168"/>
      <c r="M209" s="168">
        <f>SUM(M210:M217)</f>
        <v>0</v>
      </c>
      <c r="N209" s="167"/>
      <c r="O209" s="167">
        <f>SUM(O210:O217)</f>
        <v>0</v>
      </c>
      <c r="P209" s="167"/>
      <c r="Q209" s="167">
        <f>SUM(Q210:Q217)</f>
        <v>0</v>
      </c>
      <c r="R209" s="168"/>
      <c r="S209" s="168"/>
      <c r="T209" s="168"/>
      <c r="U209" s="168"/>
      <c r="V209" s="168">
        <f>SUM(V210:V217)</f>
        <v>223.76</v>
      </c>
      <c r="W209" s="168"/>
      <c r="X209" s="168"/>
      <c r="Y209" s="168"/>
      <c r="AG209" t="s">
        <v>120</v>
      </c>
    </row>
    <row r="210" spans="1:60" outlineLevel="1" x14ac:dyDescent="0.2">
      <c r="A210" s="182">
        <v>83</v>
      </c>
      <c r="B210" s="183" t="s">
        <v>405</v>
      </c>
      <c r="C210" s="191" t="s">
        <v>406</v>
      </c>
      <c r="D210" s="184" t="s">
        <v>197</v>
      </c>
      <c r="E210" s="185">
        <v>80.602199999999996</v>
      </c>
      <c r="F210" s="186">
        <v>0</v>
      </c>
      <c r="G210" s="187">
        <f t="shared" ref="G210:G217" si="0">ROUND(E210*F210,2)</f>
        <v>0</v>
      </c>
      <c r="H210" s="160">
        <v>0</v>
      </c>
      <c r="I210" s="159">
        <f t="shared" ref="I210:I217" si="1">ROUND(E210*H210,2)</f>
        <v>0</v>
      </c>
      <c r="J210" s="160">
        <v>439</v>
      </c>
      <c r="K210" s="159">
        <f t="shared" ref="K210:K217" si="2">ROUND(E210*J210,2)</f>
        <v>35384.370000000003</v>
      </c>
      <c r="L210" s="159">
        <v>21</v>
      </c>
      <c r="M210" s="159">
        <f t="shared" ref="M210:M217" si="3">G210*(1+L210/100)</f>
        <v>0</v>
      </c>
      <c r="N210" s="158">
        <v>0</v>
      </c>
      <c r="O210" s="158">
        <f t="shared" ref="O210:O217" si="4">ROUND(E210*N210,2)</f>
        <v>0</v>
      </c>
      <c r="P210" s="158">
        <v>0</v>
      </c>
      <c r="Q210" s="158">
        <f t="shared" ref="Q210:Q217" si="5">ROUND(E210*P210,2)</f>
        <v>0</v>
      </c>
      <c r="R210" s="159"/>
      <c r="S210" s="159" t="s">
        <v>124</v>
      </c>
      <c r="T210" s="159" t="s">
        <v>124</v>
      </c>
      <c r="U210" s="159">
        <v>0.749</v>
      </c>
      <c r="V210" s="159">
        <f t="shared" ref="V210:V217" si="6">ROUND(E210*U210,2)</f>
        <v>60.37</v>
      </c>
      <c r="W210" s="159"/>
      <c r="X210" s="159" t="s">
        <v>407</v>
      </c>
      <c r="Y210" s="159" t="s">
        <v>126</v>
      </c>
      <c r="Z210" s="149"/>
      <c r="AA210" s="149"/>
      <c r="AB210" s="149"/>
      <c r="AC210" s="149"/>
      <c r="AD210" s="149"/>
      <c r="AE210" s="149"/>
      <c r="AF210" s="149"/>
      <c r="AG210" s="149" t="s">
        <v>408</v>
      </c>
      <c r="AH210" s="149"/>
      <c r="AI210" s="149"/>
      <c r="AJ210" s="149"/>
      <c r="AK210" s="149"/>
      <c r="AL210" s="149"/>
      <c r="AM210" s="149"/>
      <c r="AN210" s="149"/>
      <c r="AO210" s="149"/>
      <c r="AP210" s="149"/>
      <c r="AQ210" s="149"/>
      <c r="AR210" s="149"/>
      <c r="AS210" s="149"/>
      <c r="AT210" s="149"/>
      <c r="AU210" s="149"/>
      <c r="AV210" s="149"/>
      <c r="AW210" s="149"/>
      <c r="AX210" s="149"/>
      <c r="AY210" s="149"/>
      <c r="AZ210" s="149"/>
      <c r="BA210" s="149"/>
      <c r="BB210" s="149"/>
      <c r="BC210" s="149"/>
      <c r="BD210" s="149"/>
      <c r="BE210" s="149"/>
      <c r="BF210" s="149"/>
      <c r="BG210" s="149"/>
      <c r="BH210" s="149"/>
    </row>
    <row r="211" spans="1:60" outlineLevel="1" x14ac:dyDescent="0.2">
      <c r="A211" s="182">
        <v>84</v>
      </c>
      <c r="B211" s="183" t="s">
        <v>409</v>
      </c>
      <c r="C211" s="191" t="s">
        <v>410</v>
      </c>
      <c r="D211" s="184" t="s">
        <v>197</v>
      </c>
      <c r="E211" s="185">
        <v>322.40877999999998</v>
      </c>
      <c r="F211" s="186">
        <v>0</v>
      </c>
      <c r="G211" s="187">
        <f t="shared" si="0"/>
        <v>0</v>
      </c>
      <c r="H211" s="160">
        <v>0</v>
      </c>
      <c r="I211" s="159">
        <f t="shared" si="1"/>
        <v>0</v>
      </c>
      <c r="J211" s="160">
        <v>32.299999999999997</v>
      </c>
      <c r="K211" s="159">
        <f t="shared" si="2"/>
        <v>10413.799999999999</v>
      </c>
      <c r="L211" s="159">
        <v>21</v>
      </c>
      <c r="M211" s="159">
        <f t="shared" si="3"/>
        <v>0</v>
      </c>
      <c r="N211" s="158">
        <v>0</v>
      </c>
      <c r="O211" s="158">
        <f t="shared" si="4"/>
        <v>0</v>
      </c>
      <c r="P211" s="158">
        <v>0</v>
      </c>
      <c r="Q211" s="158">
        <f t="shared" si="5"/>
        <v>0</v>
      </c>
      <c r="R211" s="159"/>
      <c r="S211" s="159" t="s">
        <v>124</v>
      </c>
      <c r="T211" s="159" t="s">
        <v>124</v>
      </c>
      <c r="U211" s="159">
        <v>0.03</v>
      </c>
      <c r="V211" s="159">
        <f t="shared" si="6"/>
        <v>9.67</v>
      </c>
      <c r="W211" s="159"/>
      <c r="X211" s="159" t="s">
        <v>407</v>
      </c>
      <c r="Y211" s="159" t="s">
        <v>126</v>
      </c>
      <c r="Z211" s="149"/>
      <c r="AA211" s="149"/>
      <c r="AB211" s="149"/>
      <c r="AC211" s="149"/>
      <c r="AD211" s="149"/>
      <c r="AE211" s="149"/>
      <c r="AF211" s="149"/>
      <c r="AG211" s="149" t="s">
        <v>408</v>
      </c>
      <c r="AH211" s="149"/>
      <c r="AI211" s="149"/>
      <c r="AJ211" s="149"/>
      <c r="AK211" s="149"/>
      <c r="AL211" s="149"/>
      <c r="AM211" s="149"/>
      <c r="AN211" s="149"/>
      <c r="AO211" s="149"/>
      <c r="AP211" s="149"/>
      <c r="AQ211" s="149"/>
      <c r="AR211" s="149"/>
      <c r="AS211" s="149"/>
      <c r="AT211" s="149"/>
      <c r="AU211" s="149"/>
      <c r="AV211" s="149"/>
      <c r="AW211" s="149"/>
      <c r="AX211" s="149"/>
      <c r="AY211" s="149"/>
      <c r="AZ211" s="149"/>
      <c r="BA211" s="149"/>
      <c r="BB211" s="149"/>
      <c r="BC211" s="149"/>
      <c r="BD211" s="149"/>
      <c r="BE211" s="149"/>
      <c r="BF211" s="149"/>
      <c r="BG211" s="149"/>
      <c r="BH211" s="149"/>
    </row>
    <row r="212" spans="1:60" outlineLevel="1" x14ac:dyDescent="0.2">
      <c r="A212" s="182">
        <v>85</v>
      </c>
      <c r="B212" s="183" t="s">
        <v>411</v>
      </c>
      <c r="C212" s="191" t="s">
        <v>412</v>
      </c>
      <c r="D212" s="184" t="s">
        <v>197</v>
      </c>
      <c r="E212" s="185">
        <v>80.602199999999996</v>
      </c>
      <c r="F212" s="186">
        <v>0</v>
      </c>
      <c r="G212" s="187">
        <f t="shared" si="0"/>
        <v>0</v>
      </c>
      <c r="H212" s="160">
        <v>0</v>
      </c>
      <c r="I212" s="159">
        <f t="shared" si="1"/>
        <v>0</v>
      </c>
      <c r="J212" s="160">
        <v>331.5</v>
      </c>
      <c r="K212" s="159">
        <f t="shared" si="2"/>
        <v>26719.63</v>
      </c>
      <c r="L212" s="159">
        <v>21</v>
      </c>
      <c r="M212" s="159">
        <f t="shared" si="3"/>
        <v>0</v>
      </c>
      <c r="N212" s="158">
        <v>0</v>
      </c>
      <c r="O212" s="158">
        <f t="shared" si="4"/>
        <v>0</v>
      </c>
      <c r="P212" s="158">
        <v>0</v>
      </c>
      <c r="Q212" s="158">
        <f t="shared" si="5"/>
        <v>0</v>
      </c>
      <c r="R212" s="159"/>
      <c r="S212" s="159" t="s">
        <v>124</v>
      </c>
      <c r="T212" s="159" t="s">
        <v>124</v>
      </c>
      <c r="U212" s="159">
        <v>0.26500000000000001</v>
      </c>
      <c r="V212" s="159">
        <f t="shared" si="6"/>
        <v>21.36</v>
      </c>
      <c r="W212" s="159"/>
      <c r="X212" s="159" t="s">
        <v>407</v>
      </c>
      <c r="Y212" s="159" t="s">
        <v>126</v>
      </c>
      <c r="Z212" s="149"/>
      <c r="AA212" s="149"/>
      <c r="AB212" s="149"/>
      <c r="AC212" s="149"/>
      <c r="AD212" s="149"/>
      <c r="AE212" s="149"/>
      <c r="AF212" s="149"/>
      <c r="AG212" s="149" t="s">
        <v>408</v>
      </c>
      <c r="AH212" s="149"/>
      <c r="AI212" s="149"/>
      <c r="AJ212" s="149"/>
      <c r="AK212" s="149"/>
      <c r="AL212" s="149"/>
      <c r="AM212" s="149"/>
      <c r="AN212" s="149"/>
      <c r="AO212" s="149"/>
      <c r="AP212" s="149"/>
      <c r="AQ212" s="149"/>
      <c r="AR212" s="149"/>
      <c r="AS212" s="149"/>
      <c r="AT212" s="149"/>
      <c r="AU212" s="149"/>
      <c r="AV212" s="149"/>
      <c r="AW212" s="149"/>
      <c r="AX212" s="149"/>
      <c r="AY212" s="149"/>
      <c r="AZ212" s="149"/>
      <c r="BA212" s="149"/>
      <c r="BB212" s="149"/>
      <c r="BC212" s="149"/>
      <c r="BD212" s="149"/>
      <c r="BE212" s="149"/>
      <c r="BF212" s="149"/>
      <c r="BG212" s="149"/>
      <c r="BH212" s="149"/>
    </row>
    <row r="213" spans="1:60" outlineLevel="1" x14ac:dyDescent="0.2">
      <c r="A213" s="182">
        <v>86</v>
      </c>
      <c r="B213" s="183" t="s">
        <v>413</v>
      </c>
      <c r="C213" s="191" t="s">
        <v>414</v>
      </c>
      <c r="D213" s="184" t="s">
        <v>197</v>
      </c>
      <c r="E213" s="185">
        <v>80.602199999999996</v>
      </c>
      <c r="F213" s="186">
        <v>0</v>
      </c>
      <c r="G213" s="187">
        <f t="shared" si="0"/>
        <v>0</v>
      </c>
      <c r="H213" s="160">
        <v>0</v>
      </c>
      <c r="I213" s="159">
        <f t="shared" si="1"/>
        <v>0</v>
      </c>
      <c r="J213" s="160">
        <v>256.5</v>
      </c>
      <c r="K213" s="159">
        <f t="shared" si="2"/>
        <v>20674.46</v>
      </c>
      <c r="L213" s="159">
        <v>21</v>
      </c>
      <c r="M213" s="159">
        <f t="shared" si="3"/>
        <v>0</v>
      </c>
      <c r="N213" s="158">
        <v>0</v>
      </c>
      <c r="O213" s="158">
        <f t="shared" si="4"/>
        <v>0</v>
      </c>
      <c r="P213" s="158">
        <v>0</v>
      </c>
      <c r="Q213" s="158">
        <f t="shared" si="5"/>
        <v>0</v>
      </c>
      <c r="R213" s="159"/>
      <c r="S213" s="159" t="s">
        <v>124</v>
      </c>
      <c r="T213" s="159" t="s">
        <v>124</v>
      </c>
      <c r="U213" s="159">
        <v>0.49</v>
      </c>
      <c r="V213" s="159">
        <f t="shared" si="6"/>
        <v>39.5</v>
      </c>
      <c r="W213" s="159"/>
      <c r="X213" s="159" t="s">
        <v>407</v>
      </c>
      <c r="Y213" s="159" t="s">
        <v>126</v>
      </c>
      <c r="Z213" s="149"/>
      <c r="AA213" s="149"/>
      <c r="AB213" s="149"/>
      <c r="AC213" s="149"/>
      <c r="AD213" s="149"/>
      <c r="AE213" s="149"/>
      <c r="AF213" s="149"/>
      <c r="AG213" s="149" t="s">
        <v>408</v>
      </c>
      <c r="AH213" s="149"/>
      <c r="AI213" s="149"/>
      <c r="AJ213" s="149"/>
      <c r="AK213" s="149"/>
      <c r="AL213" s="149"/>
      <c r="AM213" s="149"/>
      <c r="AN213" s="149"/>
      <c r="AO213" s="149"/>
      <c r="AP213" s="149"/>
      <c r="AQ213" s="149"/>
      <c r="AR213" s="149"/>
      <c r="AS213" s="149"/>
      <c r="AT213" s="149"/>
      <c r="AU213" s="149"/>
      <c r="AV213" s="149"/>
      <c r="AW213" s="149"/>
      <c r="AX213" s="149"/>
      <c r="AY213" s="149"/>
      <c r="AZ213" s="149"/>
      <c r="BA213" s="149"/>
      <c r="BB213" s="149"/>
      <c r="BC213" s="149"/>
      <c r="BD213" s="149"/>
      <c r="BE213" s="149"/>
      <c r="BF213" s="149"/>
      <c r="BG213" s="149"/>
      <c r="BH213" s="149"/>
    </row>
    <row r="214" spans="1:60" outlineLevel="1" x14ac:dyDescent="0.2">
      <c r="A214" s="182">
        <v>87</v>
      </c>
      <c r="B214" s="183" t="s">
        <v>415</v>
      </c>
      <c r="C214" s="191" t="s">
        <v>416</v>
      </c>
      <c r="D214" s="184" t="s">
        <v>197</v>
      </c>
      <c r="E214" s="185">
        <v>725.41976</v>
      </c>
      <c r="F214" s="186">
        <v>0</v>
      </c>
      <c r="G214" s="187">
        <f t="shared" si="0"/>
        <v>0</v>
      </c>
      <c r="H214" s="160">
        <v>0</v>
      </c>
      <c r="I214" s="159">
        <f t="shared" si="1"/>
        <v>0</v>
      </c>
      <c r="J214" s="160">
        <v>24.6</v>
      </c>
      <c r="K214" s="159">
        <f t="shared" si="2"/>
        <v>17845.330000000002</v>
      </c>
      <c r="L214" s="159">
        <v>21</v>
      </c>
      <c r="M214" s="159">
        <f t="shared" si="3"/>
        <v>0</v>
      </c>
      <c r="N214" s="158">
        <v>0</v>
      </c>
      <c r="O214" s="158">
        <f t="shared" si="4"/>
        <v>0</v>
      </c>
      <c r="P214" s="158">
        <v>0</v>
      </c>
      <c r="Q214" s="158">
        <f t="shared" si="5"/>
        <v>0</v>
      </c>
      <c r="R214" s="159"/>
      <c r="S214" s="159" t="s">
        <v>124</v>
      </c>
      <c r="T214" s="159" t="s">
        <v>124</v>
      </c>
      <c r="U214" s="159">
        <v>0</v>
      </c>
      <c r="V214" s="159">
        <f t="shared" si="6"/>
        <v>0</v>
      </c>
      <c r="W214" s="159"/>
      <c r="X214" s="159" t="s">
        <v>407</v>
      </c>
      <c r="Y214" s="159" t="s">
        <v>126</v>
      </c>
      <c r="Z214" s="149"/>
      <c r="AA214" s="149"/>
      <c r="AB214" s="149"/>
      <c r="AC214" s="149"/>
      <c r="AD214" s="149"/>
      <c r="AE214" s="149"/>
      <c r="AF214" s="149"/>
      <c r="AG214" s="149" t="s">
        <v>408</v>
      </c>
      <c r="AH214" s="149"/>
      <c r="AI214" s="149"/>
      <c r="AJ214" s="149"/>
      <c r="AK214" s="149"/>
      <c r="AL214" s="149"/>
      <c r="AM214" s="149"/>
      <c r="AN214" s="149"/>
      <c r="AO214" s="149"/>
      <c r="AP214" s="149"/>
      <c r="AQ214" s="149"/>
      <c r="AR214" s="149"/>
      <c r="AS214" s="149"/>
      <c r="AT214" s="149"/>
      <c r="AU214" s="149"/>
      <c r="AV214" s="149"/>
      <c r="AW214" s="149"/>
      <c r="AX214" s="149"/>
      <c r="AY214" s="149"/>
      <c r="AZ214" s="149"/>
      <c r="BA214" s="149"/>
      <c r="BB214" s="149"/>
      <c r="BC214" s="149"/>
      <c r="BD214" s="149"/>
      <c r="BE214" s="149"/>
      <c r="BF214" s="149"/>
      <c r="BG214" s="149"/>
      <c r="BH214" s="149"/>
    </row>
    <row r="215" spans="1:60" outlineLevel="1" x14ac:dyDescent="0.2">
      <c r="A215" s="182">
        <v>88</v>
      </c>
      <c r="B215" s="183" t="s">
        <v>417</v>
      </c>
      <c r="C215" s="191" t="s">
        <v>418</v>
      </c>
      <c r="D215" s="184" t="s">
        <v>197</v>
      </c>
      <c r="E215" s="185">
        <v>80.602199999999996</v>
      </c>
      <c r="F215" s="186">
        <v>0</v>
      </c>
      <c r="G215" s="187">
        <f t="shared" si="0"/>
        <v>0</v>
      </c>
      <c r="H215" s="160">
        <v>0</v>
      </c>
      <c r="I215" s="159">
        <f t="shared" si="1"/>
        <v>0</v>
      </c>
      <c r="J215" s="160">
        <v>357.5</v>
      </c>
      <c r="K215" s="159">
        <f t="shared" si="2"/>
        <v>28815.29</v>
      </c>
      <c r="L215" s="159">
        <v>21</v>
      </c>
      <c r="M215" s="159">
        <f t="shared" si="3"/>
        <v>0</v>
      </c>
      <c r="N215" s="158">
        <v>0</v>
      </c>
      <c r="O215" s="158">
        <f t="shared" si="4"/>
        <v>0</v>
      </c>
      <c r="P215" s="158">
        <v>0</v>
      </c>
      <c r="Q215" s="158">
        <f t="shared" si="5"/>
        <v>0</v>
      </c>
      <c r="R215" s="159"/>
      <c r="S215" s="159" t="s">
        <v>124</v>
      </c>
      <c r="T215" s="159" t="s">
        <v>124</v>
      </c>
      <c r="U215" s="159">
        <v>0.94199999999999995</v>
      </c>
      <c r="V215" s="159">
        <f t="shared" si="6"/>
        <v>75.930000000000007</v>
      </c>
      <c r="W215" s="159"/>
      <c r="X215" s="159" t="s">
        <v>407</v>
      </c>
      <c r="Y215" s="159" t="s">
        <v>126</v>
      </c>
      <c r="Z215" s="149"/>
      <c r="AA215" s="149"/>
      <c r="AB215" s="149"/>
      <c r="AC215" s="149"/>
      <c r="AD215" s="149"/>
      <c r="AE215" s="149"/>
      <c r="AF215" s="149"/>
      <c r="AG215" s="149" t="s">
        <v>408</v>
      </c>
      <c r="AH215" s="149"/>
      <c r="AI215" s="149"/>
      <c r="AJ215" s="149"/>
      <c r="AK215" s="149"/>
      <c r="AL215" s="149"/>
      <c r="AM215" s="149"/>
      <c r="AN215" s="149"/>
      <c r="AO215" s="149"/>
      <c r="AP215" s="149"/>
      <c r="AQ215" s="149"/>
      <c r="AR215" s="149"/>
      <c r="AS215" s="149"/>
      <c r="AT215" s="149"/>
      <c r="AU215" s="149"/>
      <c r="AV215" s="149"/>
      <c r="AW215" s="149"/>
      <c r="AX215" s="149"/>
      <c r="AY215" s="149"/>
      <c r="AZ215" s="149"/>
      <c r="BA215" s="149"/>
      <c r="BB215" s="149"/>
      <c r="BC215" s="149"/>
      <c r="BD215" s="149"/>
      <c r="BE215" s="149"/>
      <c r="BF215" s="149"/>
      <c r="BG215" s="149"/>
      <c r="BH215" s="149"/>
    </row>
    <row r="216" spans="1:60" outlineLevel="1" x14ac:dyDescent="0.2">
      <c r="A216" s="182">
        <v>89</v>
      </c>
      <c r="B216" s="183" t="s">
        <v>419</v>
      </c>
      <c r="C216" s="191" t="s">
        <v>420</v>
      </c>
      <c r="D216" s="184" t="s">
        <v>197</v>
      </c>
      <c r="E216" s="185">
        <v>161.20438999999999</v>
      </c>
      <c r="F216" s="186">
        <v>0</v>
      </c>
      <c r="G216" s="187">
        <f t="shared" si="0"/>
        <v>0</v>
      </c>
      <c r="H216" s="160">
        <v>0</v>
      </c>
      <c r="I216" s="159">
        <f t="shared" si="1"/>
        <v>0</v>
      </c>
      <c r="J216" s="160">
        <v>39.799999999999997</v>
      </c>
      <c r="K216" s="159">
        <f t="shared" si="2"/>
        <v>6415.93</v>
      </c>
      <c r="L216" s="159">
        <v>21</v>
      </c>
      <c r="M216" s="159">
        <f t="shared" si="3"/>
        <v>0</v>
      </c>
      <c r="N216" s="158">
        <v>0</v>
      </c>
      <c r="O216" s="158">
        <f t="shared" si="4"/>
        <v>0</v>
      </c>
      <c r="P216" s="158">
        <v>0</v>
      </c>
      <c r="Q216" s="158">
        <f t="shared" si="5"/>
        <v>0</v>
      </c>
      <c r="R216" s="159"/>
      <c r="S216" s="159" t="s">
        <v>124</v>
      </c>
      <c r="T216" s="159" t="s">
        <v>124</v>
      </c>
      <c r="U216" s="159">
        <v>0.105</v>
      </c>
      <c r="V216" s="159">
        <f t="shared" si="6"/>
        <v>16.93</v>
      </c>
      <c r="W216" s="159"/>
      <c r="X216" s="159" t="s">
        <v>407</v>
      </c>
      <c r="Y216" s="159" t="s">
        <v>126</v>
      </c>
      <c r="Z216" s="149"/>
      <c r="AA216" s="149"/>
      <c r="AB216" s="149"/>
      <c r="AC216" s="149"/>
      <c r="AD216" s="149"/>
      <c r="AE216" s="149"/>
      <c r="AF216" s="149"/>
      <c r="AG216" s="149" t="s">
        <v>408</v>
      </c>
      <c r="AH216" s="149"/>
      <c r="AI216" s="149"/>
      <c r="AJ216" s="149"/>
      <c r="AK216" s="149"/>
      <c r="AL216" s="149"/>
      <c r="AM216" s="149"/>
      <c r="AN216" s="149"/>
      <c r="AO216" s="149"/>
      <c r="AP216" s="149"/>
      <c r="AQ216" s="149"/>
      <c r="AR216" s="149"/>
      <c r="AS216" s="149"/>
      <c r="AT216" s="149"/>
      <c r="AU216" s="149"/>
      <c r="AV216" s="149"/>
      <c r="AW216" s="149"/>
      <c r="AX216" s="149"/>
      <c r="AY216" s="149"/>
      <c r="AZ216" s="149"/>
      <c r="BA216" s="149"/>
      <c r="BB216" s="149"/>
      <c r="BC216" s="149"/>
      <c r="BD216" s="149"/>
      <c r="BE216" s="149"/>
      <c r="BF216" s="149"/>
      <c r="BG216" s="149"/>
      <c r="BH216" s="149"/>
    </row>
    <row r="217" spans="1:60" outlineLevel="1" x14ac:dyDescent="0.2">
      <c r="A217" s="182">
        <v>90</v>
      </c>
      <c r="B217" s="183" t="s">
        <v>421</v>
      </c>
      <c r="C217" s="191" t="s">
        <v>422</v>
      </c>
      <c r="D217" s="184" t="s">
        <v>197</v>
      </c>
      <c r="E217" s="185">
        <v>80.602199999999996</v>
      </c>
      <c r="F217" s="186">
        <v>0</v>
      </c>
      <c r="G217" s="187">
        <f t="shared" si="0"/>
        <v>0</v>
      </c>
      <c r="H217" s="160">
        <v>0</v>
      </c>
      <c r="I217" s="159">
        <f t="shared" si="1"/>
        <v>0</v>
      </c>
      <c r="J217" s="160">
        <v>300</v>
      </c>
      <c r="K217" s="159">
        <f t="shared" si="2"/>
        <v>24180.66</v>
      </c>
      <c r="L217" s="159">
        <v>21</v>
      </c>
      <c r="M217" s="159">
        <f t="shared" si="3"/>
        <v>0</v>
      </c>
      <c r="N217" s="158">
        <v>0</v>
      </c>
      <c r="O217" s="158">
        <f t="shared" si="4"/>
        <v>0</v>
      </c>
      <c r="P217" s="158">
        <v>0</v>
      </c>
      <c r="Q217" s="158">
        <f t="shared" si="5"/>
        <v>0</v>
      </c>
      <c r="R217" s="159"/>
      <c r="S217" s="159" t="s">
        <v>423</v>
      </c>
      <c r="T217" s="159" t="s">
        <v>423</v>
      </c>
      <c r="U217" s="159">
        <v>0</v>
      </c>
      <c r="V217" s="159">
        <f t="shared" si="6"/>
        <v>0</v>
      </c>
      <c r="W217" s="159"/>
      <c r="X217" s="159" t="s">
        <v>407</v>
      </c>
      <c r="Y217" s="159" t="s">
        <v>126</v>
      </c>
      <c r="Z217" s="149"/>
      <c r="AA217" s="149"/>
      <c r="AB217" s="149"/>
      <c r="AC217" s="149"/>
      <c r="AD217" s="149"/>
      <c r="AE217" s="149"/>
      <c r="AF217" s="149"/>
      <c r="AG217" s="149" t="s">
        <v>408</v>
      </c>
      <c r="AH217" s="149"/>
      <c r="AI217" s="149"/>
      <c r="AJ217" s="149"/>
      <c r="AK217" s="149"/>
      <c r="AL217" s="149"/>
      <c r="AM217" s="149"/>
      <c r="AN217" s="149"/>
      <c r="AO217" s="149"/>
      <c r="AP217" s="149"/>
      <c r="AQ217" s="149"/>
      <c r="AR217" s="149"/>
      <c r="AS217" s="149"/>
      <c r="AT217" s="149"/>
      <c r="AU217" s="149"/>
      <c r="AV217" s="149"/>
      <c r="AW217" s="149"/>
      <c r="AX217" s="149"/>
      <c r="AY217" s="149"/>
      <c r="AZ217" s="149"/>
      <c r="BA217" s="149"/>
      <c r="BB217" s="149"/>
      <c r="BC217" s="149"/>
      <c r="BD217" s="149"/>
      <c r="BE217" s="149"/>
      <c r="BF217" s="149"/>
      <c r="BG217" s="149"/>
      <c r="BH217" s="149"/>
    </row>
    <row r="218" spans="1:60" x14ac:dyDescent="0.2">
      <c r="A218" s="169" t="s">
        <v>119</v>
      </c>
      <c r="B218" s="170" t="s">
        <v>91</v>
      </c>
      <c r="C218" s="188" t="s">
        <v>30</v>
      </c>
      <c r="D218" s="171"/>
      <c r="E218" s="172"/>
      <c r="F218" s="173"/>
      <c r="G218" s="174">
        <f>SUMIF(AG219:AG220,"&lt;&gt;NOR",G219:G220)</f>
        <v>0</v>
      </c>
      <c r="H218" s="168"/>
      <c r="I218" s="168">
        <f>SUM(I219:I220)</f>
        <v>0</v>
      </c>
      <c r="J218" s="168"/>
      <c r="K218" s="168">
        <f>SUM(K219:K220)</f>
        <v>95050.4</v>
      </c>
      <c r="L218" s="168"/>
      <c r="M218" s="168">
        <f>SUM(M219:M220)</f>
        <v>0</v>
      </c>
      <c r="N218" s="167"/>
      <c r="O218" s="167">
        <f>SUM(O219:O220)</f>
        <v>0</v>
      </c>
      <c r="P218" s="167"/>
      <c r="Q218" s="167">
        <f>SUM(Q219:Q220)</f>
        <v>0</v>
      </c>
      <c r="R218" s="168"/>
      <c r="S218" s="168"/>
      <c r="T218" s="168"/>
      <c r="U218" s="168"/>
      <c r="V218" s="168">
        <f>SUM(V219:V220)</f>
        <v>0</v>
      </c>
      <c r="W218" s="168"/>
      <c r="X218" s="168"/>
      <c r="Y218" s="168"/>
      <c r="AG218" t="s">
        <v>120</v>
      </c>
    </row>
    <row r="219" spans="1:60" outlineLevel="1" x14ac:dyDescent="0.2">
      <c r="A219" s="182">
        <v>91</v>
      </c>
      <c r="B219" s="183" t="s">
        <v>424</v>
      </c>
      <c r="C219" s="191" t="s">
        <v>425</v>
      </c>
      <c r="D219" s="184" t="s">
        <v>426</v>
      </c>
      <c r="E219" s="185">
        <v>1</v>
      </c>
      <c r="F219" s="186">
        <v>0</v>
      </c>
      <c r="G219" s="187">
        <f>ROUND(E219*F219,2)</f>
        <v>0</v>
      </c>
      <c r="H219" s="160">
        <v>0</v>
      </c>
      <c r="I219" s="159">
        <f>ROUND(E219*H219,2)</f>
        <v>0</v>
      </c>
      <c r="J219" s="160">
        <v>78662.399999999994</v>
      </c>
      <c r="K219" s="159">
        <f>ROUND(E219*J219,2)</f>
        <v>78662.399999999994</v>
      </c>
      <c r="L219" s="159">
        <v>21</v>
      </c>
      <c r="M219" s="159">
        <f>G219*(1+L219/100)</f>
        <v>0</v>
      </c>
      <c r="N219" s="158">
        <v>0</v>
      </c>
      <c r="O219" s="158">
        <f>ROUND(E219*N219,2)</f>
        <v>0</v>
      </c>
      <c r="P219" s="158">
        <v>0</v>
      </c>
      <c r="Q219" s="158">
        <f>ROUND(E219*P219,2)</f>
        <v>0</v>
      </c>
      <c r="R219" s="159"/>
      <c r="S219" s="159" t="s">
        <v>124</v>
      </c>
      <c r="T219" s="159" t="s">
        <v>134</v>
      </c>
      <c r="U219" s="159">
        <v>0</v>
      </c>
      <c r="V219" s="159">
        <f>ROUND(E219*U219,2)</f>
        <v>0</v>
      </c>
      <c r="W219" s="159"/>
      <c r="X219" s="159" t="s">
        <v>427</v>
      </c>
      <c r="Y219" s="159" t="s">
        <v>126</v>
      </c>
      <c r="Z219" s="149"/>
      <c r="AA219" s="149"/>
      <c r="AB219" s="149"/>
      <c r="AC219" s="149"/>
      <c r="AD219" s="149"/>
      <c r="AE219" s="149"/>
      <c r="AF219" s="149"/>
      <c r="AG219" s="149" t="s">
        <v>428</v>
      </c>
      <c r="AH219" s="149"/>
      <c r="AI219" s="149"/>
      <c r="AJ219" s="149"/>
      <c r="AK219" s="149"/>
      <c r="AL219" s="149"/>
      <c r="AM219" s="149"/>
      <c r="AN219" s="149"/>
      <c r="AO219" s="149"/>
      <c r="AP219" s="149"/>
      <c r="AQ219" s="149"/>
      <c r="AR219" s="149"/>
      <c r="AS219" s="149"/>
      <c r="AT219" s="149"/>
      <c r="AU219" s="149"/>
      <c r="AV219" s="149"/>
      <c r="AW219" s="149"/>
      <c r="AX219" s="149"/>
      <c r="AY219" s="149"/>
      <c r="AZ219" s="149"/>
      <c r="BA219" s="149"/>
      <c r="BB219" s="149"/>
      <c r="BC219" s="149"/>
      <c r="BD219" s="149"/>
      <c r="BE219" s="149"/>
      <c r="BF219" s="149"/>
      <c r="BG219" s="149"/>
      <c r="BH219" s="149"/>
    </row>
    <row r="220" spans="1:60" outlineLevel="1" x14ac:dyDescent="0.2">
      <c r="A220" s="176">
        <v>92</v>
      </c>
      <c r="B220" s="177" t="s">
        <v>429</v>
      </c>
      <c r="C220" s="189" t="s">
        <v>430</v>
      </c>
      <c r="D220" s="178" t="s">
        <v>426</v>
      </c>
      <c r="E220" s="179">
        <v>1</v>
      </c>
      <c r="F220" s="180">
        <v>0</v>
      </c>
      <c r="G220" s="181">
        <f>ROUND(E220*F220,2)</f>
        <v>0</v>
      </c>
      <c r="H220" s="160">
        <v>0</v>
      </c>
      <c r="I220" s="159">
        <f>ROUND(E220*H220,2)</f>
        <v>0</v>
      </c>
      <c r="J220" s="160">
        <v>16388</v>
      </c>
      <c r="K220" s="159">
        <f>ROUND(E220*J220,2)</f>
        <v>16388</v>
      </c>
      <c r="L220" s="159">
        <v>21</v>
      </c>
      <c r="M220" s="159">
        <f>G220*(1+L220/100)</f>
        <v>0</v>
      </c>
      <c r="N220" s="158">
        <v>0</v>
      </c>
      <c r="O220" s="158">
        <f>ROUND(E220*N220,2)</f>
        <v>0</v>
      </c>
      <c r="P220" s="158">
        <v>0</v>
      </c>
      <c r="Q220" s="158">
        <f>ROUND(E220*P220,2)</f>
        <v>0</v>
      </c>
      <c r="R220" s="159"/>
      <c r="S220" s="159" t="s">
        <v>124</v>
      </c>
      <c r="T220" s="159" t="s">
        <v>134</v>
      </c>
      <c r="U220" s="159">
        <v>0</v>
      </c>
      <c r="V220" s="159">
        <f>ROUND(E220*U220,2)</f>
        <v>0</v>
      </c>
      <c r="W220" s="159"/>
      <c r="X220" s="159" t="s">
        <v>427</v>
      </c>
      <c r="Y220" s="159" t="s">
        <v>126</v>
      </c>
      <c r="Z220" s="149"/>
      <c r="AA220" s="149"/>
      <c r="AB220" s="149"/>
      <c r="AC220" s="149"/>
      <c r="AD220" s="149"/>
      <c r="AE220" s="149"/>
      <c r="AF220" s="149"/>
      <c r="AG220" s="149" t="s">
        <v>428</v>
      </c>
      <c r="AH220" s="149"/>
      <c r="AI220" s="149"/>
      <c r="AJ220" s="149"/>
      <c r="AK220" s="149"/>
      <c r="AL220" s="149"/>
      <c r="AM220" s="149"/>
      <c r="AN220" s="149"/>
      <c r="AO220" s="149"/>
      <c r="AP220" s="149"/>
      <c r="AQ220" s="149"/>
      <c r="AR220" s="149"/>
      <c r="AS220" s="149"/>
      <c r="AT220" s="149"/>
      <c r="AU220" s="149"/>
      <c r="AV220" s="149"/>
      <c r="AW220" s="149"/>
      <c r="AX220" s="149"/>
      <c r="AY220" s="149"/>
      <c r="AZ220" s="149"/>
      <c r="BA220" s="149"/>
      <c r="BB220" s="149"/>
      <c r="BC220" s="149"/>
      <c r="BD220" s="149"/>
      <c r="BE220" s="149"/>
      <c r="BF220" s="149"/>
      <c r="BG220" s="149"/>
      <c r="BH220" s="149"/>
    </row>
    <row r="221" spans="1:60" x14ac:dyDescent="0.2">
      <c r="A221" s="3"/>
      <c r="B221" s="4"/>
      <c r="C221" s="195"/>
      <c r="D221" s="6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AE221">
        <v>15</v>
      </c>
      <c r="AF221">
        <v>21</v>
      </c>
      <c r="AG221" t="s">
        <v>105</v>
      </c>
    </row>
    <row r="222" spans="1:60" x14ac:dyDescent="0.2">
      <c r="A222" s="152"/>
      <c r="B222" s="153" t="s">
        <v>31</v>
      </c>
      <c r="C222" s="196"/>
      <c r="D222" s="154"/>
      <c r="E222" s="155"/>
      <c r="F222" s="155"/>
      <c r="G222" s="175">
        <f>G8+G15+G26+G48+G52+G65+G67+G71+G80+G148+G176+G181+G203+G209+G218</f>
        <v>0</v>
      </c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AE222">
        <f>SUMIF(L7:L220,AE221,G7:G220)</f>
        <v>0</v>
      </c>
      <c r="AF222">
        <f>SUMIF(L7:L220,AF221,G7:G220)</f>
        <v>0</v>
      </c>
      <c r="AG222" t="s">
        <v>431</v>
      </c>
    </row>
    <row r="223" spans="1:60" x14ac:dyDescent="0.2">
      <c r="A223" s="3"/>
      <c r="B223" s="4"/>
      <c r="C223" s="195"/>
      <c r="D223" s="6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60" x14ac:dyDescent="0.2">
      <c r="A224" s="3"/>
      <c r="B224" s="4"/>
      <c r="C224" s="195"/>
      <c r="D224" s="6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33" x14ac:dyDescent="0.2">
      <c r="A225" s="274" t="s">
        <v>432</v>
      </c>
      <c r="B225" s="274"/>
      <c r="C225" s="275"/>
      <c r="D225" s="6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33" x14ac:dyDescent="0.2">
      <c r="A226" s="255"/>
      <c r="B226" s="256"/>
      <c r="C226" s="257"/>
      <c r="D226" s="256"/>
      <c r="E226" s="256"/>
      <c r="F226" s="256"/>
      <c r="G226" s="258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AG226" t="s">
        <v>433</v>
      </c>
    </row>
    <row r="227" spans="1:33" x14ac:dyDescent="0.2">
      <c r="A227" s="259"/>
      <c r="B227" s="260"/>
      <c r="C227" s="261"/>
      <c r="D227" s="260"/>
      <c r="E227" s="260"/>
      <c r="F227" s="260"/>
      <c r="G227" s="262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33" x14ac:dyDescent="0.2">
      <c r="A228" s="259"/>
      <c r="B228" s="260"/>
      <c r="C228" s="261"/>
      <c r="D228" s="260"/>
      <c r="E228" s="260"/>
      <c r="F228" s="260"/>
      <c r="G228" s="262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33" x14ac:dyDescent="0.2">
      <c r="A229" s="259"/>
      <c r="B229" s="260"/>
      <c r="C229" s="261"/>
      <c r="D229" s="260"/>
      <c r="E229" s="260"/>
      <c r="F229" s="260"/>
      <c r="G229" s="262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33" x14ac:dyDescent="0.2">
      <c r="A230" s="263"/>
      <c r="B230" s="264"/>
      <c r="C230" s="265"/>
      <c r="D230" s="264"/>
      <c r="E230" s="264"/>
      <c r="F230" s="264"/>
      <c r="G230" s="266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33" x14ac:dyDescent="0.2">
      <c r="A231" s="3"/>
      <c r="B231" s="4"/>
      <c r="C231" s="195"/>
      <c r="D231" s="6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33" x14ac:dyDescent="0.2">
      <c r="C232" s="197"/>
      <c r="D232" s="10"/>
      <c r="AG232" t="s">
        <v>434</v>
      </c>
    </row>
    <row r="233" spans="1:33" x14ac:dyDescent="0.2">
      <c r="D233" s="10"/>
    </row>
    <row r="234" spans="1:33" x14ac:dyDescent="0.2">
      <c r="D234" s="10"/>
    </row>
    <row r="235" spans="1:33" x14ac:dyDescent="0.2">
      <c r="D235" s="10"/>
    </row>
    <row r="236" spans="1:33" x14ac:dyDescent="0.2">
      <c r="D236" s="10"/>
    </row>
    <row r="237" spans="1:33" x14ac:dyDescent="0.2">
      <c r="D237" s="10"/>
    </row>
    <row r="238" spans="1:33" x14ac:dyDescent="0.2">
      <c r="D238" s="10"/>
    </row>
    <row r="239" spans="1:33" x14ac:dyDescent="0.2">
      <c r="D239" s="10"/>
    </row>
    <row r="240" spans="1:33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226:G230"/>
    <mergeCell ref="A1:G1"/>
    <mergeCell ref="C2:G2"/>
    <mergeCell ref="C3:G3"/>
    <mergeCell ref="C4:G4"/>
    <mergeCell ref="A225:C225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2019_22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2019_22 Pol'!Názvy_tisku</vt:lpstr>
      <vt:lpstr>oadresa</vt:lpstr>
      <vt:lpstr>Stavba!Objednatel</vt:lpstr>
      <vt:lpstr>Stavba!Objekt</vt:lpstr>
      <vt:lpstr>'01 2019_22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2019-03-19T12:27:02Z</cp:lastPrinted>
  <dcterms:created xsi:type="dcterms:W3CDTF">2009-04-08T07:15:50Z</dcterms:created>
  <dcterms:modified xsi:type="dcterms:W3CDTF">2023-01-31T08:16:23Z</dcterms:modified>
</cp:coreProperties>
</file>