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0" tabRatio="612" activeTab="2"/>
  </bookViews>
  <sheets>
    <sheet name="Krycí list sadové úpravy" sheetId="1" r:id="rId1"/>
    <sheet name="Rekapitulacia sadové úpravy" sheetId="2" r:id="rId2"/>
    <sheet name="Rozpočet sadové úpravy" sheetId="3" r:id="rId3"/>
  </sheets>
  <definedNames>
    <definedName name="Excel_BuiltIn__FilterDatabase">#REF!</definedName>
    <definedName name="Excel_BuiltIn_Print_Area" localSheetId="0">'Krycí list sadové úpravy'!$A:$M</definedName>
    <definedName name="Excel_BuiltIn_Print_Area" localSheetId="1">'Rekapitulacia sadové úpravy'!$A$2:$D$65536</definedName>
    <definedName name="Excel_BuiltIn_Print_Area" localSheetId="2">'Rozpočet sadové úpravy'!$A$2:$I$49</definedName>
    <definedName name="Excel_BuiltIn_Print_Titles" localSheetId="1">'Rekapitulacia sadové úpravy'!$A$9:$HI$11</definedName>
    <definedName name="fakt1R">#REF!</definedName>
    <definedName name="_xlnm.Print_Titles" localSheetId="1">'Rekapitulacia sadové úpravy'!$9:$11</definedName>
    <definedName name="_xlnm.Print_Titles" localSheetId="2">'Rozpočet sadové úpravy'!$9:$11</definedName>
    <definedName name="_xlnm.Print_Area" localSheetId="2">'Rozpočet sadové úpravy'!$A$1:$I$52</definedName>
  </definedNames>
  <calcPr fullCalcOnLoad="1"/>
</workbook>
</file>

<file path=xl/sharedStrings.xml><?xml version="1.0" encoding="utf-8"?>
<sst xmlns="http://schemas.openxmlformats.org/spreadsheetml/2006/main" count="212" uniqueCount="158">
  <si>
    <t>Malacky</t>
  </si>
  <si>
    <t>A</t>
  </si>
  <si>
    <t>B</t>
  </si>
  <si>
    <t>C</t>
  </si>
  <si>
    <t>D</t>
  </si>
  <si>
    <t>Celkové náklady</t>
  </si>
  <si>
    <t>E</t>
  </si>
  <si>
    <t>Spracoval:</t>
  </si>
  <si>
    <t>Krycí list</t>
  </si>
  <si>
    <t>Miesto:</t>
  </si>
  <si>
    <t>Rozpočet:</t>
  </si>
  <si>
    <t>JKSO :</t>
  </si>
  <si>
    <t xml:space="preserve"> </t>
  </si>
  <si>
    <t>Dňa:</t>
  </si>
  <si>
    <t>Zmluva č.:</t>
  </si>
  <si>
    <t xml:space="preserve"> Odberateľ:</t>
  </si>
  <si>
    <t>90101</t>
  </si>
  <si>
    <t>IČO:</t>
  </si>
  <si>
    <t>DIČ:</t>
  </si>
  <si>
    <t xml:space="preserve"> Dodávateľ:</t>
  </si>
  <si>
    <t xml:space="preserve"> Projektant:</t>
  </si>
  <si>
    <t xml:space="preserve"> ZRN</t>
  </si>
  <si>
    <t>Konštrukcie</t>
  </si>
  <si>
    <t>Špecifikovaný materiál</t>
  </si>
  <si>
    <t>Spolu ZRN</t>
  </si>
  <si>
    <t>IN - Individuálne náklady</t>
  </si>
  <si>
    <t>NUS - náklady umiestnenia stavby</t>
  </si>
  <si>
    <t xml:space="preserve"> HSV:</t>
  </si>
  <si>
    <t xml:space="preserve"> Práce nadčas</t>
  </si>
  <si>
    <t xml:space="preserve"> Zariadenie staveniska</t>
  </si>
  <si>
    <t xml:space="preserve"> PSV:</t>
  </si>
  <si>
    <t xml:space="preserve"> Murárske výpomoce</t>
  </si>
  <si>
    <t xml:space="preserve"> Prevádzkové vplyvy</t>
  </si>
  <si>
    <t xml:space="preserve"> MCE:</t>
  </si>
  <si>
    <t xml:space="preserve"> Bez pevnej podlahy</t>
  </si>
  <si>
    <t xml:space="preserve"> Sťažené podmienky</t>
  </si>
  <si>
    <t>Iiné: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</si>
  <si>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</si>
  <si>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</si>
  <si>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</si>
  <si>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</si>
  <si>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</si>
  <si>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</si>
  <si>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</si>
  <si>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</si>
  <si>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</si>
  <si>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</si>
  <si>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 Inžinierska činnosť</t>
  </si>
  <si>
    <t xml:space="preserve"> Projektové práce</t>
  </si>
  <si>
    <t xml:space="preserve">Súčet riadkov 16 až 19: </t>
  </si>
  <si>
    <t>odberateľ, obstarávateľ</t>
  </si>
  <si>
    <t xml:space="preserve">Súčet riadkov 5, 10, 15 a 20: </t>
  </si>
  <si>
    <t xml:space="preserve"> DPH   20% z:</t>
  </si>
  <si>
    <t xml:space="preserve"> DPH    0% z:</t>
  </si>
  <si>
    <t xml:space="preserve">Súčet riadkov 21 až 23: </t>
  </si>
  <si>
    <t>F</t>
  </si>
  <si>
    <t xml:space="preserve"> Odpočet - prípočet</t>
  </si>
  <si>
    <t>Rekapitulácia</t>
  </si>
  <si>
    <t>Odberateľ: Mesto Malacky, Bernolákova 5188/1A, 90101 Malacky</t>
  </si>
  <si>
    <t xml:space="preserve">Spracoval:    </t>
  </si>
  <si>
    <t xml:space="preserve">JKSO : </t>
  </si>
  <si>
    <t xml:space="preserve">Dodávateľ: </t>
  </si>
  <si>
    <t xml:space="preserve">Dátum: </t>
  </si>
  <si>
    <t>Popis položky, stavebného dielu, remesla</t>
  </si>
  <si>
    <t>Špecifikovaný</t>
  </si>
  <si>
    <t>Spolu</t>
  </si>
  <si>
    <t>(EUR)</t>
  </si>
  <si>
    <t>materiál (EUR)</t>
  </si>
  <si>
    <t>1 - ZEMNE PRÁCE spolu :</t>
  </si>
  <si>
    <t>9 - OSTATNÉ KONŠTRUKCIE A PRÁCE spolu :</t>
  </si>
  <si>
    <t>PRÁCE A DODÁVKY HSV spolu :</t>
  </si>
  <si>
    <t>Rozpočet celkom :</t>
  </si>
  <si>
    <t>ROZPOČET</t>
  </si>
  <si>
    <t xml:space="preserve">Spracoval:     </t>
  </si>
  <si>
    <t>Por.</t>
  </si>
  <si>
    <t>Kód položky</t>
  </si>
  <si>
    <t>Popis položky, stavebného dielu, remesla,</t>
  </si>
  <si>
    <t>Množstvo</t>
  </si>
  <si>
    <t>Merná</t>
  </si>
  <si>
    <t>Jednotková</t>
  </si>
  <si>
    <t>číslo</t>
  </si>
  <si>
    <t>výkaz-výmer</t>
  </si>
  <si>
    <t>výmera</t>
  </si>
  <si>
    <t>jednotka</t>
  </si>
  <si>
    <t>cena (EUR)</t>
  </si>
  <si>
    <t xml:space="preserve"> (EUR)</t>
  </si>
  <si>
    <t>PRÁCE A DODÁVKY HSV</t>
  </si>
  <si>
    <t>1 - ZEMNE PRÁCE</t>
  </si>
  <si>
    <t>m2</t>
  </si>
  <si>
    <t>m3</t>
  </si>
  <si>
    <t>Vodorovné premiestnenie výkopku  po spevnenej ceste z  horniny tr.1-4, do 100 m3 na vzdialenosť do 1000 m</t>
  </si>
  <si>
    <t>Vodorovné premiestnenie výkopku po spevnenej ceste z horniny tr.1-4, do 100 m3, príplatok k cene za každých ďalšich a začatých 1000 m</t>
  </si>
  <si>
    <t>Uloženie sypaniny na skládky nad 100 do 1000 m3</t>
  </si>
  <si>
    <t>t</t>
  </si>
  <si>
    <t>ks</t>
  </si>
  <si>
    <t>184102111.1</t>
  </si>
  <si>
    <t>Výsadba trvalky z kontajnera v rovine alebo na svahu do 1:5, priemer kontajnera nad 100 do 200 mm, vrátane vyhĺbenia jamky</t>
  </si>
  <si>
    <t>02662TK15</t>
  </si>
  <si>
    <t>Trvalka, veľkosť K15</t>
  </si>
  <si>
    <t>02662TK9</t>
  </si>
  <si>
    <t>Trvalka, veľkosť K9</t>
  </si>
  <si>
    <t>185804311.2</t>
  </si>
  <si>
    <t>185851111</t>
  </si>
  <si>
    <t>Dovoz vody pre zálievku rastlín na vzdialenosť do 6 000 m</t>
  </si>
  <si>
    <t>9 - OSTATNÉ KONŠTRUKCIE A PRÁCE</t>
  </si>
  <si>
    <t>998231311</t>
  </si>
  <si>
    <t>Mesto Malacky, Bernolákova 5188/1A, 90101 Malacky</t>
  </si>
  <si>
    <t>Presun hmôt pre sadovnícke a krajinárske úpravy do 5000 m vodorovne</t>
  </si>
  <si>
    <t>Mgr.Art. Branislav Škopek</t>
  </si>
  <si>
    <t xml:space="preserve"> Stavba : Cyklotrasa Partizánska - Cesta mládeže, Malacky - časť 1 </t>
  </si>
  <si>
    <t>162301101.S</t>
  </si>
  <si>
    <t>Poznámka:</t>
  </si>
  <si>
    <t>Trvalka, veľkosť K11</t>
  </si>
  <si>
    <t>5812532000.1</t>
  </si>
  <si>
    <t>162501123.S</t>
  </si>
  <si>
    <t>Tento rozpočtovaný objekt SO 13.1 Sadové úpravy dopĺňa rozpočtovaný objekt SO 13 Sadové úpravy a spolu tvoria jeden celok.</t>
  </si>
  <si>
    <t>171201202.S</t>
  </si>
  <si>
    <t>171209002.S</t>
  </si>
  <si>
    <t>Poplatok za skladovanie - zemina a kamenivo (17 05) ostatné</t>
  </si>
  <si>
    <t>02662TK11</t>
  </si>
  <si>
    <t>174201102.S</t>
  </si>
  <si>
    <t>Zásyp sypaninou bez zhutnenia jám, šachiet, rýh, zárezov alebo okolo objektov nad 100 do 1000 m3 (výsadbové jamy pre stromy)</t>
  </si>
  <si>
    <t>Projektant:  Mgr.Art. Branislav Škopek</t>
  </si>
  <si>
    <t>171209002.R</t>
  </si>
  <si>
    <t>Pestovateľský substrát:                                                                              Kulturná vrstva pôdy 30% objemu, Ílovitá frakcia ( 0,002mm ) 3% objemu, Prachovitá frakcia ( 0,002-0,063mm ) 17% objemu, Pieskovitá frakcia ( 0,063-2,0 mm ) 20% objemu, Kamenitá frakcia (2,0-63,0mm) 30% objemu, Pôdny kondicionér 1-2 kg/m3, Hnojivo 4g/m3</t>
  </si>
  <si>
    <t>Ochrana stromu debnením pred poškodením stavebnou činnosťou zhotovenie</t>
  </si>
  <si>
    <t>Ochrana stromu debnením pred poškodením stavebnou činnosťou odstránenie</t>
  </si>
  <si>
    <t>Mulčovanie záhonu štrkom alebo štrkodrvou hr. vrstvy do 50 mm v rovine alebo na svahu do 1:5</t>
  </si>
  <si>
    <t>Kamenivo drvené hrubé frakcia 8-16 mm</t>
  </si>
  <si>
    <t>184921210.S</t>
  </si>
  <si>
    <t>583410002000.S</t>
  </si>
  <si>
    <t>184807111.S</t>
  </si>
  <si>
    <t>184807112.S</t>
  </si>
  <si>
    <t>Výsadba kvetín do pripravovanej pôdy so zaliatím s jednoduchými koreňami cibuliek alebo hľúz</t>
  </si>
  <si>
    <t>183204113.S</t>
  </si>
  <si>
    <t>Narcissus "Botanical mixed"</t>
  </si>
  <si>
    <t>Tulipa "Sweet Impression"</t>
  </si>
  <si>
    <t>Tulipa "China Pink"</t>
  </si>
  <si>
    <t>Tulipa "White Triumphator"</t>
  </si>
  <si>
    <t>Allium "Purple sensation"</t>
  </si>
  <si>
    <t>Mix Crocus "Large flowering"</t>
  </si>
  <si>
    <t>C01</t>
  </si>
  <si>
    <t>C02</t>
  </si>
  <si>
    <t>C03</t>
  </si>
  <si>
    <t>C04</t>
  </si>
  <si>
    <t>C05</t>
  </si>
  <si>
    <t>C06</t>
  </si>
  <si>
    <t>Zaliatie rastlín vodou, plochy jednotlivo do 20 m2:  trvalky 3 l x (961+13076)ks = 42 111  l</t>
  </si>
  <si>
    <t>Dodávka+montáž Airspade - viď PD SO 13 Sadové úpravy</t>
  </si>
  <si>
    <t xml:space="preserve"> Objekt : SO 13.1 Sadové úpravy - neoprávnené náklady</t>
  </si>
  <si>
    <t>Výkop šachty zapaženej hornina 3 do 100 m3 (výsadbové jamy pre stromy)</t>
  </si>
  <si>
    <t>Príplatok k cenám za lepivosť pri hĺbení šachiet zapažených i nezapažených v hornine 3</t>
  </si>
  <si>
    <t>133201101.S</t>
  </si>
  <si>
    <t>133201109.S</t>
  </si>
  <si>
    <t>Dodávka+montáž Premostenie priestoru koreňového systému - viď PD SO 13 Sadové úpravy</t>
  </si>
  <si>
    <t>Poplatok za skladovanie - drevená hmota z pňov</t>
  </si>
  <si>
    <t>183403111</t>
  </si>
  <si>
    <t>Obrobenie pôdy prekopaním do hĺbky nad 50 do 100 mm v rovine alebo na svahu do 1:5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</si>
</sst>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&quot; Sk&quot;;[Red]\-#,##0&quot; Sk&quot;"/>
    <numFmt numFmtId="173" formatCode="_-* #,##0&quot; Sk&quot;_-;\-* #,##0&quot; Sk&quot;_-;_-* &quot;- Sk&quot;_-;_-@_-"/>
    <numFmt numFmtId="174" formatCode="####;\-####"/>
    <numFmt numFmtId="175" formatCode="#,##0;\-#,##0"/>
    <numFmt numFmtId="176" formatCode="#,##0.00;\-#,##0.00"/>
    <numFmt numFmtId="177" formatCode="0.00%;\-0.00%"/>
    <numFmt numFmtId="178" formatCode="0.0000"/>
    <numFmt numFmtId="179" formatCode="#,##0\ _S_k"/>
    <numFmt numFmtId="180" formatCode="#,##0&quot; Sk&quot;"/>
    <numFmt numFmtId="181" formatCode="#,##0\ "/>
    <numFmt numFmtId="182" formatCode="#,##0.00000"/>
    <numFmt numFmtId="183" formatCode="#,##0.000"/>
  </numFmts>
  <fonts count="39">
    <font>
      <sz val="10"/>
      <name val="Arial"/>
      <family val="2"/>
    </font>
    <font>
      <b/>
      <sz val="7"/>
      <name val="Letter Gothic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9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sz val="8"/>
      <name val="Arial Narrow"/>
      <family val="2"/>
    </font>
    <font>
      <b/>
      <sz val="20"/>
      <color indexed="53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b/>
      <sz val="16"/>
      <color indexed="53"/>
      <name val="Arial Narrow"/>
      <family val="2"/>
    </font>
    <font>
      <b/>
      <sz val="18"/>
      <color indexed="53"/>
      <name val="Arial Narrow"/>
      <family val="2"/>
    </font>
    <font>
      <sz val="8"/>
      <color indexed="8"/>
      <name val="Arial Narrow"/>
      <family val="2"/>
    </font>
    <font>
      <i/>
      <sz val="8"/>
      <color indexed="12"/>
      <name val="Arial Narrow"/>
      <family val="2"/>
    </font>
    <font>
      <i/>
      <sz val="8"/>
      <color indexed="8"/>
      <name val="Arial Narrow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</fills>
  <borders count="63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vertical="center"/>
      <protection/>
    </xf>
    <xf numFmtId="0" fontId="0" fillId="0" borderId="0" applyFill="0" applyBorder="0">
      <alignment vertical="center"/>
      <protection/>
    </xf>
    <xf numFmtId="172" fontId="1" fillId="0" borderId="1">
      <alignment/>
      <protection/>
    </xf>
    <xf numFmtId="0" fontId="0" fillId="0" borderId="1" applyFill="0">
      <alignment/>
      <protection/>
    </xf>
    <xf numFmtId="173" fontId="0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6" borderId="0" applyNumberFormat="0" applyBorder="0" applyAlignment="0" applyProtection="0"/>
    <xf numFmtId="0" fontId="3" fillId="6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5" borderId="2" applyNumberFormat="0" applyAlignment="0" applyProtection="0"/>
    <xf numFmtId="0" fontId="6" fillId="0" borderId="3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8" fillId="0" borderId="0">
      <alignment/>
      <protection/>
    </xf>
    <xf numFmtId="0" fontId="9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18" borderId="7" applyNumberFormat="0" applyAlignment="0" applyProtection="0"/>
    <xf numFmtId="0" fontId="15" fillId="8" borderId="2" applyNumberFormat="0" applyAlignment="0" applyProtection="0"/>
    <xf numFmtId="0" fontId="7" fillId="18" borderId="7" applyNumberFormat="0" applyAlignment="0" applyProtection="0"/>
    <xf numFmtId="0" fontId="16" fillId="0" borderId="8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21" fillId="11" borderId="0" applyNumberFormat="0" applyBorder="0" applyAlignment="0" applyProtection="0"/>
    <xf numFmtId="0" fontId="0" fillId="0" borderId="0" applyAlignment="0">
      <protection locked="0"/>
    </xf>
    <xf numFmtId="0" fontId="0" fillId="0" borderId="0">
      <alignment/>
      <protection/>
    </xf>
    <xf numFmtId="0" fontId="8" fillId="0" borderId="0">
      <alignment/>
      <protection/>
    </xf>
    <xf numFmtId="0" fontId="0" fillId="4" borderId="12" applyNumberFormat="0" applyAlignment="0" applyProtection="0"/>
    <xf numFmtId="0" fontId="23" fillId="5" borderId="13" applyNumberFormat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0" fillId="4" borderId="12" applyNumberFormat="0" applyAlignment="0" applyProtection="0"/>
    <xf numFmtId="0" fontId="25" fillId="0" borderId="14" applyNumberFormat="0" applyFill="0" applyAlignment="0" applyProtection="0"/>
    <xf numFmtId="0" fontId="6" fillId="0" borderId="15" applyNumberFormat="0" applyFill="0" applyAlignment="0" applyProtection="0"/>
    <xf numFmtId="0" fontId="1" fillId="0" borderId="0" applyBorder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16">
      <alignment vertical="center"/>
      <protection/>
    </xf>
    <xf numFmtId="0" fontId="2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5" fillId="11" borderId="2" applyNumberFormat="0" applyAlignment="0" applyProtection="0"/>
    <xf numFmtId="0" fontId="27" fillId="9" borderId="2" applyNumberFormat="0" applyAlignment="0" applyProtection="0"/>
    <xf numFmtId="0" fontId="23" fillId="9" borderId="13" applyNumberFormat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9" fillId="0" borderId="0" xfId="110" applyFont="1">
      <alignment/>
      <protection/>
    </xf>
    <xf numFmtId="0" fontId="29" fillId="0" borderId="0" xfId="110" applyFont="1" applyAlignment="1">
      <alignment horizontal="left" vertical="center"/>
      <protection/>
    </xf>
    <xf numFmtId="0" fontId="30" fillId="9" borderId="0" xfId="110" applyFont="1" applyFill="1" applyAlignment="1">
      <alignment horizontal="left" vertical="center"/>
      <protection/>
    </xf>
    <xf numFmtId="0" fontId="31" fillId="0" borderId="0" xfId="110" applyFont="1">
      <alignment/>
      <protection/>
    </xf>
    <xf numFmtId="0" fontId="29" fillId="0" borderId="17" xfId="110" applyFont="1" applyBorder="1" applyAlignment="1">
      <alignment horizontal="left" vertical="center"/>
      <protection/>
    </xf>
    <xf numFmtId="0" fontId="29" fillId="0" borderId="18" xfId="110" applyFont="1" applyBorder="1" applyAlignment="1">
      <alignment horizontal="left" vertical="center"/>
      <protection/>
    </xf>
    <xf numFmtId="0" fontId="29" fillId="0" borderId="18" xfId="110" applyFont="1" applyBorder="1" applyAlignment="1">
      <alignment horizontal="right" vertical="center"/>
      <protection/>
    </xf>
    <xf numFmtId="0" fontId="29" fillId="0" borderId="19" xfId="110" applyFont="1" applyBorder="1" applyAlignment="1">
      <alignment horizontal="left" vertical="center"/>
      <protection/>
    </xf>
    <xf numFmtId="0" fontId="32" fillId="0" borderId="0" xfId="110" applyFont="1">
      <alignment/>
      <protection/>
    </xf>
    <xf numFmtId="49" fontId="32" fillId="0" borderId="0" xfId="110" applyNumberFormat="1" applyFont="1">
      <alignment/>
      <protection/>
    </xf>
    <xf numFmtId="0" fontId="29" fillId="0" borderId="20" xfId="110" applyFont="1" applyBorder="1" applyAlignment="1">
      <alignment horizontal="left" vertical="center"/>
      <protection/>
    </xf>
    <xf numFmtId="0" fontId="29" fillId="0" borderId="21" xfId="110" applyFont="1" applyBorder="1" applyAlignment="1">
      <alignment horizontal="left" vertical="center"/>
      <protection/>
    </xf>
    <xf numFmtId="0" fontId="29" fillId="0" borderId="21" xfId="110" applyFont="1" applyBorder="1" applyAlignment="1">
      <alignment horizontal="right" vertical="center"/>
      <protection/>
    </xf>
    <xf numFmtId="0" fontId="29" fillId="0" borderId="22" xfId="110" applyFont="1" applyBorder="1" applyAlignment="1">
      <alignment horizontal="left" vertical="center"/>
      <protection/>
    </xf>
    <xf numFmtId="0" fontId="29" fillId="0" borderId="23" xfId="110" applyFont="1" applyBorder="1" applyAlignment="1">
      <alignment horizontal="left" vertical="center"/>
      <protection/>
    </xf>
    <xf numFmtId="0" fontId="29" fillId="0" borderId="24" xfId="110" applyFont="1" applyBorder="1" applyAlignment="1">
      <alignment horizontal="left" vertical="center"/>
      <protection/>
    </xf>
    <xf numFmtId="0" fontId="29" fillId="0" borderId="24" xfId="110" applyFont="1" applyBorder="1" applyAlignment="1">
      <alignment horizontal="right" vertical="center"/>
      <protection/>
    </xf>
    <xf numFmtId="0" fontId="29" fillId="0" borderId="25" xfId="110" applyFont="1" applyBorder="1" applyAlignment="1">
      <alignment horizontal="left" vertical="center"/>
      <protection/>
    </xf>
    <xf numFmtId="49" fontId="29" fillId="0" borderId="18" xfId="110" applyNumberFormat="1" applyFont="1" applyBorder="1" applyAlignment="1">
      <alignment horizontal="right" vertical="center"/>
      <protection/>
    </xf>
    <xf numFmtId="49" fontId="29" fillId="0" borderId="21" xfId="110" applyNumberFormat="1" applyFont="1" applyBorder="1" applyAlignment="1">
      <alignment horizontal="right" vertical="center"/>
      <protection/>
    </xf>
    <xf numFmtId="49" fontId="29" fillId="0" borderId="24" xfId="110" applyNumberFormat="1" applyFont="1" applyBorder="1" applyAlignment="1">
      <alignment horizontal="right" vertical="center"/>
      <protection/>
    </xf>
    <xf numFmtId="0" fontId="29" fillId="0" borderId="17" xfId="110" applyFont="1" applyBorder="1" applyAlignment="1">
      <alignment horizontal="right" vertical="center"/>
      <protection/>
    </xf>
    <xf numFmtId="0" fontId="29" fillId="0" borderId="18" xfId="110" applyFont="1" applyBorder="1" applyAlignment="1">
      <alignment vertical="center"/>
      <protection/>
    </xf>
    <xf numFmtId="179" fontId="29" fillId="0" borderId="18" xfId="110" applyNumberFormat="1" applyFont="1" applyBorder="1" applyAlignment="1">
      <alignment horizontal="left" vertical="center"/>
      <protection/>
    </xf>
    <xf numFmtId="180" fontId="29" fillId="0" borderId="18" xfId="110" applyNumberFormat="1" applyFont="1" applyBorder="1" applyAlignment="1">
      <alignment horizontal="right" vertical="center"/>
      <protection/>
    </xf>
    <xf numFmtId="3" fontId="29" fillId="0" borderId="26" xfId="110" applyNumberFormat="1" applyFont="1" applyBorder="1" applyAlignment="1">
      <alignment horizontal="right" vertical="center"/>
      <protection/>
    </xf>
    <xf numFmtId="3" fontId="29" fillId="0" borderId="19" xfId="110" applyNumberFormat="1" applyFont="1" applyBorder="1" applyAlignment="1">
      <alignment vertical="center"/>
      <protection/>
    </xf>
    <xf numFmtId="0" fontId="29" fillId="0" borderId="27" xfId="110" applyFont="1" applyBorder="1" applyAlignment="1">
      <alignment horizontal="right" vertical="center"/>
      <protection/>
    </xf>
    <xf numFmtId="0" fontId="29" fillId="0" borderId="28" xfId="110" applyFont="1" applyBorder="1" applyAlignment="1">
      <alignment vertical="center"/>
      <protection/>
    </xf>
    <xf numFmtId="179" fontId="29" fillId="0" borderId="28" xfId="110" applyNumberFormat="1" applyFont="1" applyBorder="1" applyAlignment="1">
      <alignment horizontal="left" vertical="center"/>
      <protection/>
    </xf>
    <xf numFmtId="180" fontId="29" fillId="0" borderId="28" xfId="110" applyNumberFormat="1" applyFont="1" applyBorder="1" applyAlignment="1">
      <alignment horizontal="right" vertical="center"/>
      <protection/>
    </xf>
    <xf numFmtId="3" fontId="29" fillId="0" borderId="29" xfId="110" applyNumberFormat="1" applyFont="1" applyBorder="1" applyAlignment="1">
      <alignment horizontal="right" vertical="center"/>
      <protection/>
    </xf>
    <xf numFmtId="0" fontId="29" fillId="0" borderId="28" xfId="110" applyFont="1" applyBorder="1" applyAlignment="1">
      <alignment horizontal="right" vertical="center"/>
      <protection/>
    </xf>
    <xf numFmtId="3" fontId="29" fillId="0" borderId="30" xfId="110" applyNumberFormat="1" applyFont="1" applyBorder="1" applyAlignment="1">
      <alignment vertical="center"/>
      <protection/>
    </xf>
    <xf numFmtId="0" fontId="33" fillId="0" borderId="31" xfId="110" applyFont="1" applyBorder="1" applyAlignment="1">
      <alignment horizontal="center" vertical="center"/>
      <protection/>
    </xf>
    <xf numFmtId="0" fontId="29" fillId="0" borderId="32" xfId="110" applyFont="1" applyBorder="1" applyAlignment="1">
      <alignment horizontal="left" vertical="center"/>
      <protection/>
    </xf>
    <xf numFmtId="0" fontId="29" fillId="0" borderId="32" xfId="110" applyFont="1" applyBorder="1" applyAlignment="1">
      <alignment horizontal="center" vertical="center"/>
      <protection/>
    </xf>
    <xf numFmtId="0" fontId="29" fillId="0" borderId="33" xfId="110" applyFont="1" applyBorder="1" applyAlignment="1">
      <alignment horizontal="center" vertical="center"/>
      <protection/>
    </xf>
    <xf numFmtId="0" fontId="29" fillId="0" borderId="34" xfId="110" applyFont="1" applyBorder="1" applyAlignment="1">
      <alignment horizontal="center" vertical="center"/>
      <protection/>
    </xf>
    <xf numFmtId="0" fontId="29" fillId="0" borderId="35" xfId="110" applyFont="1" applyBorder="1" applyAlignment="1">
      <alignment horizontal="left" vertical="center"/>
      <protection/>
    </xf>
    <xf numFmtId="4" fontId="29" fillId="0" borderId="35" xfId="110" applyNumberFormat="1" applyFont="1" applyBorder="1" applyAlignment="1">
      <alignment horizontal="right" vertical="center"/>
      <protection/>
    </xf>
    <xf numFmtId="4" fontId="29" fillId="0" borderId="36" xfId="110" applyNumberFormat="1" applyFont="1" applyBorder="1" applyAlignment="1">
      <alignment horizontal="right" vertical="center"/>
      <protection/>
    </xf>
    <xf numFmtId="0" fontId="29" fillId="0" borderId="37" xfId="110" applyFont="1" applyBorder="1" applyAlignment="1">
      <alignment horizontal="left" vertical="center"/>
      <protection/>
    </xf>
    <xf numFmtId="10" fontId="29" fillId="0" borderId="38" xfId="110" applyNumberFormat="1" applyFont="1" applyBorder="1" applyAlignment="1">
      <alignment horizontal="right" vertical="center"/>
      <protection/>
    </xf>
    <xf numFmtId="0" fontId="29" fillId="0" borderId="39" xfId="110" applyFont="1" applyBorder="1" applyAlignment="1">
      <alignment horizontal="center" vertical="center"/>
      <protection/>
    </xf>
    <xf numFmtId="0" fontId="29" fillId="0" borderId="16" xfId="110" applyFont="1" applyBorder="1" applyAlignment="1">
      <alignment horizontal="left" vertical="center"/>
      <protection/>
    </xf>
    <xf numFmtId="4" fontId="29" fillId="0" borderId="16" xfId="110" applyNumberFormat="1" applyFont="1" applyBorder="1" applyAlignment="1">
      <alignment horizontal="right" vertical="center"/>
      <protection/>
    </xf>
    <xf numFmtId="4" fontId="29" fillId="0" borderId="40" xfId="110" applyNumberFormat="1" applyFont="1" applyBorder="1" applyAlignment="1">
      <alignment horizontal="right" vertical="center"/>
      <protection/>
    </xf>
    <xf numFmtId="0" fontId="29" fillId="0" borderId="41" xfId="110" applyFont="1" applyBorder="1" applyAlignment="1">
      <alignment horizontal="left" vertical="center"/>
      <protection/>
    </xf>
    <xf numFmtId="10" fontId="29" fillId="0" borderId="42" xfId="110" applyNumberFormat="1" applyFont="1" applyBorder="1" applyAlignment="1">
      <alignment horizontal="right" vertical="center"/>
      <protection/>
    </xf>
    <xf numFmtId="4" fontId="29" fillId="0" borderId="43" xfId="110" applyNumberFormat="1" applyFont="1" applyBorder="1" applyAlignment="1">
      <alignment horizontal="right" vertical="center"/>
      <protection/>
    </xf>
    <xf numFmtId="0" fontId="29" fillId="0" borderId="44" xfId="110" applyFont="1" applyBorder="1" applyAlignment="1">
      <alignment horizontal="center" vertical="center"/>
      <protection/>
    </xf>
    <xf numFmtId="0" fontId="29" fillId="0" borderId="45" xfId="110" applyFont="1" applyBorder="1" applyAlignment="1">
      <alignment horizontal="left" vertical="center"/>
      <protection/>
    </xf>
    <xf numFmtId="4" fontId="29" fillId="0" borderId="45" xfId="110" applyNumberFormat="1" applyFont="1" applyBorder="1" applyAlignment="1">
      <alignment horizontal="right" vertical="center"/>
      <protection/>
    </xf>
    <xf numFmtId="4" fontId="29" fillId="0" borderId="46" xfId="110" applyNumberFormat="1" applyFont="1" applyBorder="1" applyAlignment="1">
      <alignment horizontal="right" vertical="center"/>
      <protection/>
    </xf>
    <xf numFmtId="4" fontId="29" fillId="0" borderId="47" xfId="110" applyNumberFormat="1" applyFont="1" applyBorder="1" applyAlignment="1">
      <alignment horizontal="right" vertical="center"/>
      <protection/>
    </xf>
    <xf numFmtId="0" fontId="29" fillId="0" borderId="48" xfId="110" applyFont="1" applyBorder="1" applyAlignment="1">
      <alignment horizontal="center" vertical="center"/>
      <protection/>
    </xf>
    <xf numFmtId="0" fontId="29" fillId="0" borderId="45" xfId="110" applyFont="1" applyBorder="1" applyAlignment="1">
      <alignment horizontal="right" vertical="center"/>
      <protection/>
    </xf>
    <xf numFmtId="0" fontId="29" fillId="0" borderId="46" xfId="110" applyFont="1" applyBorder="1" applyAlignment="1">
      <alignment horizontal="left" vertical="center"/>
      <protection/>
    </xf>
    <xf numFmtId="0" fontId="29" fillId="0" borderId="48" xfId="110" applyFont="1" applyBorder="1" applyAlignment="1">
      <alignment horizontal="right" vertical="center"/>
      <protection/>
    </xf>
    <xf numFmtId="0" fontId="29" fillId="0" borderId="49" xfId="110" applyFont="1" applyBorder="1" applyAlignment="1">
      <alignment horizontal="center" vertical="center"/>
      <protection/>
    </xf>
    <xf numFmtId="0" fontId="29" fillId="0" borderId="50" xfId="110" applyFont="1" applyBorder="1" applyAlignment="1">
      <alignment horizontal="left" vertical="center"/>
      <protection/>
    </xf>
    <xf numFmtId="0" fontId="29" fillId="0" borderId="51" xfId="110" applyFont="1" applyBorder="1" applyAlignment="1">
      <alignment horizontal="left" vertical="center"/>
      <protection/>
    </xf>
    <xf numFmtId="0" fontId="29" fillId="0" borderId="52" xfId="110" applyFont="1" applyBorder="1" applyAlignment="1">
      <alignment horizontal="left" vertical="center"/>
      <protection/>
    </xf>
    <xf numFmtId="0" fontId="29" fillId="0" borderId="0" xfId="110" applyFont="1" applyBorder="1" applyAlignment="1">
      <alignment horizontal="left" vertical="center"/>
      <protection/>
    </xf>
    <xf numFmtId="0" fontId="29" fillId="0" borderId="53" xfId="110" applyFont="1" applyBorder="1" applyAlignment="1">
      <alignment horizontal="left" vertical="center"/>
      <protection/>
    </xf>
    <xf numFmtId="0" fontId="29" fillId="0" borderId="42" xfId="110" applyFont="1" applyBorder="1" applyAlignment="1">
      <alignment horizontal="left" vertical="center"/>
      <protection/>
    </xf>
    <xf numFmtId="0" fontId="29" fillId="0" borderId="50" xfId="110" applyFont="1" applyBorder="1" applyAlignment="1">
      <alignment horizontal="right" vertical="center"/>
      <protection/>
    </xf>
    <xf numFmtId="0" fontId="29" fillId="0" borderId="0" xfId="110" applyFont="1" applyBorder="1" applyAlignment="1">
      <alignment horizontal="right" vertical="center"/>
      <protection/>
    </xf>
    <xf numFmtId="0" fontId="29" fillId="0" borderId="54" xfId="110" applyFont="1" applyBorder="1" applyAlignment="1">
      <alignment horizontal="left" vertical="center"/>
      <protection/>
    </xf>
    <xf numFmtId="0" fontId="29" fillId="0" borderId="38" xfId="110" applyFont="1" applyBorder="1" applyAlignment="1">
      <alignment horizontal="right" vertical="center"/>
      <protection/>
    </xf>
    <xf numFmtId="4" fontId="29" fillId="0" borderId="42" xfId="110" applyNumberFormat="1" applyFont="1" applyBorder="1" applyAlignment="1">
      <alignment horizontal="right" vertical="center"/>
      <protection/>
    </xf>
    <xf numFmtId="0" fontId="29" fillId="0" borderId="27" xfId="110" applyFont="1" applyBorder="1" applyAlignment="1">
      <alignment horizontal="left" vertical="center"/>
      <protection/>
    </xf>
    <xf numFmtId="0" fontId="29" fillId="0" borderId="28" xfId="110" applyFont="1" applyBorder="1" applyAlignment="1">
      <alignment horizontal="left" vertical="center"/>
      <protection/>
    </xf>
    <xf numFmtId="0" fontId="29" fillId="0" borderId="30" xfId="110" applyFont="1" applyBorder="1" applyAlignment="1">
      <alignment horizontal="left" vertical="center"/>
      <protection/>
    </xf>
    <xf numFmtId="0" fontId="33" fillId="0" borderId="55" xfId="110" applyFont="1" applyBorder="1" applyAlignment="1">
      <alignment horizontal="center" vertical="center"/>
      <protection/>
    </xf>
    <xf numFmtId="0" fontId="29" fillId="0" borderId="56" xfId="110" applyFont="1" applyBorder="1" applyAlignment="1">
      <alignment horizontal="left" vertical="center"/>
      <protection/>
    </xf>
    <xf numFmtId="0" fontId="29" fillId="0" borderId="57" xfId="110" applyFont="1" applyBorder="1" applyAlignment="1">
      <alignment horizontal="left" vertical="center"/>
      <protection/>
    </xf>
    <xf numFmtId="181" fontId="29" fillId="0" borderId="58" xfId="110" applyNumberFormat="1" applyFont="1" applyBorder="1" applyAlignment="1">
      <alignment horizontal="right" vertical="center"/>
      <protection/>
    </xf>
    <xf numFmtId="0" fontId="29" fillId="0" borderId="0" xfId="0" applyFont="1" applyAlignment="1" applyProtection="1">
      <alignment/>
      <protection/>
    </xf>
    <xf numFmtId="4" fontId="29" fillId="0" borderId="0" xfId="0" applyNumberFormat="1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29" fillId="0" borderId="59" xfId="0" applyFont="1" applyBorder="1" applyAlignment="1" applyProtection="1">
      <alignment horizontal="center"/>
      <protection/>
    </xf>
    <xf numFmtId="0" fontId="29" fillId="0" borderId="60" xfId="0" applyFont="1" applyBorder="1" applyAlignment="1" applyProtection="1">
      <alignment horizontal="center"/>
      <protection/>
    </xf>
    <xf numFmtId="0" fontId="29" fillId="0" borderId="0" xfId="0" applyFont="1" applyAlignment="1" applyProtection="1">
      <alignment horizontal="right" vertical="top"/>
      <protection locked="0"/>
    </xf>
    <xf numFmtId="49" fontId="29" fillId="0" borderId="0" xfId="0" applyNumberFormat="1" applyFont="1" applyAlignment="1" applyProtection="1">
      <alignment vertical="top"/>
      <protection locked="0"/>
    </xf>
    <xf numFmtId="49" fontId="29" fillId="0" borderId="0" xfId="0" applyNumberFormat="1" applyFont="1" applyAlignment="1" applyProtection="1">
      <alignment horizontal="left" vertical="top" wrapText="1"/>
      <protection locked="0"/>
    </xf>
    <xf numFmtId="183" fontId="29" fillId="0" borderId="0" xfId="0" applyNumberFormat="1" applyFont="1" applyAlignment="1" applyProtection="1">
      <alignment vertical="top"/>
      <protection locked="0"/>
    </xf>
    <xf numFmtId="0" fontId="29" fillId="0" borderId="0" xfId="0" applyFont="1" applyAlignment="1" applyProtection="1">
      <alignment vertical="top"/>
      <protection locked="0"/>
    </xf>
    <xf numFmtId="4" fontId="29" fillId="0" borderId="0" xfId="0" applyNumberFormat="1" applyFont="1" applyAlignment="1" applyProtection="1">
      <alignment vertical="top"/>
      <protection locked="0"/>
    </xf>
    <xf numFmtId="0" fontId="35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4" fontId="29" fillId="0" borderId="0" xfId="0" applyNumberFormat="1" applyFont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182" fontId="29" fillId="0" borderId="0" xfId="0" applyNumberFormat="1" applyFont="1" applyAlignment="1" applyProtection="1">
      <alignment/>
      <protection locked="0"/>
    </xf>
    <xf numFmtId="183" fontId="29" fillId="0" borderId="0" xfId="0" applyNumberFormat="1" applyFont="1" applyAlignment="1" applyProtection="1">
      <alignment/>
      <protection locked="0"/>
    </xf>
    <xf numFmtId="49" fontId="29" fillId="0" borderId="0" xfId="0" applyNumberFormat="1" applyFont="1" applyAlignment="1" applyProtection="1">
      <alignment/>
      <protection locked="0"/>
    </xf>
    <xf numFmtId="49" fontId="29" fillId="0" borderId="0" xfId="0" applyNumberFormat="1" applyFont="1" applyAlignment="1" applyProtection="1">
      <alignment/>
      <protection locked="0"/>
    </xf>
    <xf numFmtId="0" fontId="29" fillId="0" borderId="59" xfId="0" applyFont="1" applyBorder="1" applyAlignment="1" applyProtection="1">
      <alignment horizontal="center"/>
      <protection locked="0"/>
    </xf>
    <xf numFmtId="0" fontId="29" fillId="0" borderId="60" xfId="0" applyFont="1" applyBorder="1" applyAlignment="1" applyProtection="1">
      <alignment horizontal="center"/>
      <protection locked="0"/>
    </xf>
    <xf numFmtId="0" fontId="29" fillId="0" borderId="60" xfId="0" applyFont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9" fillId="0" borderId="0" xfId="0" applyNumberFormat="1" applyFont="1" applyAlignment="1" applyProtection="1">
      <alignment vertical="center"/>
      <protection locked="0"/>
    </xf>
    <xf numFmtId="49" fontId="33" fillId="0" borderId="0" xfId="0" applyNumberFormat="1" applyFont="1" applyAlignment="1" applyProtection="1">
      <alignment horizontal="left" vertical="center" wrapText="1"/>
      <protection locked="0"/>
    </xf>
    <xf numFmtId="183" fontId="29" fillId="0" borderId="0" xfId="0" applyNumberFormat="1" applyFont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4" fontId="29" fillId="0" borderId="0" xfId="0" applyNumberFormat="1" applyFont="1" applyAlignment="1" applyProtection="1">
      <alignment vertical="center"/>
      <protection locked="0"/>
    </xf>
    <xf numFmtId="0" fontId="29" fillId="0" borderId="16" xfId="0" applyFont="1" applyFill="1" applyBorder="1" applyAlignment="1" applyProtection="1">
      <alignment horizontal="center" vertical="center"/>
      <protection locked="0"/>
    </xf>
    <xf numFmtId="49" fontId="29" fillId="0" borderId="16" xfId="0" applyNumberFormat="1" applyFont="1" applyFill="1" applyBorder="1" applyAlignment="1" applyProtection="1">
      <alignment horizontal="center" vertical="center"/>
      <protection locked="0"/>
    </xf>
    <xf numFmtId="49" fontId="29" fillId="0" borderId="16" xfId="0" applyNumberFormat="1" applyFont="1" applyFill="1" applyBorder="1" applyAlignment="1" applyProtection="1">
      <alignment horizontal="left" vertical="center" wrapText="1"/>
      <protection locked="0"/>
    </xf>
    <xf numFmtId="183" fontId="29" fillId="0" borderId="16" xfId="0" applyNumberFormat="1" applyFont="1" applyFill="1" applyBorder="1" applyAlignment="1" applyProtection="1">
      <alignment vertical="center"/>
      <protection locked="0"/>
    </xf>
    <xf numFmtId="4" fontId="29" fillId="0" borderId="16" xfId="0" applyNumberFormat="1" applyFont="1" applyFill="1" applyBorder="1" applyAlignment="1" applyProtection="1">
      <alignment vertical="center"/>
      <protection locked="0"/>
    </xf>
    <xf numFmtId="183" fontId="29" fillId="0" borderId="16" xfId="0" applyNumberFormat="1" applyFont="1" applyBorder="1" applyAlignment="1" applyProtection="1">
      <alignment vertical="center"/>
      <protection locked="0"/>
    </xf>
    <xf numFmtId="0" fontId="36" fillId="0" borderId="16" xfId="0" applyFont="1" applyBorder="1" applyAlignment="1" applyProtection="1">
      <alignment horizontal="center" vertical="center"/>
      <protection locked="0"/>
    </xf>
    <xf numFmtId="4" fontId="29" fillId="0" borderId="16" xfId="0" applyNumberFormat="1" applyFont="1" applyBorder="1" applyAlignment="1" applyProtection="1">
      <alignment vertical="center"/>
      <protection locked="0"/>
    </xf>
    <xf numFmtId="49" fontId="29" fillId="0" borderId="16" xfId="0" applyNumberFormat="1" applyFont="1" applyBorder="1" applyAlignment="1" applyProtection="1">
      <alignment horizontal="center" vertical="center"/>
      <protection locked="0"/>
    </xf>
    <xf numFmtId="49" fontId="29" fillId="0" borderId="16" xfId="0" applyNumberFormat="1" applyFont="1" applyBorder="1" applyAlignment="1" applyProtection="1">
      <alignment horizontal="left" vertical="center" wrapText="1"/>
      <protection locked="0"/>
    </xf>
    <xf numFmtId="0" fontId="29" fillId="0" borderId="16" xfId="0" applyFont="1" applyBorder="1" applyAlignment="1" applyProtection="1">
      <alignment horizontal="center" vertical="center"/>
      <protection locked="0"/>
    </xf>
    <xf numFmtId="4" fontId="37" fillId="0" borderId="16" xfId="0" applyNumberFormat="1" applyFont="1" applyBorder="1" applyAlignment="1" applyProtection="1">
      <alignment vertical="center"/>
      <protection locked="0"/>
    </xf>
    <xf numFmtId="183" fontId="37" fillId="0" borderId="16" xfId="0" applyNumberFormat="1" applyFont="1" applyBorder="1" applyAlignment="1" applyProtection="1">
      <alignment vertical="center"/>
      <protection locked="0"/>
    </xf>
    <xf numFmtId="0" fontId="37" fillId="0" borderId="16" xfId="0" applyFont="1" applyBorder="1" applyAlignment="1" applyProtection="1">
      <alignment horizontal="center" vertical="center"/>
      <protection locked="0"/>
    </xf>
    <xf numFmtId="49" fontId="37" fillId="0" borderId="16" xfId="0" applyNumberFormat="1" applyFont="1" applyBorder="1" applyAlignment="1" applyProtection="1">
      <alignment horizontal="center" vertical="center"/>
      <protection locked="0"/>
    </xf>
    <xf numFmtId="49" fontId="37" fillId="0" borderId="16" xfId="0" applyNumberFormat="1" applyFont="1" applyBorder="1" applyAlignment="1" applyProtection="1">
      <alignment horizontal="left" vertical="center" wrapText="1"/>
      <protection locked="0"/>
    </xf>
    <xf numFmtId="49" fontId="29" fillId="0" borderId="16" xfId="0" applyNumberFormat="1" applyFont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183" fontId="36" fillId="0" borderId="16" xfId="0" applyNumberFormat="1" applyFont="1" applyFill="1" applyBorder="1" applyAlignment="1" applyProtection="1">
      <alignment vertical="center"/>
      <protection locked="0"/>
    </xf>
    <xf numFmtId="0" fontId="36" fillId="0" borderId="16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49" fontId="29" fillId="0" borderId="0" xfId="0" applyNumberFormat="1" applyFont="1" applyAlignment="1" applyProtection="1">
      <alignment horizontal="center" vertical="center"/>
      <protection locked="0"/>
    </xf>
    <xf numFmtId="49" fontId="33" fillId="0" borderId="0" xfId="0" applyNumberFormat="1" applyFont="1" applyAlignment="1" applyProtection="1">
      <alignment horizontal="right" vertical="center" wrapText="1"/>
      <protection locked="0"/>
    </xf>
    <xf numFmtId="4" fontId="33" fillId="0" borderId="0" xfId="0" applyNumberFormat="1" applyFont="1" applyAlignment="1" applyProtection="1">
      <alignment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top"/>
      <protection locked="0"/>
    </xf>
    <xf numFmtId="49" fontId="33" fillId="0" borderId="0" xfId="0" applyNumberFormat="1" applyFont="1" applyAlignment="1" applyProtection="1">
      <alignment horizontal="right" vertical="top" wrapText="1"/>
      <protection locked="0"/>
    </xf>
    <xf numFmtId="4" fontId="33" fillId="0" borderId="0" xfId="0" applyNumberFormat="1" applyFont="1" applyAlignment="1" applyProtection="1">
      <alignment vertical="top"/>
      <protection locked="0"/>
    </xf>
    <xf numFmtId="0" fontId="33" fillId="0" borderId="0" xfId="0" applyFont="1" applyAlignment="1" applyProtection="1">
      <alignment horizontal="left" vertical="top"/>
      <protection locked="0"/>
    </xf>
    <xf numFmtId="4" fontId="36" fillId="0" borderId="16" xfId="0" applyNumberFormat="1" applyFont="1" applyFill="1" applyBorder="1" applyAlignment="1" applyProtection="1">
      <alignment vertical="center"/>
      <protection locked="0"/>
    </xf>
    <xf numFmtId="4" fontId="38" fillId="0" borderId="16" xfId="0" applyNumberFormat="1" applyFont="1" applyFill="1" applyBorder="1" applyAlignment="1" applyProtection="1">
      <alignment vertical="center"/>
      <protection locked="0"/>
    </xf>
    <xf numFmtId="0" fontId="29" fillId="0" borderId="61" xfId="110" applyFont="1" applyBorder="1" applyAlignment="1">
      <alignment horizontal="center" vertical="center"/>
      <protection/>
    </xf>
    <xf numFmtId="0" fontId="29" fillId="0" borderId="33" xfId="110" applyFont="1" applyBorder="1" applyAlignment="1">
      <alignment horizontal="center" vertical="center"/>
      <protection/>
    </xf>
    <xf numFmtId="0" fontId="29" fillId="0" borderId="62" xfId="110" applyFont="1" applyBorder="1" applyAlignment="1">
      <alignment horizontal="center" vertical="center"/>
      <protection/>
    </xf>
    <xf numFmtId="0" fontId="29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horizontal="left"/>
    </xf>
  </cellXfs>
  <cellStyles count="122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40 % – Zvýraznění1" xfId="38"/>
    <cellStyle name="40 % – Zvýraznění2" xfId="39"/>
    <cellStyle name="40 % – Zvýraznění3" xfId="40"/>
    <cellStyle name="40 % – Zvýraznění4" xfId="41"/>
    <cellStyle name="40 % – Zvýraznění5" xfId="42"/>
    <cellStyle name="40 % – Zvýraznění6" xfId="43"/>
    <cellStyle name="40 % - zvýraznenie1" xfId="44"/>
    <cellStyle name="40 % - zvýraznenie2" xfId="45"/>
    <cellStyle name="40 % - zvýraznenie3" xfId="46"/>
    <cellStyle name="40 % - zvýraznenie4" xfId="47"/>
    <cellStyle name="40 % - zvýraznenie5" xfId="48"/>
    <cellStyle name="40 % - zvýraznenie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60 % – Zvýraznění1" xfId="56"/>
    <cellStyle name="60 % – Zvýraznění2" xfId="57"/>
    <cellStyle name="60 % – Zvýraznění3" xfId="58"/>
    <cellStyle name="60 % – Zvýraznění4" xfId="59"/>
    <cellStyle name="60 % – Zvýraznění5" xfId="60"/>
    <cellStyle name="60 % – Zvýraznění6" xfId="61"/>
    <cellStyle name="60 % - zvýraznenie1" xfId="62"/>
    <cellStyle name="60 % - zvýraznenie2" xfId="63"/>
    <cellStyle name="60 % - zvýraznenie3" xfId="64"/>
    <cellStyle name="60 % - zvýraznenie4" xfId="65"/>
    <cellStyle name="60 % - zvýraznenie5" xfId="66"/>
    <cellStyle name="60 % - zvýraznenie6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Bad" xfId="80"/>
    <cellStyle name="Calculation" xfId="81"/>
    <cellStyle name="Celkem" xfId="82"/>
    <cellStyle name="Comma" xfId="83"/>
    <cellStyle name="Comma [0]" xfId="84"/>
    <cellStyle name="data" xfId="85"/>
    <cellStyle name="Dobrá" xfId="86"/>
    <cellStyle name="Explanatory Text" xfId="87"/>
    <cellStyle name="Good" xfId="88"/>
    <cellStyle name="Heading 1" xfId="89"/>
    <cellStyle name="Heading 2" xfId="90"/>
    <cellStyle name="Heading 3" xfId="91"/>
    <cellStyle name="Heading 4" xfId="92"/>
    <cellStyle name="Hyperlink" xfId="93"/>
    <cellStyle name="Check Cell" xfId="94"/>
    <cellStyle name="Input" xfId="95"/>
    <cellStyle name="Kontrolná bunka" xfId="96"/>
    <cellStyle name="Linked Cell" xfId="97"/>
    <cellStyle name="Currency" xfId="98"/>
    <cellStyle name="Currency [0]" xfId="99"/>
    <cellStyle name="Nadpis 1" xfId="100"/>
    <cellStyle name="Nadpis 2" xfId="101"/>
    <cellStyle name="Nadpis 3" xfId="102"/>
    <cellStyle name="Nadpis 4" xfId="103"/>
    <cellStyle name="Název" xfId="104"/>
    <cellStyle name="Názov" xfId="105"/>
    <cellStyle name="Neutral" xfId="106"/>
    <cellStyle name="Neutrálna" xfId="107"/>
    <cellStyle name="Normálna 23" xfId="108"/>
    <cellStyle name="normálne 3" xfId="109"/>
    <cellStyle name="normálne_KLs" xfId="110"/>
    <cellStyle name="Note" xfId="111"/>
    <cellStyle name="Output" xfId="112"/>
    <cellStyle name="Percent" xfId="113"/>
    <cellStyle name="Followed Hyperlink" xfId="114"/>
    <cellStyle name="Poznámka" xfId="115"/>
    <cellStyle name="Prepojená bunka" xfId="116"/>
    <cellStyle name="Spolu" xfId="117"/>
    <cellStyle name="TEXT" xfId="118"/>
    <cellStyle name="Text upozornění" xfId="119"/>
    <cellStyle name="Text upozornenia" xfId="120"/>
    <cellStyle name="TEXT1" xfId="121"/>
    <cellStyle name="Title" xfId="122"/>
    <cellStyle name="Total" xfId="123"/>
    <cellStyle name="Vstup" xfId="124"/>
    <cellStyle name="Výpočet" xfId="125"/>
    <cellStyle name="Výstup" xfId="126"/>
    <cellStyle name="Vysvetľujúci text" xfId="127"/>
    <cellStyle name="Warning Text" xfId="128"/>
    <cellStyle name="Zlá" xfId="129"/>
    <cellStyle name="Zvýraznenie1" xfId="130"/>
    <cellStyle name="Zvýraznenie2" xfId="131"/>
    <cellStyle name="Zvýraznenie3" xfId="132"/>
    <cellStyle name="Zvýraznenie4" xfId="133"/>
    <cellStyle name="Zvýraznenie5" xfId="134"/>
    <cellStyle name="Zvýraznenie6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336666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7"/>
  <sheetViews>
    <sheetView showGridLines="0" view="pageBreakPreview" zoomScaleSheetLayoutView="100" zoomScalePageLayoutView="0" workbookViewId="0" topLeftCell="A1">
      <selection activeCell="K36" sqref="K36"/>
    </sheetView>
  </sheetViews>
  <sheetFormatPr defaultColWidth="9.140625" defaultRowHeight="12.75"/>
  <cols>
    <col min="1" max="1" width="0.71875" style="1" customWidth="1"/>
    <col min="2" max="2" width="3.7109375" style="1" customWidth="1"/>
    <col min="3" max="3" width="6.8515625" style="1" customWidth="1"/>
    <col min="4" max="5" width="14.00390625" style="1" customWidth="1"/>
    <col min="6" max="6" width="16.8515625" style="1" customWidth="1"/>
    <col min="7" max="7" width="3.8515625" style="1" customWidth="1"/>
    <col min="8" max="8" width="20.8515625" style="1" customWidth="1"/>
    <col min="9" max="9" width="14.00390625" style="1" customWidth="1"/>
    <col min="10" max="10" width="4.28125" style="1" customWidth="1"/>
    <col min="11" max="11" width="19.7109375" style="1" customWidth="1"/>
    <col min="12" max="12" width="9.7109375" style="1" customWidth="1"/>
    <col min="13" max="13" width="13.140625" style="1" customWidth="1"/>
    <col min="14" max="14" width="0.71875" style="1" customWidth="1"/>
    <col min="15" max="15" width="1.421875" style="1" customWidth="1"/>
    <col min="16" max="23" width="9.140625" style="1" customWidth="1"/>
    <col min="24" max="25" width="5.7109375" style="1" customWidth="1"/>
    <col min="26" max="26" width="6.57421875" style="1" customWidth="1"/>
    <col min="27" max="27" width="21.421875" style="1" customWidth="1"/>
    <col min="28" max="28" width="4.28125" style="1" customWidth="1"/>
    <col min="29" max="29" width="8.28125" style="1" customWidth="1"/>
    <col min="30" max="30" width="8.7109375" style="1" customWidth="1"/>
    <col min="31" max="16384" width="9.140625" style="1" customWidth="1"/>
  </cols>
  <sheetData>
    <row r="1" spans="2:30" ht="28.5" customHeight="1">
      <c r="B1"/>
      <c r="C1" s="2"/>
      <c r="D1" s="2"/>
      <c r="E1" s="2"/>
      <c r="F1" s="2"/>
      <c r="G1" s="2"/>
      <c r="H1" s="3" t="s">
        <v>8</v>
      </c>
      <c r="I1" s="2"/>
      <c r="J1" s="2"/>
      <c r="K1" s="2"/>
      <c r="L1" s="2"/>
      <c r="M1" s="2"/>
      <c r="Z1" s="4"/>
      <c r="AA1" s="4"/>
      <c r="AB1" s="4"/>
      <c r="AC1" s="4"/>
      <c r="AD1" s="4"/>
    </row>
    <row r="2" spans="2:30" ht="27.75" customHeight="1">
      <c r="B2" s="5" t="s">
        <v>109</v>
      </c>
      <c r="C2" s="6"/>
      <c r="D2" s="6"/>
      <c r="E2" s="6"/>
      <c r="F2" s="6"/>
      <c r="G2" s="7" t="s">
        <v>9</v>
      </c>
      <c r="H2" s="6" t="s">
        <v>0</v>
      </c>
      <c r="I2" s="6"/>
      <c r="J2" s="7" t="s">
        <v>10</v>
      </c>
      <c r="K2" s="6"/>
      <c r="L2" s="6"/>
      <c r="M2" s="8"/>
      <c r="Z2" s="4"/>
      <c r="AA2" s="9"/>
      <c r="AB2" s="9"/>
      <c r="AC2" s="9"/>
      <c r="AD2" s="10"/>
    </row>
    <row r="3" spans="2:30" ht="18" customHeight="1">
      <c r="B3" s="11" t="s">
        <v>149</v>
      </c>
      <c r="C3" s="12"/>
      <c r="D3" s="12"/>
      <c r="E3" s="12"/>
      <c r="F3" s="12"/>
      <c r="G3" s="13" t="s">
        <v>11</v>
      </c>
      <c r="H3" s="12">
        <v>822297</v>
      </c>
      <c r="I3" s="12"/>
      <c r="J3" s="13" t="s">
        <v>7</v>
      </c>
      <c r="K3" s="12"/>
      <c r="L3" s="12"/>
      <c r="M3" s="14"/>
      <c r="Z3" s="4"/>
      <c r="AA3" s="9"/>
      <c r="AB3" s="9"/>
      <c r="AC3" s="9"/>
      <c r="AD3" s="10"/>
    </row>
    <row r="4" spans="2:30" ht="18" customHeight="1">
      <c r="B4" s="15" t="s">
        <v>12</v>
      </c>
      <c r="C4" s="16"/>
      <c r="D4" s="16"/>
      <c r="E4" s="16"/>
      <c r="F4" s="16"/>
      <c r="G4" s="17"/>
      <c r="H4" s="16"/>
      <c r="I4" s="16"/>
      <c r="J4" s="17" t="s">
        <v>13</v>
      </c>
      <c r="K4" s="16"/>
      <c r="L4" s="16" t="s">
        <v>14</v>
      </c>
      <c r="M4" s="18"/>
      <c r="Z4" s="4"/>
      <c r="AA4" s="9"/>
      <c r="AB4" s="9"/>
      <c r="AC4" s="9"/>
      <c r="AD4" s="10"/>
    </row>
    <row r="5" spans="2:30" ht="18" customHeight="1">
      <c r="B5" s="5" t="s">
        <v>15</v>
      </c>
      <c r="C5" s="6"/>
      <c r="D5" s="6" t="s">
        <v>106</v>
      </c>
      <c r="E5" s="6"/>
      <c r="F5" s="6"/>
      <c r="G5" s="19" t="s">
        <v>16</v>
      </c>
      <c r="H5" s="6" t="s">
        <v>0</v>
      </c>
      <c r="I5" s="6"/>
      <c r="J5" s="6" t="s">
        <v>17</v>
      </c>
      <c r="K5" s="6">
        <v>304913</v>
      </c>
      <c r="L5" s="6" t="s">
        <v>18</v>
      </c>
      <c r="M5" s="8">
        <v>2021049393</v>
      </c>
      <c r="Z5" s="4"/>
      <c r="AA5" s="9"/>
      <c r="AB5" s="9"/>
      <c r="AC5" s="9"/>
      <c r="AD5" s="10"/>
    </row>
    <row r="6" spans="2:13" ht="18" customHeight="1">
      <c r="B6" s="11" t="s">
        <v>19</v>
      </c>
      <c r="C6" s="12"/>
      <c r="D6" s="12"/>
      <c r="E6" s="12"/>
      <c r="F6" s="12"/>
      <c r="G6" s="20"/>
      <c r="H6" s="12"/>
      <c r="I6" s="12"/>
      <c r="J6" s="12" t="s">
        <v>17</v>
      </c>
      <c r="K6" s="12"/>
      <c r="L6" s="12" t="s">
        <v>18</v>
      </c>
      <c r="M6" s="14"/>
    </row>
    <row r="7" spans="2:13" ht="18" customHeight="1">
      <c r="B7" s="15" t="s">
        <v>20</v>
      </c>
      <c r="C7" s="16"/>
      <c r="D7" s="16" t="s">
        <v>108</v>
      </c>
      <c r="E7" s="16"/>
      <c r="F7" s="16"/>
      <c r="G7" s="21"/>
      <c r="H7" s="16"/>
      <c r="I7" s="16"/>
      <c r="J7" s="16" t="s">
        <v>17</v>
      </c>
      <c r="K7" s="16"/>
      <c r="L7" s="16" t="s">
        <v>18</v>
      </c>
      <c r="M7" s="18"/>
    </row>
    <row r="8" spans="2:13" ht="18" customHeight="1">
      <c r="B8" s="22"/>
      <c r="C8" s="23"/>
      <c r="D8" s="24"/>
      <c r="E8" s="25"/>
      <c r="F8" s="26">
        <f>IF(B8&lt;&gt;0,ROUND($M$26/B8,0),0)</f>
        <v>0</v>
      </c>
      <c r="G8" s="19"/>
      <c r="H8" s="23"/>
      <c r="I8" s="26"/>
      <c r="J8" s="7"/>
      <c r="K8" s="23"/>
      <c r="L8" s="25"/>
      <c r="M8" s="27">
        <f>IF(J8&lt;&gt;0,ROUND($M$26/J8,0),0)</f>
        <v>0</v>
      </c>
    </row>
    <row r="9" spans="2:13" ht="18" customHeight="1">
      <c r="B9" s="28"/>
      <c r="C9" s="29"/>
      <c r="D9" s="30"/>
      <c r="E9" s="31"/>
      <c r="F9" s="32">
        <f>IF(B9&lt;&gt;0,ROUND($M$26/B9,0),0)</f>
        <v>0</v>
      </c>
      <c r="G9" s="33"/>
      <c r="H9" s="29"/>
      <c r="I9" s="32"/>
      <c r="J9" s="33"/>
      <c r="K9" s="29"/>
      <c r="L9" s="31"/>
      <c r="M9" s="34">
        <f>IF(J9&lt;&gt;0,ROUND($M$26/J9,0),0)</f>
        <v>0</v>
      </c>
    </row>
    <row r="10" spans="2:13" ht="18" customHeight="1">
      <c r="B10" s="35" t="s">
        <v>1</v>
      </c>
      <c r="C10" s="36" t="s">
        <v>21</v>
      </c>
      <c r="D10" s="37" t="s">
        <v>22</v>
      </c>
      <c r="E10" s="37" t="s">
        <v>23</v>
      </c>
      <c r="F10" s="38" t="s">
        <v>24</v>
      </c>
      <c r="G10" s="35" t="s">
        <v>2</v>
      </c>
      <c r="H10" s="141" t="s">
        <v>25</v>
      </c>
      <c r="I10" s="141"/>
      <c r="J10" s="35" t="s">
        <v>3</v>
      </c>
      <c r="K10" s="141" t="s">
        <v>26</v>
      </c>
      <c r="L10" s="141"/>
      <c r="M10" s="141"/>
    </row>
    <row r="11" spans="2:13" ht="18" customHeight="1">
      <c r="B11" s="39">
        <v>1</v>
      </c>
      <c r="C11" s="40" t="s">
        <v>27</v>
      </c>
      <c r="D11" s="41">
        <f>'Rekapitulacia sadové úpravy'!B15</f>
        <v>0</v>
      </c>
      <c r="E11" s="41">
        <f>'Rekapitulacia sadové úpravy'!C15</f>
        <v>0</v>
      </c>
      <c r="F11" s="42">
        <f>D11+E11</f>
        <v>0</v>
      </c>
      <c r="G11" s="39">
        <v>6</v>
      </c>
      <c r="H11" s="40" t="s">
        <v>28</v>
      </c>
      <c r="I11" s="42">
        <v>0</v>
      </c>
      <c r="J11" s="39">
        <v>11</v>
      </c>
      <c r="K11" s="43" t="s">
        <v>29</v>
      </c>
      <c r="L11" s="44">
        <v>0</v>
      </c>
      <c r="M11" s="42">
        <v>0</v>
      </c>
    </row>
    <row r="12" spans="2:13" ht="18" customHeight="1">
      <c r="B12" s="45">
        <v>2</v>
      </c>
      <c r="C12" s="46" t="s">
        <v>30</v>
      </c>
      <c r="D12" s="47"/>
      <c r="E12" s="47">
        <v>0</v>
      </c>
      <c r="F12" s="42">
        <f>D12+E12</f>
        <v>0</v>
      </c>
      <c r="G12" s="45">
        <v>7</v>
      </c>
      <c r="H12" s="46" t="s">
        <v>31</v>
      </c>
      <c r="I12" s="48">
        <v>0</v>
      </c>
      <c r="J12" s="45">
        <v>12</v>
      </c>
      <c r="K12" s="49" t="s">
        <v>32</v>
      </c>
      <c r="L12" s="50">
        <v>0</v>
      </c>
      <c r="M12" s="48">
        <v>0</v>
      </c>
    </row>
    <row r="13" spans="2:13" ht="18" customHeight="1">
      <c r="B13" s="45">
        <v>3</v>
      </c>
      <c r="C13" s="46" t="s">
        <v>33</v>
      </c>
      <c r="D13" s="47">
        <v>0</v>
      </c>
      <c r="E13" s="47">
        <v>0</v>
      </c>
      <c r="F13" s="42">
        <f>D13+E13</f>
        <v>0</v>
      </c>
      <c r="G13" s="45">
        <v>8</v>
      </c>
      <c r="H13" s="46" t="s">
        <v>34</v>
      </c>
      <c r="I13" s="48">
        <v>0</v>
      </c>
      <c r="J13" s="45">
        <v>13</v>
      </c>
      <c r="K13" s="49" t="s">
        <v>35</v>
      </c>
      <c r="L13" s="50">
        <v>0</v>
      </c>
      <c r="M13" s="48">
        <v>0</v>
      </c>
    </row>
    <row r="14" spans="2:13" ht="18" customHeight="1">
      <c r="B14" s="45">
        <v>4</v>
      </c>
      <c r="C14" s="46" t="s">
        <v>36</v>
      </c>
      <c r="D14" s="47"/>
      <c r="E14" s="47">
        <v>0</v>
      </c>
      <c r="F14" s="51">
        <f>D14+E14</f>
        <v>0</v>
      </c>
      <c r="G14" s="45">
        <v>9</v>
      </c>
      <c r="H14" s="46" t="s">
        <v>12</v>
      </c>
      <c r="I14" s="48">
        <v>0</v>
      </c>
      <c r="J14" s="45">
        <v>14</v>
      </c>
      <c r="K14" s="49" t="s">
        <v>12</v>
      </c>
      <c r="L14" s="50">
        <v>0</v>
      </c>
      <c r="M14" s="48">
        <v>0</v>
      </c>
    </row>
    <row r="15" spans="2:13" ht="18" customHeight="1">
      <c r="B15" s="52">
        <v>5</v>
      </c>
      <c r="C15" s="53" t="s">
        <v>37</v>
      </c>
      <c r="D15" s="54">
        <f>SUM(D11:D14)</f>
        <v>0</v>
      </c>
      <c r="E15" s="55">
        <f>SUM(E11:E14)</f>
        <v>0</v>
      </c>
      <c r="F15" s="56">
        <f>SUM(F11:F14)</f>
        <v>0</v>
      </c>
      <c r="G15" s="57">
        <v>10</v>
      </c>
      <c r="H15" s="58" t="s">
        <v>38</v>
      </c>
      <c r="I15" s="56">
        <f>SUM(I11:I14)</f>
        <v>0</v>
      </c>
      <c r="J15" s="52">
        <v>15</v>
      </c>
      <c r="K15" s="59"/>
      <c r="L15" s="60" t="s">
        <v>39</v>
      </c>
      <c r="M15" s="56">
        <f>SUM(M11:M14)</f>
        <v>0</v>
      </c>
    </row>
    <row r="16" spans="2:13" ht="18" customHeight="1">
      <c r="B16" s="140" t="s">
        <v>40</v>
      </c>
      <c r="C16" s="140"/>
      <c r="D16" s="140"/>
      <c r="E16" s="140"/>
      <c r="F16" s="61"/>
      <c r="G16" s="142" t="s">
        <v>41</v>
      </c>
      <c r="H16" s="142"/>
      <c r="I16" s="142"/>
      <c r="J16" s="35" t="s">
        <v>4</v>
      </c>
      <c r="K16" s="141" t="s">
        <v>42</v>
      </c>
      <c r="L16" s="141"/>
      <c r="M16" s="141"/>
    </row>
    <row r="17" spans="2:13" ht="18" customHeight="1">
      <c r="B17" s="62"/>
      <c r="C17" s="63" t="s">
        <v>43</v>
      </c>
      <c r="D17" s="63"/>
      <c r="E17" s="63" t="s">
        <v>44</v>
      </c>
      <c r="F17" s="64"/>
      <c r="G17" s="62"/>
      <c r="H17" s="65"/>
      <c r="I17" s="66"/>
      <c r="J17" s="45">
        <v>16</v>
      </c>
      <c r="K17" s="49" t="s">
        <v>45</v>
      </c>
      <c r="L17" s="67"/>
      <c r="M17" s="48"/>
    </row>
    <row r="18" spans="2:13" ht="18" customHeight="1">
      <c r="B18" s="68"/>
      <c r="C18" s="65" t="s">
        <v>46</v>
      </c>
      <c r="D18" s="65"/>
      <c r="E18" s="65"/>
      <c r="F18" s="69"/>
      <c r="G18" s="68"/>
      <c r="H18" s="65" t="s">
        <v>43</v>
      </c>
      <c r="I18" s="66"/>
      <c r="J18" s="45">
        <v>17</v>
      </c>
      <c r="K18" s="49" t="s">
        <v>47</v>
      </c>
      <c r="L18" s="67"/>
      <c r="M18" s="48">
        <v>0</v>
      </c>
    </row>
    <row r="19" spans="2:13" ht="18" customHeight="1">
      <c r="B19" s="68"/>
      <c r="C19" s="65"/>
      <c r="D19" s="65"/>
      <c r="E19" s="65"/>
      <c r="F19" s="69"/>
      <c r="G19" s="68"/>
      <c r="H19" s="70"/>
      <c r="I19" s="66"/>
      <c r="J19" s="45">
        <v>18</v>
      </c>
      <c r="K19" s="49" t="s">
        <v>48</v>
      </c>
      <c r="L19" s="67"/>
      <c r="M19" s="48">
        <v>0</v>
      </c>
    </row>
    <row r="20" spans="2:13" ht="18" customHeight="1">
      <c r="B20" s="68"/>
      <c r="C20" s="65"/>
      <c r="D20" s="65"/>
      <c r="E20" s="65"/>
      <c r="F20" s="69"/>
      <c r="G20" s="68"/>
      <c r="H20" s="63" t="s">
        <v>44</v>
      </c>
      <c r="I20" s="66"/>
      <c r="J20" s="45">
        <v>19</v>
      </c>
      <c r="K20" s="49" t="s">
        <v>12</v>
      </c>
      <c r="L20" s="67"/>
      <c r="M20" s="48">
        <v>0</v>
      </c>
    </row>
    <row r="21" spans="2:13" ht="18" customHeight="1">
      <c r="B21" s="62"/>
      <c r="C21" s="65"/>
      <c r="D21" s="65"/>
      <c r="E21" s="65"/>
      <c r="F21" s="65"/>
      <c r="G21" s="62"/>
      <c r="H21" s="65" t="s">
        <v>46</v>
      </c>
      <c r="I21" s="66"/>
      <c r="J21" s="52">
        <v>20</v>
      </c>
      <c r="K21" s="59"/>
      <c r="L21" s="60" t="s">
        <v>49</v>
      </c>
      <c r="M21" s="56">
        <f>SUM(M17:M20)</f>
        <v>0</v>
      </c>
    </row>
    <row r="22" spans="2:13" ht="18" customHeight="1">
      <c r="B22" s="140" t="s">
        <v>50</v>
      </c>
      <c r="C22" s="140"/>
      <c r="D22" s="140"/>
      <c r="E22" s="140"/>
      <c r="F22" s="61"/>
      <c r="G22" s="62"/>
      <c r="H22" s="65"/>
      <c r="I22" s="66"/>
      <c r="J22" s="35" t="s">
        <v>6</v>
      </c>
      <c r="K22" s="141" t="s">
        <v>5</v>
      </c>
      <c r="L22" s="141"/>
      <c r="M22" s="141"/>
    </row>
    <row r="23" spans="2:13" ht="18" customHeight="1">
      <c r="B23" s="62"/>
      <c r="C23" s="63" t="s">
        <v>43</v>
      </c>
      <c r="D23" s="63"/>
      <c r="E23" s="63" t="s">
        <v>44</v>
      </c>
      <c r="F23" s="64"/>
      <c r="G23" s="62"/>
      <c r="H23" s="65"/>
      <c r="I23" s="66"/>
      <c r="J23" s="39">
        <v>21</v>
      </c>
      <c r="K23" s="43"/>
      <c r="L23" s="71" t="s">
        <v>51</v>
      </c>
      <c r="M23" s="42">
        <f>ROUND(F15,2)+I15+M15+M21</f>
        <v>0</v>
      </c>
    </row>
    <row r="24" spans="2:13" ht="18" customHeight="1">
      <c r="B24" s="68"/>
      <c r="C24" s="65" t="s">
        <v>46</v>
      </c>
      <c r="D24" s="65"/>
      <c r="E24" s="65"/>
      <c r="F24" s="69"/>
      <c r="G24" s="62"/>
      <c r="H24" s="65"/>
      <c r="I24" s="66"/>
      <c r="J24" s="45">
        <v>22</v>
      </c>
      <c r="K24" s="49" t="s">
        <v>52</v>
      </c>
      <c r="L24" s="72">
        <f>M23-L25</f>
        <v>0</v>
      </c>
      <c r="M24" s="48">
        <f>ROUND((L24*20)/100,2)</f>
        <v>0</v>
      </c>
    </row>
    <row r="25" spans="2:13" ht="18" customHeight="1">
      <c r="B25" s="68"/>
      <c r="C25" s="65"/>
      <c r="D25" s="65"/>
      <c r="E25" s="65"/>
      <c r="F25" s="69"/>
      <c r="G25" s="62"/>
      <c r="H25" s="65"/>
      <c r="I25" s="66"/>
      <c r="J25" s="45">
        <v>23</v>
      </c>
      <c r="K25" s="49" t="s">
        <v>53</v>
      </c>
      <c r="L25" s="72"/>
      <c r="M25" s="48"/>
    </row>
    <row r="26" spans="2:13" ht="18" customHeight="1">
      <c r="B26" s="68"/>
      <c r="C26" s="65"/>
      <c r="D26" s="65"/>
      <c r="E26" s="65"/>
      <c r="F26" s="69"/>
      <c r="G26" s="62"/>
      <c r="H26" s="65"/>
      <c r="I26" s="66"/>
      <c r="J26" s="52">
        <v>24</v>
      </c>
      <c r="K26" s="59"/>
      <c r="L26" s="60" t="s">
        <v>54</v>
      </c>
      <c r="M26" s="56">
        <f>M23+M24+M25</f>
        <v>0</v>
      </c>
    </row>
    <row r="27" spans="2:13" ht="16.5" customHeight="1">
      <c r="B27" s="73"/>
      <c r="C27" s="74"/>
      <c r="D27" s="74"/>
      <c r="E27" s="74"/>
      <c r="F27" s="74"/>
      <c r="G27" s="73"/>
      <c r="H27" s="74"/>
      <c r="I27" s="75"/>
      <c r="J27" s="76" t="s">
        <v>55</v>
      </c>
      <c r="K27" s="77" t="s">
        <v>56</v>
      </c>
      <c r="L27" s="78"/>
      <c r="M27" s="79"/>
    </row>
    <row r="28" ht="14.25" customHeight="1"/>
    <row r="29" ht="2.25" customHeight="1"/>
  </sheetData>
  <sheetProtection selectLockedCells="1" selectUnlockedCells="1"/>
  <mergeCells count="7">
    <mergeCell ref="B22:E22"/>
    <mergeCell ref="K22:M22"/>
    <mergeCell ref="H10:I10"/>
    <mergeCell ref="K10:M10"/>
    <mergeCell ref="B16:E16"/>
    <mergeCell ref="G16:I16"/>
    <mergeCell ref="K16:M16"/>
  </mergeCells>
  <printOptions horizontalCentered="1" verticalCentered="1"/>
  <pageMargins left="0.25" right="0.3902777777777778" top="0.3541666666666667" bottom="0.43333333333333335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showGridLines="0" view="pageBreakPreview" zoomScaleSheetLayoutView="100" zoomScalePageLayoutView="0" workbookViewId="0" topLeftCell="A1">
      <selection activeCell="D2" sqref="D2"/>
    </sheetView>
  </sheetViews>
  <sheetFormatPr defaultColWidth="11.57421875" defaultRowHeight="12.75"/>
  <cols>
    <col min="1" max="1" width="43.421875" style="80" customWidth="1"/>
    <col min="2" max="2" width="11.140625" style="81" customWidth="1"/>
    <col min="3" max="3" width="11.57421875" style="81" customWidth="1"/>
    <col min="4" max="4" width="17.421875" style="81" customWidth="1"/>
    <col min="5" max="5" width="11.140625" style="80" customWidth="1"/>
    <col min="6" max="217" width="9.140625" style="80" customWidth="1"/>
  </cols>
  <sheetData>
    <row r="1" spans="1:3" ht="23.25" customHeight="1">
      <c r="A1" s="82" t="s">
        <v>57</v>
      </c>
      <c r="C1" s="80"/>
    </row>
    <row r="2" spans="1:4" ht="12">
      <c r="A2" s="83" t="s">
        <v>58</v>
      </c>
      <c r="C2" s="83" t="s">
        <v>59</v>
      </c>
      <c r="D2" s="80"/>
    </row>
    <row r="3" spans="1:4" ht="12">
      <c r="A3" s="83" t="s">
        <v>122</v>
      </c>
      <c r="C3" s="83" t="s">
        <v>60</v>
      </c>
      <c r="D3" s="80"/>
    </row>
    <row r="4" spans="1:4" ht="12">
      <c r="A4" s="83" t="s">
        <v>61</v>
      </c>
      <c r="C4" s="83" t="s">
        <v>62</v>
      </c>
      <c r="D4" s="80"/>
    </row>
    <row r="5" spans="2:4" ht="12">
      <c r="B5" s="80"/>
      <c r="C5" s="80"/>
      <c r="D5" s="80"/>
    </row>
    <row r="6" spans="1:4" ht="12">
      <c r="A6" s="83" t="str">
        <f>'Krycí list sadové úpravy'!B2</f>
        <v> Stavba : Cyklotrasa Partizánska - Cesta mládeže, Malacky - časť 1 </v>
      </c>
      <c r="B6" s="80"/>
      <c r="C6" s="80"/>
      <c r="D6" s="80"/>
    </row>
    <row r="7" spans="1:4" ht="12">
      <c r="A7" s="83" t="str">
        <f>'Krycí list sadové úpravy'!B3</f>
        <v> Objekt : SO 13.1 Sadové úpravy - neoprávnené náklady</v>
      </c>
      <c r="B7" s="80"/>
      <c r="C7" s="80"/>
      <c r="D7" s="80"/>
    </row>
    <row r="8" spans="1:4" ht="12">
      <c r="A8" s="83"/>
      <c r="B8" s="80"/>
      <c r="C8" s="80"/>
      <c r="D8" s="80"/>
    </row>
    <row r="9" spans="1:2" ht="12">
      <c r="A9"/>
      <c r="B9"/>
    </row>
    <row r="10" spans="1:4" ht="12">
      <c r="A10" s="84" t="s">
        <v>63</v>
      </c>
      <c r="B10" s="84" t="s">
        <v>22</v>
      </c>
      <c r="C10" s="84" t="s">
        <v>64</v>
      </c>
      <c r="D10" s="84" t="s">
        <v>65</v>
      </c>
    </row>
    <row r="11" spans="1:4" ht="12">
      <c r="A11" s="85"/>
      <c r="B11" s="85" t="s">
        <v>66</v>
      </c>
      <c r="C11" s="85" t="s">
        <v>67</v>
      </c>
      <c r="D11" s="85" t="s">
        <v>66</v>
      </c>
    </row>
    <row r="13" spans="1:4" ht="12">
      <c r="A13" s="80" t="s">
        <v>68</v>
      </c>
      <c r="B13" s="81">
        <f>'Rozpočet sadové úpravy'!G44</f>
        <v>0</v>
      </c>
      <c r="C13" s="81">
        <f>'Rozpočet sadové úpravy'!H44</f>
        <v>0</v>
      </c>
      <c r="D13" s="81">
        <f>C13+B13</f>
        <v>0</v>
      </c>
    </row>
    <row r="14" spans="1:4" ht="12">
      <c r="A14" s="80" t="s">
        <v>69</v>
      </c>
      <c r="B14" s="81">
        <f>'Rozpočet sadové úpravy'!G47</f>
        <v>0</v>
      </c>
      <c r="C14" s="81">
        <f>'Rozpočet sadové úpravy'!H47</f>
        <v>0</v>
      </c>
      <c r="D14" s="81">
        <f>C14+B14</f>
        <v>0</v>
      </c>
    </row>
    <row r="15" spans="1:4" ht="12">
      <c r="A15" s="80" t="s">
        <v>70</v>
      </c>
      <c r="B15" s="81">
        <f>SUM(B13:B14)</f>
        <v>0</v>
      </c>
      <c r="C15" s="81">
        <f>SUM(C13:C14)</f>
        <v>0</v>
      </c>
      <c r="D15" s="81">
        <f>C15+B15</f>
        <v>0</v>
      </c>
    </row>
    <row r="16" spans="1:4" ht="12">
      <c r="A16" s="80" t="s">
        <v>71</v>
      </c>
      <c r="B16" s="81">
        <f>B15</f>
        <v>0</v>
      </c>
      <c r="C16" s="81">
        <f>C15</f>
        <v>0</v>
      </c>
      <c r="D16" s="81">
        <f>D15</f>
        <v>0</v>
      </c>
    </row>
  </sheetData>
  <sheetProtection selectLockedCells="1" selectUnlockedCells="1"/>
  <printOptions horizontalCentered="1"/>
  <pageMargins left="0.39375" right="0.3541666666666667" top="0.6298611111111111" bottom="0.5902777777777778" header="0.5118055555555555" footer="0.3541666666666667"/>
  <pageSetup horizontalDpi="600" verticalDpi="600" orientation="portrait" paperSize="9" r:id="rId1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tabSelected="1" view="pageBreakPreview" zoomScaleSheetLayoutView="100" zoomScalePageLayoutView="0" workbookViewId="0" topLeftCell="A16">
      <selection activeCell="E57" sqref="E57"/>
    </sheetView>
  </sheetViews>
  <sheetFormatPr defaultColWidth="9.140625" defaultRowHeight="12.75"/>
  <cols>
    <col min="1" max="1" width="4.421875" style="86" customWidth="1"/>
    <col min="2" max="2" width="10.140625" style="87" customWidth="1"/>
    <col min="3" max="3" width="35.7109375" style="88" customWidth="1"/>
    <col min="4" max="4" width="10.28125" style="89" customWidth="1"/>
    <col min="5" max="5" width="5.421875" style="90" customWidth="1"/>
    <col min="6" max="6" width="7.8515625" style="91" customWidth="1"/>
    <col min="7" max="7" width="10.7109375" style="91" customWidth="1"/>
    <col min="8" max="8" width="9.57421875" style="91" customWidth="1"/>
    <col min="9" max="9" width="10.7109375" style="91" customWidth="1"/>
    <col min="10" max="16384" width="9.140625" style="80" customWidth="1"/>
  </cols>
  <sheetData>
    <row r="1" spans="1:9" ht="23.25" customHeight="1">
      <c r="A1" s="92" t="s">
        <v>72</v>
      </c>
      <c r="B1" s="93"/>
      <c r="C1" s="93"/>
      <c r="D1" s="93"/>
      <c r="E1" s="93"/>
      <c r="F1" s="94"/>
      <c r="G1" s="93"/>
      <c r="H1" s="95"/>
      <c r="I1" s="94"/>
    </row>
    <row r="2" spans="1:9" ht="10.5">
      <c r="A2" s="95" t="str">
        <f>'Rekapitulacia sadové úpravy'!A2</f>
        <v>Odberateľ: Mesto Malacky, Bernolákova 5188/1A, 90101 Malacky</v>
      </c>
      <c r="B2" s="93"/>
      <c r="C2" s="93"/>
      <c r="D2" s="93"/>
      <c r="E2" s="93"/>
      <c r="F2" s="94"/>
      <c r="G2" s="93"/>
      <c r="H2" s="95" t="s">
        <v>73</v>
      </c>
      <c r="I2" s="96"/>
    </row>
    <row r="3" spans="1:9" ht="10.5">
      <c r="A3" s="95" t="s">
        <v>122</v>
      </c>
      <c r="B3" s="93"/>
      <c r="C3" s="93"/>
      <c r="D3" s="93"/>
      <c r="E3" s="93"/>
      <c r="F3" s="94"/>
      <c r="G3" s="98"/>
      <c r="H3" s="95" t="s">
        <v>11</v>
      </c>
      <c r="I3" s="94"/>
    </row>
    <row r="4" spans="1:9" ht="10.5">
      <c r="A4" s="95" t="s">
        <v>61</v>
      </c>
      <c r="B4" s="93"/>
      <c r="C4" s="93"/>
      <c r="D4" s="93"/>
      <c r="E4" s="93"/>
      <c r="F4" s="94"/>
      <c r="G4" s="93"/>
      <c r="H4" s="95" t="s">
        <v>62</v>
      </c>
      <c r="I4" s="94"/>
    </row>
    <row r="5" spans="1:9" ht="10.5">
      <c r="A5" s="93"/>
      <c r="B5" s="93"/>
      <c r="C5" s="93"/>
      <c r="D5" s="93"/>
      <c r="E5" s="93"/>
      <c r="F5" s="93"/>
      <c r="G5" s="93"/>
      <c r="H5" s="93"/>
      <c r="I5" s="93"/>
    </row>
    <row r="6" spans="1:9" ht="10.5">
      <c r="A6" s="95" t="str">
        <f>'Rekapitulacia sadové úpravy'!A6</f>
        <v> Stavba : Cyklotrasa Partizánska - Cesta mládeže, Malacky - časť 1 </v>
      </c>
      <c r="B6" s="93"/>
      <c r="C6" s="93"/>
      <c r="D6" s="93"/>
      <c r="E6" s="93"/>
      <c r="F6" s="93"/>
      <c r="G6" s="93"/>
      <c r="H6" s="93"/>
      <c r="I6" s="93"/>
    </row>
    <row r="7" spans="1:9" ht="10.5">
      <c r="A7" s="95" t="str">
        <f>'Rekapitulacia sadové úpravy'!A7</f>
        <v> Objekt : SO 13.1 Sadové úpravy - neoprávnené náklady</v>
      </c>
      <c r="B7" s="93"/>
      <c r="C7" s="93"/>
      <c r="D7" s="93"/>
      <c r="E7" s="93"/>
      <c r="F7" s="93"/>
      <c r="G7" s="93"/>
      <c r="H7" s="93"/>
      <c r="I7" s="93"/>
    </row>
    <row r="8" spans="1:9" ht="10.5">
      <c r="A8" s="95"/>
      <c r="B8" s="93"/>
      <c r="C8" s="93"/>
      <c r="D8" s="93"/>
      <c r="E8" s="93"/>
      <c r="F8" s="93"/>
      <c r="G8" s="93"/>
      <c r="H8" s="93"/>
      <c r="I8" s="93"/>
    </row>
    <row r="9" spans="1:9" ht="12">
      <c r="A9"/>
      <c r="B9" s="99"/>
      <c r="C9"/>
      <c r="D9" s="97"/>
      <c r="E9" s="93"/>
      <c r="F9" s="94"/>
      <c r="G9" s="94"/>
      <c r="H9" s="94"/>
      <c r="I9" s="94"/>
    </row>
    <row r="10" spans="1:9" ht="10.5">
      <c r="A10" s="100" t="s">
        <v>74</v>
      </c>
      <c r="B10" s="100" t="s">
        <v>75</v>
      </c>
      <c r="C10" s="100" t="s">
        <v>76</v>
      </c>
      <c r="D10" s="100" t="s">
        <v>77</v>
      </c>
      <c r="E10" s="100" t="s">
        <v>78</v>
      </c>
      <c r="F10" s="100" t="s">
        <v>79</v>
      </c>
      <c r="G10" s="100" t="s">
        <v>22</v>
      </c>
      <c r="H10" s="100" t="s">
        <v>64</v>
      </c>
      <c r="I10" s="100" t="s">
        <v>65</v>
      </c>
    </row>
    <row r="11" spans="1:9" ht="10.5">
      <c r="A11" s="101" t="s">
        <v>80</v>
      </c>
      <c r="B11" s="102"/>
      <c r="C11" s="101" t="s">
        <v>81</v>
      </c>
      <c r="D11" s="101" t="s">
        <v>82</v>
      </c>
      <c r="E11" s="101" t="s">
        <v>83</v>
      </c>
      <c r="F11" s="101" t="s">
        <v>84</v>
      </c>
      <c r="G11" s="101" t="s">
        <v>85</v>
      </c>
      <c r="H11" s="101" t="s">
        <v>67</v>
      </c>
      <c r="I11" s="101"/>
    </row>
    <row r="13" spans="1:9" ht="10.5">
      <c r="A13" s="103"/>
      <c r="B13" s="104"/>
      <c r="C13" s="105" t="s">
        <v>86</v>
      </c>
      <c r="D13" s="106"/>
      <c r="E13" s="107"/>
      <c r="F13" s="108"/>
      <c r="G13" s="108"/>
      <c r="H13" s="108"/>
      <c r="I13" s="108"/>
    </row>
    <row r="14" spans="1:9" ht="10.5">
      <c r="A14" s="103"/>
      <c r="B14" s="104"/>
      <c r="C14" s="105" t="s">
        <v>87</v>
      </c>
      <c r="D14" s="106"/>
      <c r="E14" s="107"/>
      <c r="F14" s="108"/>
      <c r="G14" s="108"/>
      <c r="H14" s="108"/>
      <c r="I14" s="108"/>
    </row>
    <row r="15" spans="1:9" ht="30.75" customHeight="1">
      <c r="A15" s="115">
        <v>1</v>
      </c>
      <c r="B15" s="110" t="s">
        <v>152</v>
      </c>
      <c r="C15" s="111" t="s">
        <v>150</v>
      </c>
      <c r="D15" s="112">
        <v>220.5</v>
      </c>
      <c r="E15" s="109" t="s">
        <v>89</v>
      </c>
      <c r="F15" s="113"/>
      <c r="G15" s="113">
        <f aca="true" t="shared" si="0" ref="G15:G22">ROUND(F15*D15,2)</f>
        <v>0</v>
      </c>
      <c r="H15" s="113"/>
      <c r="I15" s="113">
        <f aca="true" t="shared" si="1" ref="I15:I22">G15+H15</f>
        <v>0</v>
      </c>
    </row>
    <row r="16" spans="1:9" ht="30.75" customHeight="1">
      <c r="A16" s="115">
        <f aca="true" t="shared" si="2" ref="A16:A43">A15+1</f>
        <v>2</v>
      </c>
      <c r="B16" s="110" t="s">
        <v>153</v>
      </c>
      <c r="C16" s="111" t="s">
        <v>151</v>
      </c>
      <c r="D16" s="112">
        <v>220.5</v>
      </c>
      <c r="E16" s="109" t="s">
        <v>89</v>
      </c>
      <c r="F16" s="113"/>
      <c r="G16" s="113">
        <f t="shared" si="0"/>
        <v>0</v>
      </c>
      <c r="H16" s="113"/>
      <c r="I16" s="113">
        <f t="shared" si="1"/>
        <v>0</v>
      </c>
    </row>
    <row r="17" spans="1:9" ht="24" customHeight="1">
      <c r="A17" s="115">
        <f t="shared" si="2"/>
        <v>3</v>
      </c>
      <c r="B17" s="117" t="s">
        <v>110</v>
      </c>
      <c r="C17" s="118" t="s">
        <v>90</v>
      </c>
      <c r="D17" s="114">
        <v>220.5</v>
      </c>
      <c r="E17" s="119" t="s">
        <v>89</v>
      </c>
      <c r="F17" s="116"/>
      <c r="G17" s="113">
        <f t="shared" si="0"/>
        <v>0</v>
      </c>
      <c r="H17" s="116"/>
      <c r="I17" s="113">
        <f t="shared" si="1"/>
        <v>0</v>
      </c>
    </row>
    <row r="18" spans="1:9" ht="34.5" customHeight="1">
      <c r="A18" s="115">
        <f t="shared" si="2"/>
        <v>4</v>
      </c>
      <c r="B18" s="117" t="s">
        <v>114</v>
      </c>
      <c r="C18" s="118" t="s">
        <v>91</v>
      </c>
      <c r="D18" s="114">
        <v>3087</v>
      </c>
      <c r="E18" s="119" t="s">
        <v>89</v>
      </c>
      <c r="F18" s="116"/>
      <c r="G18" s="113">
        <f t="shared" si="0"/>
        <v>0</v>
      </c>
      <c r="H18" s="116"/>
      <c r="I18" s="113">
        <f t="shared" si="1"/>
        <v>0</v>
      </c>
    </row>
    <row r="19" spans="1:9" ht="16.5" customHeight="1">
      <c r="A19" s="115">
        <f t="shared" si="2"/>
        <v>5</v>
      </c>
      <c r="B19" s="117" t="s">
        <v>116</v>
      </c>
      <c r="C19" s="118" t="s">
        <v>92</v>
      </c>
      <c r="D19" s="114">
        <v>220.5</v>
      </c>
      <c r="E19" s="119" t="s">
        <v>89</v>
      </c>
      <c r="F19" s="116"/>
      <c r="G19" s="113">
        <f t="shared" si="0"/>
        <v>0</v>
      </c>
      <c r="H19" s="116"/>
      <c r="I19" s="113">
        <f t="shared" si="1"/>
        <v>0</v>
      </c>
    </row>
    <row r="20" spans="1:9" ht="16.5" customHeight="1">
      <c r="A20" s="115">
        <f t="shared" si="2"/>
        <v>6</v>
      </c>
      <c r="B20" s="117" t="s">
        <v>117</v>
      </c>
      <c r="C20" s="118" t="s">
        <v>118</v>
      </c>
      <c r="D20" s="114">
        <v>374.84999999999997</v>
      </c>
      <c r="E20" s="119" t="s">
        <v>93</v>
      </c>
      <c r="F20" s="116"/>
      <c r="G20" s="113">
        <f t="shared" si="0"/>
        <v>0</v>
      </c>
      <c r="H20" s="116"/>
      <c r="I20" s="113">
        <f t="shared" si="1"/>
        <v>0</v>
      </c>
    </row>
    <row r="21" spans="1:9" ht="16.5" customHeight="1">
      <c r="A21" s="115">
        <f t="shared" si="2"/>
        <v>7</v>
      </c>
      <c r="B21" s="117" t="s">
        <v>123</v>
      </c>
      <c r="C21" s="118" t="s">
        <v>155</v>
      </c>
      <c r="D21" s="114">
        <v>3.2</v>
      </c>
      <c r="E21" s="119" t="s">
        <v>93</v>
      </c>
      <c r="F21" s="116"/>
      <c r="G21" s="113">
        <f t="shared" si="0"/>
        <v>0</v>
      </c>
      <c r="H21" s="116"/>
      <c r="I21" s="113">
        <f>G21+H21</f>
        <v>0</v>
      </c>
    </row>
    <row r="22" spans="1:9" ht="38.25" customHeight="1">
      <c r="A22" s="115">
        <f t="shared" si="2"/>
        <v>8</v>
      </c>
      <c r="B22" s="117" t="s">
        <v>120</v>
      </c>
      <c r="C22" s="118" t="s">
        <v>121</v>
      </c>
      <c r="D22" s="114">
        <v>220.5</v>
      </c>
      <c r="E22" s="119" t="s">
        <v>89</v>
      </c>
      <c r="F22" s="116"/>
      <c r="G22" s="113">
        <f t="shared" si="0"/>
        <v>0</v>
      </c>
      <c r="H22" s="120"/>
      <c r="I22" s="113">
        <f t="shared" si="1"/>
        <v>0</v>
      </c>
    </row>
    <row r="23" spans="1:9" ht="63" customHeight="1">
      <c r="A23" s="122">
        <f>A22+1</f>
        <v>9</v>
      </c>
      <c r="B23" s="123" t="s">
        <v>113</v>
      </c>
      <c r="C23" s="124" t="s">
        <v>124</v>
      </c>
      <c r="D23" s="121">
        <v>220.5</v>
      </c>
      <c r="E23" s="122" t="s">
        <v>89</v>
      </c>
      <c r="F23" s="120"/>
      <c r="G23" s="120"/>
      <c r="H23" s="120">
        <f>ROUND(F23*D23,2)</f>
        <v>0</v>
      </c>
      <c r="I23" s="120">
        <f aca="true" t="shared" si="3" ref="I23:I35">G23+H23</f>
        <v>0</v>
      </c>
    </row>
    <row r="24" spans="1:9" ht="29.25" customHeight="1">
      <c r="A24" s="109">
        <f>A23+1</f>
        <v>10</v>
      </c>
      <c r="B24" s="125" t="s">
        <v>156</v>
      </c>
      <c r="C24" s="118" t="s">
        <v>157</v>
      </c>
      <c r="D24" s="127">
        <v>220.5</v>
      </c>
      <c r="E24" s="128" t="s">
        <v>88</v>
      </c>
      <c r="F24" s="138"/>
      <c r="G24" s="113">
        <f>ROUND(F24*D24,2)</f>
        <v>0</v>
      </c>
      <c r="H24" s="139"/>
      <c r="I24" s="113">
        <f>G24+H24</f>
        <v>0</v>
      </c>
    </row>
    <row r="25" spans="1:9" ht="24" customHeight="1">
      <c r="A25" s="109">
        <f>A24+1</f>
        <v>11</v>
      </c>
      <c r="B25" s="125" t="s">
        <v>134</v>
      </c>
      <c r="C25" s="126" t="s">
        <v>133</v>
      </c>
      <c r="D25" s="127">
        <v>13076</v>
      </c>
      <c r="E25" s="128" t="s">
        <v>94</v>
      </c>
      <c r="F25" s="116"/>
      <c r="G25" s="116">
        <f>ROUND(F25*D25,2)</f>
        <v>0</v>
      </c>
      <c r="H25" s="116"/>
      <c r="I25" s="116">
        <f t="shared" si="3"/>
        <v>0</v>
      </c>
    </row>
    <row r="26" spans="1:9" ht="16.5" customHeight="1">
      <c r="A26" s="122">
        <f t="shared" si="2"/>
        <v>12</v>
      </c>
      <c r="B26" s="123" t="s">
        <v>141</v>
      </c>
      <c r="C26" s="124" t="s">
        <v>135</v>
      </c>
      <c r="D26" s="121">
        <v>2586</v>
      </c>
      <c r="E26" s="122" t="s">
        <v>94</v>
      </c>
      <c r="F26" s="120"/>
      <c r="G26" s="116"/>
      <c r="H26" s="120">
        <f aca="true" t="shared" si="4" ref="H26:H31">ROUND(F26*D26,2)</f>
        <v>0</v>
      </c>
      <c r="I26" s="120">
        <f t="shared" si="3"/>
        <v>0</v>
      </c>
    </row>
    <row r="27" spans="1:9" ht="16.5" customHeight="1">
      <c r="A27" s="122">
        <f t="shared" si="2"/>
        <v>13</v>
      </c>
      <c r="B27" s="123" t="s">
        <v>142</v>
      </c>
      <c r="C27" s="124" t="s">
        <v>136</v>
      </c>
      <c r="D27" s="121">
        <v>3233</v>
      </c>
      <c r="E27" s="122" t="s">
        <v>94</v>
      </c>
      <c r="F27" s="120"/>
      <c r="G27" s="116"/>
      <c r="H27" s="120">
        <f t="shared" si="4"/>
        <v>0</v>
      </c>
      <c r="I27" s="120">
        <f t="shared" si="3"/>
        <v>0</v>
      </c>
    </row>
    <row r="28" spans="1:9" ht="16.5" customHeight="1">
      <c r="A28" s="122">
        <f t="shared" si="2"/>
        <v>14</v>
      </c>
      <c r="B28" s="123" t="s">
        <v>143</v>
      </c>
      <c r="C28" s="124" t="s">
        <v>137</v>
      </c>
      <c r="D28" s="121">
        <v>3233</v>
      </c>
      <c r="E28" s="122" t="s">
        <v>94</v>
      </c>
      <c r="F28" s="120"/>
      <c r="G28" s="116"/>
      <c r="H28" s="120">
        <f t="shared" si="4"/>
        <v>0</v>
      </c>
      <c r="I28" s="120">
        <f t="shared" si="3"/>
        <v>0</v>
      </c>
    </row>
    <row r="29" spans="1:9" ht="16.5" customHeight="1">
      <c r="A29" s="122">
        <f t="shared" si="2"/>
        <v>15</v>
      </c>
      <c r="B29" s="123" t="s">
        <v>144</v>
      </c>
      <c r="C29" s="124" t="s">
        <v>138</v>
      </c>
      <c r="D29" s="121">
        <v>3047</v>
      </c>
      <c r="E29" s="122" t="s">
        <v>94</v>
      </c>
      <c r="F29" s="120"/>
      <c r="G29" s="116"/>
      <c r="H29" s="120">
        <f t="shared" si="4"/>
        <v>0</v>
      </c>
      <c r="I29" s="120">
        <f t="shared" si="3"/>
        <v>0</v>
      </c>
    </row>
    <row r="30" spans="1:9" ht="16.5" customHeight="1">
      <c r="A30" s="122">
        <f t="shared" si="2"/>
        <v>16</v>
      </c>
      <c r="B30" s="123" t="s">
        <v>145</v>
      </c>
      <c r="C30" s="124" t="s">
        <v>139</v>
      </c>
      <c r="D30" s="121">
        <v>712</v>
      </c>
      <c r="E30" s="122" t="s">
        <v>94</v>
      </c>
      <c r="F30" s="120"/>
      <c r="G30" s="116"/>
      <c r="H30" s="120">
        <f t="shared" si="4"/>
        <v>0</v>
      </c>
      <c r="I30" s="120">
        <f t="shared" si="3"/>
        <v>0</v>
      </c>
    </row>
    <row r="31" spans="1:9" ht="16.5" customHeight="1">
      <c r="A31" s="122">
        <f t="shared" si="2"/>
        <v>17</v>
      </c>
      <c r="B31" s="123" t="s">
        <v>146</v>
      </c>
      <c r="C31" s="124" t="s">
        <v>140</v>
      </c>
      <c r="D31" s="121">
        <v>265</v>
      </c>
      <c r="E31" s="122" t="s">
        <v>94</v>
      </c>
      <c r="F31" s="120"/>
      <c r="G31" s="116"/>
      <c r="H31" s="120">
        <f t="shared" si="4"/>
        <v>0</v>
      </c>
      <c r="I31" s="120">
        <f t="shared" si="3"/>
        <v>0</v>
      </c>
    </row>
    <row r="32" spans="1:9" ht="27" customHeight="1">
      <c r="A32" s="109">
        <f>A31+1</f>
        <v>18</v>
      </c>
      <c r="B32" s="117" t="s">
        <v>95</v>
      </c>
      <c r="C32" s="118" t="s">
        <v>96</v>
      </c>
      <c r="D32" s="114">
        <v>961</v>
      </c>
      <c r="E32" s="119" t="s">
        <v>94</v>
      </c>
      <c r="F32" s="116"/>
      <c r="G32" s="116">
        <f>ROUND(F32*D32,2)</f>
        <v>0</v>
      </c>
      <c r="H32" s="116"/>
      <c r="I32" s="116">
        <f t="shared" si="3"/>
        <v>0</v>
      </c>
    </row>
    <row r="33" spans="1:9" ht="19.5" customHeight="1">
      <c r="A33" s="122">
        <f t="shared" si="2"/>
        <v>19</v>
      </c>
      <c r="B33" s="123" t="s">
        <v>97</v>
      </c>
      <c r="C33" s="124" t="s">
        <v>98</v>
      </c>
      <c r="D33" s="121">
        <v>184</v>
      </c>
      <c r="E33" s="122" t="s">
        <v>94</v>
      </c>
      <c r="F33" s="120"/>
      <c r="G33" s="116"/>
      <c r="H33" s="120">
        <f>F33*D33</f>
        <v>0</v>
      </c>
      <c r="I33" s="120">
        <f t="shared" si="3"/>
        <v>0</v>
      </c>
    </row>
    <row r="34" spans="1:9" ht="19.5" customHeight="1">
      <c r="A34" s="122">
        <f>A33+1</f>
        <v>20</v>
      </c>
      <c r="B34" s="123" t="s">
        <v>119</v>
      </c>
      <c r="C34" s="124" t="s">
        <v>112</v>
      </c>
      <c r="D34" s="121">
        <v>683</v>
      </c>
      <c r="E34" s="122" t="s">
        <v>94</v>
      </c>
      <c r="F34" s="120"/>
      <c r="G34" s="116"/>
      <c r="H34" s="120">
        <f>F34*D34</f>
        <v>0</v>
      </c>
      <c r="I34" s="120">
        <f t="shared" si="3"/>
        <v>0</v>
      </c>
    </row>
    <row r="35" spans="1:9" ht="19.5" customHeight="1">
      <c r="A35" s="122">
        <f>A34+1</f>
        <v>21</v>
      </c>
      <c r="B35" s="123" t="s">
        <v>99</v>
      </c>
      <c r="C35" s="124" t="s">
        <v>100</v>
      </c>
      <c r="D35" s="121">
        <v>94</v>
      </c>
      <c r="E35" s="122" t="s">
        <v>94</v>
      </c>
      <c r="F35" s="120"/>
      <c r="G35" s="116"/>
      <c r="H35" s="120">
        <f>F35*D35</f>
        <v>0</v>
      </c>
      <c r="I35" s="120">
        <f t="shared" si="3"/>
        <v>0</v>
      </c>
    </row>
    <row r="36" spans="1:9" ht="24.75" customHeight="1">
      <c r="A36" s="119">
        <f t="shared" si="2"/>
        <v>22</v>
      </c>
      <c r="B36" s="117" t="s">
        <v>131</v>
      </c>
      <c r="C36" s="118" t="s">
        <v>125</v>
      </c>
      <c r="D36" s="114">
        <v>648</v>
      </c>
      <c r="E36" s="119" t="s">
        <v>88</v>
      </c>
      <c r="F36" s="116"/>
      <c r="G36" s="116">
        <f>ROUND(F36*D36,2)</f>
        <v>0</v>
      </c>
      <c r="H36" s="116"/>
      <c r="I36" s="116">
        <f aca="true" t="shared" si="5" ref="I36:I41">G36+H36</f>
        <v>0</v>
      </c>
    </row>
    <row r="37" spans="1:9" ht="24.75" customHeight="1">
      <c r="A37" s="119">
        <f t="shared" si="2"/>
        <v>23</v>
      </c>
      <c r="B37" s="117" t="s">
        <v>132</v>
      </c>
      <c r="C37" s="118" t="s">
        <v>126</v>
      </c>
      <c r="D37" s="114">
        <v>648</v>
      </c>
      <c r="E37" s="119" t="s">
        <v>88</v>
      </c>
      <c r="F37" s="116"/>
      <c r="G37" s="116">
        <f>ROUND(F37*D37,2)</f>
        <v>0</v>
      </c>
      <c r="H37" s="116"/>
      <c r="I37" s="116">
        <f t="shared" si="5"/>
        <v>0</v>
      </c>
    </row>
    <row r="38" spans="1:9" ht="24.75" customHeight="1">
      <c r="A38" s="119">
        <f t="shared" si="2"/>
        <v>24</v>
      </c>
      <c r="B38" s="117" t="s">
        <v>129</v>
      </c>
      <c r="C38" s="118" t="s">
        <v>127</v>
      </c>
      <c r="D38" s="114">
        <v>21.204</v>
      </c>
      <c r="E38" s="119" t="s">
        <v>88</v>
      </c>
      <c r="F38" s="116"/>
      <c r="G38" s="116">
        <f>ROUND(F38*D38,2)</f>
        <v>0</v>
      </c>
      <c r="H38" s="116"/>
      <c r="I38" s="116">
        <f t="shared" si="5"/>
        <v>0</v>
      </c>
    </row>
    <row r="39" spans="1:9" ht="18" customHeight="1">
      <c r="A39" s="122">
        <f>A38+1</f>
        <v>25</v>
      </c>
      <c r="B39" s="123" t="s">
        <v>130</v>
      </c>
      <c r="C39" s="124" t="s">
        <v>128</v>
      </c>
      <c r="D39" s="121">
        <v>1.96137</v>
      </c>
      <c r="E39" s="122" t="s">
        <v>93</v>
      </c>
      <c r="F39" s="120"/>
      <c r="G39" s="120"/>
      <c r="H39" s="120">
        <f>D39*F39</f>
        <v>0</v>
      </c>
      <c r="I39" s="120">
        <f>G39+H39</f>
        <v>0</v>
      </c>
    </row>
    <row r="40" spans="1:9" ht="28.5" customHeight="1">
      <c r="A40" s="119">
        <f t="shared" si="2"/>
        <v>26</v>
      </c>
      <c r="B40" s="117" t="s">
        <v>101</v>
      </c>
      <c r="C40" s="118" t="s">
        <v>147</v>
      </c>
      <c r="D40" s="114">
        <v>42.111000000000004</v>
      </c>
      <c r="E40" s="119" t="s">
        <v>89</v>
      </c>
      <c r="F40" s="116"/>
      <c r="G40" s="116">
        <f>ROUND(F40*D40,2)</f>
        <v>0</v>
      </c>
      <c r="H40" s="116"/>
      <c r="I40" s="116">
        <f t="shared" si="5"/>
        <v>0</v>
      </c>
    </row>
    <row r="41" spans="1:9" ht="15.75" customHeight="1">
      <c r="A41" s="119">
        <f t="shared" si="2"/>
        <v>27</v>
      </c>
      <c r="B41" s="117" t="s">
        <v>102</v>
      </c>
      <c r="C41" s="118" t="s">
        <v>103</v>
      </c>
      <c r="D41" s="114">
        <v>42.111000000000004</v>
      </c>
      <c r="E41" s="119" t="s">
        <v>89</v>
      </c>
      <c r="F41" s="116"/>
      <c r="G41" s="116">
        <f>ROUND(F41*D41,2)</f>
        <v>0</v>
      </c>
      <c r="H41" s="116"/>
      <c r="I41" s="116">
        <f t="shared" si="5"/>
        <v>0</v>
      </c>
    </row>
    <row r="42" spans="1:9" ht="18" customHeight="1">
      <c r="A42" s="119">
        <f t="shared" si="2"/>
        <v>28</v>
      </c>
      <c r="B42" s="117"/>
      <c r="C42" s="118" t="s">
        <v>148</v>
      </c>
      <c r="D42" s="114">
        <v>61.90000000000001</v>
      </c>
      <c r="E42" s="119" t="s">
        <v>89</v>
      </c>
      <c r="F42" s="116"/>
      <c r="G42" s="116">
        <f>ROUND(F42*D42,2)</f>
        <v>0</v>
      </c>
      <c r="H42" s="116"/>
      <c r="I42" s="116">
        <f>G42+H42</f>
        <v>0</v>
      </c>
    </row>
    <row r="43" spans="1:9" ht="24" customHeight="1">
      <c r="A43" s="119">
        <f t="shared" si="2"/>
        <v>29</v>
      </c>
      <c r="B43" s="117"/>
      <c r="C43" s="118" t="s">
        <v>154</v>
      </c>
      <c r="D43" s="114">
        <v>34.8</v>
      </c>
      <c r="E43" s="119" t="s">
        <v>89</v>
      </c>
      <c r="F43" s="116"/>
      <c r="G43" s="116">
        <f>ROUND(F43*D43,2)</f>
        <v>0</v>
      </c>
      <c r="H43" s="116"/>
      <c r="I43" s="116">
        <f>G43+H43</f>
        <v>0</v>
      </c>
    </row>
    <row r="44" spans="1:9" ht="10.5">
      <c r="A44" s="129"/>
      <c r="B44" s="130"/>
      <c r="C44" s="131" t="s">
        <v>68</v>
      </c>
      <c r="D44" s="132"/>
      <c r="E44" s="133"/>
      <c r="F44" s="132"/>
      <c r="G44" s="132">
        <f>SUM(G15:G43)</f>
        <v>0</v>
      </c>
      <c r="H44" s="132">
        <f>SUM(H15:H43)</f>
        <v>0</v>
      </c>
      <c r="I44" s="132">
        <f>SUM(I15:I43)</f>
        <v>0</v>
      </c>
    </row>
    <row r="45" spans="1:9" ht="10.5">
      <c r="A45" s="129"/>
      <c r="B45" s="130"/>
      <c r="C45" s="105" t="s">
        <v>104</v>
      </c>
      <c r="D45" s="106"/>
      <c r="E45" s="129"/>
      <c r="F45" s="108"/>
      <c r="G45" s="108"/>
      <c r="H45" s="108"/>
      <c r="I45" s="108"/>
    </row>
    <row r="46" spans="1:9" ht="21">
      <c r="A46" s="119">
        <f>A43+1</f>
        <v>30</v>
      </c>
      <c r="B46" s="117" t="s">
        <v>105</v>
      </c>
      <c r="C46" s="118" t="s">
        <v>107</v>
      </c>
      <c r="D46" s="114">
        <v>428.4896399999999</v>
      </c>
      <c r="E46" s="119" t="s">
        <v>93</v>
      </c>
      <c r="F46" s="116"/>
      <c r="G46" s="116">
        <f>ROUND(F46*D46,2)</f>
        <v>0</v>
      </c>
      <c r="H46" s="116"/>
      <c r="I46" s="116">
        <f>G46+H46</f>
        <v>0</v>
      </c>
    </row>
    <row r="47" spans="3:9" ht="10.5">
      <c r="C47" s="135" t="s">
        <v>69</v>
      </c>
      <c r="D47" s="136"/>
      <c r="E47" s="134"/>
      <c r="F47" s="136"/>
      <c r="G47" s="136">
        <f>SUM(G46:G46)</f>
        <v>0</v>
      </c>
      <c r="H47" s="136">
        <f>SUM(H46:H46)</f>
        <v>0</v>
      </c>
      <c r="I47" s="136">
        <f>SUM(I46:I46)</f>
        <v>0</v>
      </c>
    </row>
    <row r="48" spans="3:9" ht="10.5">
      <c r="C48" s="135" t="s">
        <v>70</v>
      </c>
      <c r="D48" s="136"/>
      <c r="E48" s="134"/>
      <c r="F48" s="136"/>
      <c r="G48" s="136">
        <f>G47+G44</f>
        <v>0</v>
      </c>
      <c r="H48" s="136">
        <f>H47+H44</f>
        <v>0</v>
      </c>
      <c r="I48" s="136">
        <f>I47+I44</f>
        <v>0</v>
      </c>
    </row>
    <row r="49" spans="3:9" ht="10.5">
      <c r="C49" s="135" t="s">
        <v>71</v>
      </c>
      <c r="D49" s="136"/>
      <c r="E49" s="134"/>
      <c r="F49" s="136"/>
      <c r="G49" s="136">
        <f>G48</f>
        <v>0</v>
      </c>
      <c r="H49" s="136">
        <f>H48</f>
        <v>0</v>
      </c>
      <c r="I49" s="136">
        <f>I48</f>
        <v>0</v>
      </c>
    </row>
    <row r="51" ht="10.5">
      <c r="A51" s="137" t="s">
        <v>111</v>
      </c>
    </row>
    <row r="52" spans="1:9" ht="12">
      <c r="A52" s="143" t="s">
        <v>115</v>
      </c>
      <c r="B52" s="144"/>
      <c r="C52" s="144"/>
      <c r="D52" s="144"/>
      <c r="E52" s="144"/>
      <c r="F52" s="144"/>
      <c r="G52" s="144"/>
      <c r="H52" s="144"/>
      <c r="I52" s="144"/>
    </row>
    <row r="53" spans="3:4" ht="12">
      <c r="C53"/>
      <c r="D53"/>
    </row>
  </sheetData>
  <sheetProtection selectLockedCells="1" selectUnlockedCells="1"/>
  <mergeCells count="1">
    <mergeCell ref="A52:I52"/>
  </mergeCells>
  <printOptions horizontalCentered="1"/>
  <pageMargins left="0.39375" right="0.3541666666666667" top="0.6298611111111111" bottom="0.5902777777777778" header="0.5118055555555555" footer="0.3541666666666667"/>
  <pageSetup fitToHeight="4" fitToWidth="1" horizontalDpi="600" verticalDpi="600" orientation="portrait" paperSize="9" scale="93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c</dc:creator>
  <cp:keywords/>
  <dc:description/>
  <cp:lastModifiedBy>marek.cauner</cp:lastModifiedBy>
  <cp:lastPrinted>2023-01-16T07:43:58Z</cp:lastPrinted>
  <dcterms:created xsi:type="dcterms:W3CDTF">2019-04-27T10:28:52Z</dcterms:created>
  <dcterms:modified xsi:type="dcterms:W3CDTF">2023-01-16T07:44:11Z</dcterms:modified>
  <cp:category/>
  <cp:version/>
  <cp:contentType/>
  <cp:contentStatus/>
</cp:coreProperties>
</file>