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\DNS lanovky\"/>
    </mc:Choice>
  </mc:AlternateContent>
  <bookViews>
    <workbookView xWindow="0" yWindow="0" windowWidth="28800" windowHeight="1230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ponuka'!$A$1:$O$43</definedName>
  </definedNames>
  <calcPr calcId="162913"/>
</workbook>
</file>

<file path=xl/calcChain.xml><?xml version="1.0" encoding="utf-8"?>
<calcChain xmlns="http://schemas.openxmlformats.org/spreadsheetml/2006/main">
  <c r="O16" i="1" l="1"/>
  <c r="L28" i="1" l="1"/>
  <c r="F26" i="1" l="1"/>
  <c r="E26" i="1"/>
  <c r="O13" i="1" l="1"/>
  <c r="O14" i="1"/>
  <c r="G15" i="1"/>
  <c r="O17" i="1"/>
  <c r="O18" i="1"/>
  <c r="O19" i="1"/>
  <c r="O20" i="1"/>
  <c r="O21" i="1"/>
  <c r="O15" i="1" l="1"/>
  <c r="O23" i="1"/>
  <c r="O22" i="1"/>
  <c r="G12" i="1"/>
  <c r="O12" i="1" l="1"/>
  <c r="P12" i="1" s="1"/>
  <c r="G26" i="1"/>
  <c r="P23" i="1"/>
  <c r="O26" i="1" l="1"/>
  <c r="P26" i="1" s="1"/>
  <c r="O25" i="1"/>
  <c r="P25" i="1" s="1"/>
  <c r="O24" i="1"/>
  <c r="P24" i="1" s="1"/>
  <c r="P22" i="1" l="1"/>
  <c r="O28" i="1"/>
  <c r="P28" i="1" s="1"/>
  <c r="O30" i="1" l="1"/>
  <c r="O29" i="1" s="1"/>
</calcChain>
</file>

<file path=xl/sharedStrings.xml><?xml version="1.0" encoding="utf-8"?>
<sst xmlns="http://schemas.openxmlformats.org/spreadsheetml/2006/main" count="98" uniqueCount="83">
  <si>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</si>
  <si>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</si>
  <si>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</si>
  <si>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</si>
  <si>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</si>
  <si>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</si>
  <si>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</si>
  <si>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</si>
  <si>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</si>
  <si>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</si>
  <si>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</si>
  <si>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</si>
  <si>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</si>
  <si>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</si>
  <si>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</si>
  <si>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</si>
  <si>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</si>
  <si>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</si>
  <si>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</si>
  <si>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</si>
  <si>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</si>
  <si>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</si>
  <si>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</si>
  <si>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</si>
  <si>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</si>
  <si>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</si>
  <si>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</si>
  <si>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</si>
  <si>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</si>
  <si>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</si>
  <si>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</si>
  <si>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</si>
  <si>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</si>
  <si>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</si>
  <si>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</si>
  <si>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</si>
  <si>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</si>
  <si>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</si>
  <si>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</si>
  <si>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</si>
  <si>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</si>
  <si>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</si>
  <si>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</si>
  <si>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</si>
  <si>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</si>
  <si>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</si>
  <si>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</si>
  <si>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</si>
  <si>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</si>
  <si>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</si>
  <si>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</si>
  <si>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</si>
  <si>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</si>
  <si>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</si>
  <si>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</si>
  <si>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</si>
  <si>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</si>
  <si>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</si>
  <si>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</si>
  <si>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</si>
  <si>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</si>
  <si>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</si>
  <si>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</si>
  <si>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</si>
  <si>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</si>
  <si>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</si>
  <si>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</si>
  <si>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</si>
  <si>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</si>
  <si>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</si>
  <si>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Lesy SR š.p. OZ Karpaty</t>
  </si>
  <si>
    <t>Lesnícke služby v ťažbovom procese - viacoperačné technológie na OZ Karpaty, VC Majdán</t>
  </si>
  <si>
    <t>Políčko</t>
  </si>
  <si>
    <t>Koza</t>
  </si>
  <si>
    <t>OU</t>
  </si>
  <si>
    <t>VU+</t>
  </si>
  <si>
    <t>24.10.2022 Ing. Róbert Smolarčík</t>
  </si>
  <si>
    <t>Jahodník</t>
  </si>
  <si>
    <t>174a</t>
  </si>
  <si>
    <t>174b</t>
  </si>
  <si>
    <t>časť „C“ - Ťažba a výroba sortimentov v lanovkových / ťažkoprístupných terénoch forvestermi a ich sústreďovanie z lokality peň forvestermi na vývozné miesto alebo odvozné miesto / ich vývoz forwardermi na odvozné miesto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</si>
  <si>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Požadovaný termín vykonania zákazky: do 30.6.2023. Zo SP je požadovaná technológia z bodu 3. Predmet zákazky - (bližšie vymedzenie predmetu zákazky) :časť „C“ - Ťažba a výroba sortimentov v lanovkových / ťažkoprístupných terénoch forvestermi a ich sústreďovanie z lokality peň forvestermi na vývozné miesto alebo odvozné miesto / ich vývoz forwardermi na odvozné miesto.                                                                   Kontaktná osoba: Ing.Michal Kralovič 0918333087</t>
    </r>
  </si>
  <si>
    <t>príloha č. 2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</si>
</sst>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4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6" fillId="3" borderId="20" xfId="0" applyFont="1" applyFill="1" applyBorder="1" applyAlignment="1" applyProtection="1">
      <alignment vertical="center" wrapText="1"/>
    </xf>
    <xf numFmtId="0" fontId="5" fillId="3" borderId="10" xfId="0" applyFont="1" applyFill="1" applyBorder="1" applyAlignment="1" applyProtection="1">
      <alignment horizontal="center" vertical="center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10" fillId="3" borderId="29" xfId="0" applyFont="1" applyFill="1" applyBorder="1" applyAlignment="1" applyProtection="1">
      <alignment horizontal="center" vertical="center" wrapText="1"/>
    </xf>
    <xf numFmtId="3" fontId="10" fillId="3" borderId="29" xfId="0" applyNumberFormat="1" applyFont="1" applyFill="1" applyBorder="1" applyAlignment="1" applyProtection="1">
      <alignment horizontal="right" vertical="center"/>
    </xf>
    <xf numFmtId="4" fontId="6" fillId="3" borderId="27" xfId="0" applyNumberFormat="1" applyFont="1" applyFill="1" applyBorder="1" applyAlignment="1" applyProtection="1">
      <alignment horizontal="center" vertical="center"/>
    </xf>
    <xf numFmtId="0" fontId="10" fillId="3" borderId="31" xfId="0" applyFont="1" applyFill="1" applyBorder="1" applyAlignment="1" applyProtection="1">
      <alignment horizontal="center" vertical="center"/>
    </xf>
    <xf numFmtId="0" fontId="10" fillId="3" borderId="32" xfId="0" applyFont="1" applyFill="1" applyBorder="1" applyAlignment="1" applyProtection="1">
      <alignment horizontal="center" vertical="center" wrapText="1"/>
    </xf>
    <xf numFmtId="3" fontId="10" fillId="3" borderId="32" xfId="0" applyNumberFormat="1" applyFont="1" applyFill="1" applyBorder="1" applyAlignment="1" applyProtection="1">
      <alignment horizontal="right" vertical="center"/>
    </xf>
    <xf numFmtId="0" fontId="10" fillId="3" borderId="36" xfId="0" applyFont="1" applyFill="1" applyBorder="1" applyAlignment="1" applyProtection="1">
      <alignment horizontal="center" vertical="center"/>
    </xf>
    <xf numFmtId="0" fontId="10" fillId="3" borderId="37" xfId="0" applyFont="1" applyFill="1" applyBorder="1" applyAlignment="1" applyProtection="1">
      <alignment horizontal="center" vertical="center" wrapText="1"/>
    </xf>
    <xf numFmtId="0" fontId="3" fillId="3" borderId="37" xfId="0" applyFont="1" applyFill="1" applyBorder="1" applyAlignment="1" applyProtection="1">
      <alignment horizontal="center" vertical="center"/>
    </xf>
    <xf numFmtId="0" fontId="0" fillId="3" borderId="37" xfId="0" applyFill="1" applyBorder="1" applyAlignment="1" applyProtection="1">
      <alignment horizontal="center" vertical="center"/>
    </xf>
    <xf numFmtId="3" fontId="10" fillId="3" borderId="37" xfId="0" applyNumberFormat="1" applyFont="1" applyFill="1" applyBorder="1" applyAlignment="1" applyProtection="1">
      <alignment horizontal="right" vertical="center"/>
    </xf>
    <xf numFmtId="0" fontId="10" fillId="3" borderId="37" xfId="0" applyFont="1" applyFill="1" applyBorder="1" applyAlignment="1" applyProtection="1">
      <alignment horizontal="center" vertical="center"/>
    </xf>
    <xf numFmtId="4" fontId="6" fillId="3" borderId="39" xfId="0" applyNumberFormat="1" applyFont="1" applyFill="1" applyBorder="1" applyAlignment="1" applyProtection="1">
      <alignment horizontal="center" vertical="center"/>
    </xf>
    <xf numFmtId="4" fontId="6" fillId="3" borderId="38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35" xfId="0" applyNumberFormat="1" applyFont="1" applyFill="1" applyBorder="1" applyAlignment="1" applyProtection="1">
      <alignment horizontal="center" vertical="center"/>
    </xf>
    <xf numFmtId="4" fontId="6" fillId="3" borderId="38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45" xfId="0" applyFont="1" applyFill="1" applyBorder="1" applyAlignment="1" applyProtection="1">
      <alignment horizontal="center" vertical="center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39" xfId="0" applyFont="1" applyFill="1" applyBorder="1" applyProtection="1"/>
    <xf numFmtId="0" fontId="0" fillId="3" borderId="36" xfId="0" applyFill="1" applyBorder="1" applyProtection="1"/>
    <xf numFmtId="0" fontId="3" fillId="3" borderId="25" xfId="0" applyFont="1" applyFill="1" applyBorder="1" applyAlignment="1" applyProtection="1">
      <alignment horizontal="center" vertical="center"/>
    </xf>
    <xf numFmtId="3" fontId="10" fillId="3" borderId="25" xfId="0" applyNumberFormat="1" applyFont="1" applyFill="1" applyBorder="1" applyAlignment="1" applyProtection="1">
      <alignment horizontal="right" vertical="center"/>
    </xf>
    <xf numFmtId="3" fontId="10" fillId="3" borderId="45" xfId="0" applyNumberFormat="1" applyFont="1" applyFill="1" applyBorder="1" applyAlignment="1" applyProtection="1">
      <alignment horizontal="right" vertical="center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34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center" vertical="center"/>
    </xf>
    <xf numFmtId="0" fontId="10" fillId="3" borderId="22" xfId="0" applyFont="1" applyFill="1" applyBorder="1" applyAlignment="1" applyProtection="1">
      <alignment horizontal="right" vertical="center" wrapText="1"/>
    </xf>
    <xf numFmtId="0" fontId="10" fillId="3" borderId="21" xfId="0" applyFont="1" applyFill="1" applyBorder="1" applyAlignment="1" applyProtection="1">
      <alignment horizontal="right" vertical="center" wrapText="1"/>
    </xf>
    <xf numFmtId="0" fontId="10" fillId="3" borderId="49" xfId="0" applyFont="1" applyFill="1" applyBorder="1" applyAlignment="1" applyProtection="1">
      <alignment horizontal="right" vertical="center" wrapText="1"/>
    </xf>
    <xf numFmtId="0" fontId="10" fillId="3" borderId="23" xfId="0" applyFont="1" applyFill="1" applyBorder="1" applyAlignment="1" applyProtection="1">
      <alignment horizontal="center" vertical="center" wrapText="1"/>
    </xf>
    <xf numFmtId="0" fontId="10" fillId="3" borderId="21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/>
    </xf>
    <xf numFmtId="0" fontId="10" fillId="3" borderId="51" xfId="0" applyFont="1" applyFill="1" applyBorder="1" applyAlignment="1" applyProtection="1">
      <alignment horizontal="right" vertical="center" wrapText="1"/>
    </xf>
    <xf numFmtId="4" fontId="10" fillId="3" borderId="16" xfId="0" applyNumberFormat="1" applyFont="1" applyFill="1" applyBorder="1" applyAlignment="1" applyProtection="1">
      <alignment horizontal="center" vertical="center"/>
    </xf>
    <xf numFmtId="0" fontId="3" fillId="3" borderId="33" xfId="0" applyFont="1" applyFill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vertical="center" wrapText="1"/>
    </xf>
    <xf numFmtId="0" fontId="10" fillId="3" borderId="29" xfId="0" applyFont="1" applyFill="1" applyBorder="1" applyAlignment="1" applyProtection="1">
      <alignment horizontal="center" vertical="center"/>
    </xf>
    <xf numFmtId="0" fontId="10" fillId="3" borderId="45" xfId="0" applyFont="1" applyFill="1" applyBorder="1" applyAlignment="1" applyProtection="1">
      <alignment horizontal="right" vertical="center" wrapText="1"/>
    </xf>
    <xf numFmtId="0" fontId="10" fillId="3" borderId="29" xfId="0" applyFont="1" applyFill="1" applyBorder="1" applyAlignment="1" applyProtection="1">
      <alignment horizontal="right" vertical="center" wrapText="1"/>
    </xf>
    <xf numFmtId="0" fontId="10" fillId="3" borderId="52" xfId="0" applyFont="1" applyFill="1" applyBorder="1" applyAlignment="1" applyProtection="1">
      <alignment horizontal="right" vertical="center" wrapText="1"/>
    </xf>
    <xf numFmtId="4" fontId="10" fillId="3" borderId="35" xfId="0" applyNumberFormat="1" applyFont="1" applyFill="1" applyBorder="1" applyAlignment="1" applyProtection="1">
      <alignment horizontal="center" vertical="center"/>
    </xf>
    <xf numFmtId="4" fontId="6" fillId="3" borderId="53" xfId="0" applyNumberFormat="1" applyFont="1" applyFill="1" applyBorder="1" applyAlignment="1" applyProtection="1">
      <alignment horizontal="center" vertical="center"/>
      <protection locked="0"/>
    </xf>
    <xf numFmtId="3" fontId="0" fillId="3" borderId="33" xfId="0" applyNumberFormat="1" applyFont="1" applyFill="1" applyBorder="1" applyAlignment="1" applyProtection="1">
      <alignment horizontal="right" vertical="center"/>
    </xf>
    <xf numFmtId="0" fontId="6" fillId="3" borderId="24" xfId="0" applyFont="1" applyFill="1" applyBorder="1" applyAlignment="1" applyProtection="1">
      <alignment horizontal="left" vertical="center"/>
    </xf>
    <xf numFmtId="14" fontId="10" fillId="3" borderId="0" xfId="0" applyNumberFormat="1" applyFont="1" applyFill="1" applyBorder="1" applyAlignment="1" applyProtection="1">
      <alignment horizontal="left" vertical="center"/>
    </xf>
    <xf numFmtId="0" fontId="3" fillId="3" borderId="25" xfId="0" applyFont="1" applyFill="1" applyBorder="1" applyAlignment="1" applyProtection="1">
      <alignment horizontal="center" vertical="center"/>
    </xf>
    <xf numFmtId="0" fontId="0" fillId="3" borderId="26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33" xfId="0" applyFont="1" applyFill="1" applyBorder="1" applyAlignment="1" applyProtection="1">
      <alignment horizontal="center" vertical="center"/>
    </xf>
    <xf numFmtId="0" fontId="0" fillId="3" borderId="34" xfId="0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0" fillId="2" borderId="2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42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43" xfId="0" applyFill="1" applyBorder="1" applyAlignment="1">
      <alignment horizontal="center" vertical="top" wrapText="1"/>
    </xf>
    <xf numFmtId="0" fontId="0" fillId="3" borderId="40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44" xfId="0" applyFill="1" applyBorder="1" applyAlignment="1">
      <alignment horizontal="center" vertical="top" wrapText="1"/>
    </xf>
    <xf numFmtId="0" fontId="0" fillId="3" borderId="45" xfId="0" applyFill="1" applyBorder="1" applyAlignment="1">
      <alignment horizontal="center" vertical="top" wrapText="1"/>
    </xf>
    <xf numFmtId="0" fontId="0" fillId="3" borderId="41" xfId="0" applyFill="1" applyBorder="1" applyAlignment="1">
      <alignment horizontal="center" vertical="top" wrapText="1"/>
    </xf>
    <xf numFmtId="0" fontId="0" fillId="3" borderId="46" xfId="0" applyFill="1" applyBorder="1" applyAlignment="1">
      <alignment horizontal="center" vertical="top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47" xfId="0" applyFont="1" applyFill="1" applyBorder="1" applyAlignment="1" applyProtection="1">
      <alignment horizontal="center" vertical="center" wrapText="1"/>
    </xf>
    <xf numFmtId="0" fontId="6" fillId="3" borderId="48" xfId="0" applyFont="1" applyFill="1" applyBorder="1" applyAlignment="1" applyProtection="1">
      <alignment horizontal="center" vertical="center" wrapText="1"/>
    </xf>
    <xf numFmtId="0" fontId="6" fillId="3" borderId="49" xfId="0" applyFont="1" applyFill="1" applyBorder="1" applyAlignment="1" applyProtection="1">
      <alignment horizontal="center" vertical="center" wrapText="1"/>
    </xf>
    <xf numFmtId="0" fontId="6" fillId="3" borderId="50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10" fillId="3" borderId="54" xfId="0" applyFont="1" applyFill="1" applyBorder="1" applyAlignment="1" applyProtection="1">
      <alignment horizontal="center" vertical="center" wrapText="1"/>
    </xf>
    <xf numFmtId="0" fontId="10" fillId="3" borderId="55" xfId="0" applyFont="1" applyFill="1" applyBorder="1" applyAlignment="1" applyProtection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/>
    <xf numFmtId="0" fontId="0" fillId="2" borderId="0" xfId="0" applyFill="1" applyAlignment="1"/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6" xfId="0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tabSelected="1" view="pageBreakPreview" zoomScaleNormal="100" zoomScaleSheetLayoutView="100" workbookViewId="0">
      <selection activeCell="C3" sqref="C3:K3"/>
    </sheetView>
  </sheetViews>
  <sheetFormatPr defaultRowHeight="14.4" x14ac:dyDescent="0.3"/>
  <cols>
    <col min="1" max="1" width="13.6640625" customWidth="1"/>
    <col min="2" max="2" width="12" customWidth="1"/>
    <col min="3" max="3" width="14.88671875" customWidth="1"/>
    <col min="4" max="4" width="16" customWidth="1"/>
    <col min="7" max="7" width="11.88671875" customWidth="1"/>
    <col min="11" max="11" width="11.44140625" customWidth="1"/>
    <col min="12" max="12" width="16.109375" customWidth="1"/>
    <col min="13" max="13" width="6.109375" customWidth="1"/>
    <col min="14" max="14" width="13.88671875" customWidth="1"/>
    <col min="15" max="15" width="15.88671875" customWidth="1"/>
    <col min="16" max="16" width="14.5546875" customWidth="1"/>
    <col min="17" max="17" width="9.44140625" bestFit="1" customWidth="1"/>
  </cols>
  <sheetData>
    <row r="1" spans="1:16" ht="17.399999999999999" x14ac:dyDescent="0.3">
      <c r="A1" s="135" t="s">
        <v>64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6" t="s">
        <v>82</v>
      </c>
      <c r="O1" s="15"/>
    </row>
    <row r="2" spans="1:16" ht="11.25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68</v>
      </c>
      <c r="O2" s="15"/>
    </row>
    <row r="3" spans="1:16" ht="17.399999999999999" x14ac:dyDescent="0.3">
      <c r="A3" s="17" t="s">
        <v>0</v>
      </c>
      <c r="B3" s="13"/>
      <c r="C3" s="156" t="s">
        <v>71</v>
      </c>
      <c r="D3" s="157"/>
      <c r="E3" s="157"/>
      <c r="F3" s="157"/>
      <c r="G3" s="157"/>
      <c r="H3" s="157"/>
      <c r="I3" s="157"/>
      <c r="J3" s="157"/>
      <c r="K3" s="157"/>
      <c r="L3" s="13"/>
      <c r="N3" s="14"/>
      <c r="O3" s="15"/>
    </row>
    <row r="4" spans="1:16" ht="10.5" customHeight="1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3">
      <c r="A5" s="18"/>
      <c r="B5" s="18"/>
      <c r="C5" s="18"/>
      <c r="D5" s="18"/>
      <c r="E5" s="146"/>
      <c r="F5" s="146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3">
      <c r="A6" s="20" t="s">
        <v>1</v>
      </c>
      <c r="B6" s="147" t="s">
        <v>70</v>
      </c>
      <c r="C6" s="147"/>
      <c r="D6" s="147"/>
      <c r="E6" s="147"/>
      <c r="F6" s="147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5">
      <c r="A7" s="22"/>
      <c r="B7" s="148"/>
      <c r="C7" s="148"/>
      <c r="D7" s="148"/>
      <c r="E7" s="148"/>
      <c r="F7" s="148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5">
      <c r="A8" s="144" t="s">
        <v>66</v>
      </c>
      <c r="B8" s="145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5">
      <c r="A9" s="62" t="s">
        <v>69</v>
      </c>
      <c r="B9" s="149" t="s">
        <v>2</v>
      </c>
      <c r="C9" s="151" t="s">
        <v>53</v>
      </c>
      <c r="D9" s="152"/>
      <c r="E9" s="153" t="s">
        <v>3</v>
      </c>
      <c r="F9" s="154"/>
      <c r="G9" s="155"/>
      <c r="H9" s="136" t="s">
        <v>4</v>
      </c>
      <c r="I9" s="126" t="s">
        <v>5</v>
      </c>
      <c r="J9" s="139" t="s">
        <v>6</v>
      </c>
      <c r="K9" s="142" t="s">
        <v>7</v>
      </c>
      <c r="L9" s="126" t="s">
        <v>54</v>
      </c>
      <c r="M9" s="126" t="s">
        <v>60</v>
      </c>
      <c r="N9" s="116" t="s">
        <v>58</v>
      </c>
      <c r="O9" s="118" t="s">
        <v>59</v>
      </c>
    </row>
    <row r="10" spans="1:16" ht="21.75" customHeight="1" x14ac:dyDescent="0.3">
      <c r="A10" s="25"/>
      <c r="B10" s="150"/>
      <c r="C10" s="120" t="s">
        <v>67</v>
      </c>
      <c r="D10" s="121"/>
      <c r="E10" s="120" t="s">
        <v>9</v>
      </c>
      <c r="F10" s="122" t="s">
        <v>10</v>
      </c>
      <c r="G10" s="124" t="s">
        <v>11</v>
      </c>
      <c r="H10" s="137"/>
      <c r="I10" s="127"/>
      <c r="J10" s="140"/>
      <c r="K10" s="143"/>
      <c r="L10" s="127"/>
      <c r="M10" s="127"/>
      <c r="N10" s="117"/>
      <c r="O10" s="119"/>
    </row>
    <row r="11" spans="1:16" ht="50.25" customHeight="1" thickBot="1" x14ac:dyDescent="0.35">
      <c r="A11" s="26"/>
      <c r="B11" s="150"/>
      <c r="C11" s="120"/>
      <c r="D11" s="121"/>
      <c r="E11" s="120"/>
      <c r="F11" s="123"/>
      <c r="G11" s="125"/>
      <c r="H11" s="138"/>
      <c r="I11" s="127"/>
      <c r="J11" s="141"/>
      <c r="K11" s="143"/>
      <c r="L11" s="128"/>
      <c r="M11" s="128"/>
      <c r="N11" s="117"/>
      <c r="O11" s="119"/>
    </row>
    <row r="12" spans="1:16" ht="15" thickBot="1" x14ac:dyDescent="0.35">
      <c r="A12" s="27" t="s">
        <v>72</v>
      </c>
      <c r="B12" s="69">
        <v>31</v>
      </c>
      <c r="C12" s="129" t="s">
        <v>80</v>
      </c>
      <c r="D12" s="130"/>
      <c r="E12" s="70"/>
      <c r="F12" s="71">
        <v>956</v>
      </c>
      <c r="G12" s="72">
        <f>E12+F12</f>
        <v>956</v>
      </c>
      <c r="H12" s="73" t="s">
        <v>74</v>
      </c>
      <c r="I12" s="74">
        <v>40</v>
      </c>
      <c r="J12" s="74">
        <v>0.8</v>
      </c>
      <c r="K12" s="75">
        <v>600</v>
      </c>
      <c r="L12" s="77">
        <v>43452</v>
      </c>
      <c r="M12" s="28" t="s">
        <v>61</v>
      </c>
      <c r="N12" s="61"/>
      <c r="O12" s="32">
        <f>SUM(N12*G12)</f>
        <v>0</v>
      </c>
      <c r="P12" s="12" t="str">
        <f>IF( O12=0," ", IF(100-((L12/O12)*100)&gt;20,"viac ako 20%",0))</f>
        <v xml:space="preserve"> </v>
      </c>
    </row>
    <row r="13" spans="1:16" ht="15" thickBot="1" x14ac:dyDescent="0.35">
      <c r="A13" s="27" t="s">
        <v>72</v>
      </c>
      <c r="B13" s="80">
        <v>36</v>
      </c>
      <c r="C13" s="131"/>
      <c r="D13" s="132"/>
      <c r="E13" s="81"/>
      <c r="F13" s="82">
        <v>468</v>
      </c>
      <c r="G13" s="76">
        <v>468</v>
      </c>
      <c r="H13" s="73" t="s">
        <v>75</v>
      </c>
      <c r="I13" s="34">
        <v>40</v>
      </c>
      <c r="J13" s="34">
        <v>0.46</v>
      </c>
      <c r="K13" s="60">
        <v>500</v>
      </c>
      <c r="L13" s="77">
        <v>22157</v>
      </c>
      <c r="M13" s="33" t="s">
        <v>61</v>
      </c>
      <c r="N13" s="61"/>
      <c r="O13" s="32">
        <f t="shared" ref="O13:O22" si="0">SUM(N13*G13)</f>
        <v>0</v>
      </c>
      <c r="P13" s="12"/>
    </row>
    <row r="14" spans="1:16" ht="15" thickBot="1" x14ac:dyDescent="0.35">
      <c r="A14" s="27" t="s">
        <v>72</v>
      </c>
      <c r="B14" s="80">
        <v>29</v>
      </c>
      <c r="C14" s="131"/>
      <c r="D14" s="132"/>
      <c r="E14" s="81"/>
      <c r="F14" s="82">
        <v>339</v>
      </c>
      <c r="G14" s="76">
        <v>339</v>
      </c>
      <c r="H14" s="73" t="s">
        <v>74</v>
      </c>
      <c r="I14" s="34">
        <v>40</v>
      </c>
      <c r="J14" s="34">
        <v>0.57999999999999996</v>
      </c>
      <c r="K14" s="60">
        <v>950</v>
      </c>
      <c r="L14" s="77">
        <v>17263</v>
      </c>
      <c r="M14" s="33" t="s">
        <v>61</v>
      </c>
      <c r="N14" s="61"/>
      <c r="O14" s="32">
        <f t="shared" si="0"/>
        <v>0</v>
      </c>
      <c r="P14" s="12"/>
    </row>
    <row r="15" spans="1:16" ht="15" thickBot="1" x14ac:dyDescent="0.35">
      <c r="A15" s="79" t="s">
        <v>73</v>
      </c>
      <c r="B15" s="80">
        <v>37</v>
      </c>
      <c r="C15" s="131"/>
      <c r="D15" s="132"/>
      <c r="E15" s="81"/>
      <c r="F15" s="82">
        <v>715</v>
      </c>
      <c r="G15" s="76">
        <f t="shared" ref="G15" si="1">E15+F15</f>
        <v>715</v>
      </c>
      <c r="H15" s="73" t="s">
        <v>74</v>
      </c>
      <c r="I15" s="34">
        <v>40</v>
      </c>
      <c r="J15" s="34">
        <v>0.6</v>
      </c>
      <c r="K15" s="60">
        <v>550</v>
      </c>
      <c r="L15" s="77">
        <v>41411</v>
      </c>
      <c r="M15" s="33" t="s">
        <v>61</v>
      </c>
      <c r="N15" s="61"/>
      <c r="O15" s="32">
        <f t="shared" si="0"/>
        <v>0</v>
      </c>
      <c r="P15" s="12"/>
    </row>
    <row r="16" spans="1:16" ht="15" thickBot="1" x14ac:dyDescent="0.35">
      <c r="A16" s="79" t="s">
        <v>77</v>
      </c>
      <c r="B16" s="80" t="s">
        <v>78</v>
      </c>
      <c r="C16" s="131"/>
      <c r="D16" s="132"/>
      <c r="E16" s="81"/>
      <c r="F16" s="82">
        <v>295</v>
      </c>
      <c r="G16" s="76">
        <v>295</v>
      </c>
      <c r="H16" s="73" t="s">
        <v>75</v>
      </c>
      <c r="I16" s="34">
        <v>65</v>
      </c>
      <c r="J16" s="34">
        <v>0.31</v>
      </c>
      <c r="K16" s="60">
        <v>800</v>
      </c>
      <c r="L16" s="77">
        <v>19695</v>
      </c>
      <c r="M16" s="33" t="s">
        <v>61</v>
      </c>
      <c r="N16" s="61"/>
      <c r="O16" s="32">
        <f t="shared" si="0"/>
        <v>0</v>
      </c>
      <c r="P16" s="12"/>
    </row>
    <row r="17" spans="1:16" ht="15" thickBot="1" x14ac:dyDescent="0.35">
      <c r="A17" s="79" t="s">
        <v>77</v>
      </c>
      <c r="B17" s="80" t="s">
        <v>79</v>
      </c>
      <c r="C17" s="131"/>
      <c r="D17" s="132"/>
      <c r="E17" s="81"/>
      <c r="F17" s="82">
        <v>319</v>
      </c>
      <c r="G17" s="76">
        <v>319</v>
      </c>
      <c r="H17" s="73" t="s">
        <v>75</v>
      </c>
      <c r="I17" s="34">
        <v>60</v>
      </c>
      <c r="J17" s="34">
        <v>0.36</v>
      </c>
      <c r="K17" s="60">
        <v>550</v>
      </c>
      <c r="L17" s="77">
        <v>16857</v>
      </c>
      <c r="M17" s="33" t="s">
        <v>61</v>
      </c>
      <c r="N17" s="61"/>
      <c r="O17" s="32">
        <f t="shared" si="0"/>
        <v>0</v>
      </c>
      <c r="P17" s="12"/>
    </row>
    <row r="18" spans="1:16" ht="15" thickBot="1" x14ac:dyDescent="0.35">
      <c r="A18" s="79"/>
      <c r="B18" s="80"/>
      <c r="C18" s="131"/>
      <c r="D18" s="132"/>
      <c r="E18" s="81"/>
      <c r="F18" s="82"/>
      <c r="G18" s="76"/>
      <c r="H18" s="73"/>
      <c r="I18" s="34"/>
      <c r="J18" s="34"/>
      <c r="K18" s="60"/>
      <c r="L18" s="77"/>
      <c r="M18" s="33"/>
      <c r="N18" s="61"/>
      <c r="O18" s="32">
        <f t="shared" si="0"/>
        <v>0</v>
      </c>
      <c r="P18" s="12"/>
    </row>
    <row r="19" spans="1:16" ht="15" thickBot="1" x14ac:dyDescent="0.35">
      <c r="A19" s="79"/>
      <c r="B19" s="80"/>
      <c r="C19" s="131"/>
      <c r="D19" s="132"/>
      <c r="E19" s="81"/>
      <c r="F19" s="82"/>
      <c r="G19" s="76"/>
      <c r="H19" s="73"/>
      <c r="I19" s="34"/>
      <c r="J19" s="34"/>
      <c r="K19" s="60"/>
      <c r="L19" s="77"/>
      <c r="M19" s="33"/>
      <c r="N19" s="61"/>
      <c r="O19" s="32">
        <f t="shared" si="0"/>
        <v>0</v>
      </c>
      <c r="P19" s="12"/>
    </row>
    <row r="20" spans="1:16" ht="15" thickBot="1" x14ac:dyDescent="0.35">
      <c r="A20" s="79"/>
      <c r="B20" s="80"/>
      <c r="C20" s="131"/>
      <c r="D20" s="132"/>
      <c r="E20" s="81"/>
      <c r="F20" s="82"/>
      <c r="G20" s="76"/>
      <c r="H20" s="73"/>
      <c r="I20" s="34"/>
      <c r="J20" s="34"/>
      <c r="K20" s="60"/>
      <c r="L20" s="77"/>
      <c r="M20" s="33"/>
      <c r="N20" s="61"/>
      <c r="O20" s="32">
        <f t="shared" si="0"/>
        <v>0</v>
      </c>
      <c r="P20" s="12"/>
    </row>
    <row r="21" spans="1:16" ht="15" thickBot="1" x14ac:dyDescent="0.35">
      <c r="A21" s="79"/>
      <c r="B21" s="80"/>
      <c r="C21" s="131"/>
      <c r="D21" s="132"/>
      <c r="E21" s="81"/>
      <c r="F21" s="82"/>
      <c r="G21" s="76"/>
      <c r="H21" s="73"/>
      <c r="I21" s="34"/>
      <c r="J21" s="34"/>
      <c r="K21" s="60"/>
      <c r="L21" s="77"/>
      <c r="M21" s="33"/>
      <c r="N21" s="61"/>
      <c r="O21" s="32">
        <f t="shared" si="0"/>
        <v>0</v>
      </c>
      <c r="P21" s="12"/>
    </row>
    <row r="22" spans="1:16" ht="15" thickBot="1" x14ac:dyDescent="0.35">
      <c r="A22" s="87"/>
      <c r="B22" s="30"/>
      <c r="C22" s="131"/>
      <c r="D22" s="132"/>
      <c r="E22" s="65"/>
      <c r="F22" s="31"/>
      <c r="G22" s="76"/>
      <c r="H22" s="73"/>
      <c r="I22" s="30"/>
      <c r="J22" s="30"/>
      <c r="K22" s="64"/>
      <c r="L22" s="77"/>
      <c r="M22" s="33"/>
      <c r="N22" s="61"/>
      <c r="O22" s="32">
        <f t="shared" si="0"/>
        <v>0</v>
      </c>
      <c r="P22" s="12" t="str">
        <f t="shared" ref="P22" si="2">IF( O22=0," ", IF(100-((L22/O22)*100)&gt;20,"viac ako 20%",0))</f>
        <v xml:space="preserve"> </v>
      </c>
    </row>
    <row r="23" spans="1:16" ht="15" thickBot="1" x14ac:dyDescent="0.35">
      <c r="A23" s="87"/>
      <c r="B23" s="34"/>
      <c r="C23" s="131"/>
      <c r="D23" s="132"/>
      <c r="E23" s="66"/>
      <c r="F23" s="35"/>
      <c r="G23" s="76"/>
      <c r="H23" s="73"/>
      <c r="I23" s="34"/>
      <c r="J23" s="34"/>
      <c r="K23" s="60"/>
      <c r="L23" s="77"/>
      <c r="M23" s="36"/>
      <c r="N23" s="61"/>
      <c r="O23" s="32">
        <f>SUM(N23*G23)</f>
        <v>0</v>
      </c>
      <c r="P23" s="12" t="str">
        <f>IF( O23=0," ", IF(100-((L23/O23)*100)&gt;20,"viac ako 20%",0))</f>
        <v xml:space="preserve"> </v>
      </c>
    </row>
    <row r="24" spans="1:16" x14ac:dyDescent="0.3">
      <c r="A24" s="87"/>
      <c r="B24" s="30"/>
      <c r="C24" s="133"/>
      <c r="D24" s="134"/>
      <c r="E24" s="65"/>
      <c r="F24" s="31"/>
      <c r="G24" s="76"/>
      <c r="H24" s="73"/>
      <c r="I24" s="30"/>
      <c r="J24" s="30"/>
      <c r="K24" s="64"/>
      <c r="L24" s="77"/>
      <c r="M24" s="36"/>
      <c r="N24" s="61"/>
      <c r="O24" s="32">
        <f t="shared" ref="O24:O26" si="3">SUM(N24*G24)</f>
        <v>0</v>
      </c>
      <c r="P24" s="12" t="str">
        <f t="shared" ref="P24:P26" si="4">IF( O24=0," ", IF(100-((L24/O24)*100)&gt;20,"viac ako 20%",0))</f>
        <v xml:space="preserve"> </v>
      </c>
    </row>
    <row r="25" spans="1:16" x14ac:dyDescent="0.3">
      <c r="A25" s="29"/>
      <c r="B25" s="30"/>
      <c r="C25" s="89"/>
      <c r="D25" s="90"/>
      <c r="E25" s="65"/>
      <c r="F25" s="31"/>
      <c r="G25" s="76"/>
      <c r="H25" s="67"/>
      <c r="I25" s="30"/>
      <c r="J25" s="30"/>
      <c r="K25" s="64"/>
      <c r="L25" s="77"/>
      <c r="M25" s="36"/>
      <c r="N25" s="61"/>
      <c r="O25" s="32">
        <f t="shared" si="3"/>
        <v>0</v>
      </c>
      <c r="P25" s="12" t="str">
        <f t="shared" si="4"/>
        <v xml:space="preserve"> </v>
      </c>
    </row>
    <row r="26" spans="1:16" ht="15" thickBot="1" x14ac:dyDescent="0.35">
      <c r="A26" s="37"/>
      <c r="B26" s="38"/>
      <c r="C26" s="97"/>
      <c r="D26" s="98"/>
      <c r="E26" s="86">
        <f>SUM(E12:E25)</f>
        <v>0</v>
      </c>
      <c r="F26" s="39">
        <f>SUM(F12:F25)</f>
        <v>3092</v>
      </c>
      <c r="G26" s="83">
        <f>SUM(G12:G25)</f>
        <v>3092</v>
      </c>
      <c r="H26" s="68"/>
      <c r="I26" s="38"/>
      <c r="J26" s="38"/>
      <c r="K26" s="78"/>
      <c r="L26" s="84"/>
      <c r="M26" s="50" t="s">
        <v>61</v>
      </c>
      <c r="N26" s="85"/>
      <c r="O26" s="50">
        <f t="shared" si="3"/>
        <v>0</v>
      </c>
      <c r="P26" s="12" t="str">
        <f t="shared" si="4"/>
        <v xml:space="preserve"> </v>
      </c>
    </row>
    <row r="27" spans="1:16" ht="15" thickBot="1" x14ac:dyDescent="0.35">
      <c r="A27" s="40"/>
      <c r="B27" s="41"/>
      <c r="C27" s="42"/>
      <c r="D27" s="43"/>
      <c r="E27" s="44"/>
      <c r="F27" s="44"/>
      <c r="G27" s="44"/>
      <c r="H27" s="45"/>
      <c r="I27" s="41"/>
      <c r="J27" s="41"/>
      <c r="K27" s="42"/>
      <c r="L27" s="52"/>
      <c r="M27" s="47"/>
      <c r="N27" s="51"/>
      <c r="O27" s="52"/>
      <c r="P27" s="12"/>
    </row>
    <row r="28" spans="1:16" ht="15" thickBot="1" x14ac:dyDescent="0.35">
      <c r="A28" s="63"/>
      <c r="B28" s="48"/>
      <c r="C28" s="48"/>
      <c r="D28" s="48"/>
      <c r="E28" s="48"/>
      <c r="F28" s="48"/>
      <c r="G28" s="48"/>
      <c r="H28" s="48"/>
      <c r="I28" s="48"/>
      <c r="J28" s="91" t="s">
        <v>13</v>
      </c>
      <c r="K28" s="91"/>
      <c r="L28" s="52">
        <f>SUM(L12:L24)</f>
        <v>160835</v>
      </c>
      <c r="M28" s="49"/>
      <c r="N28" s="53" t="s">
        <v>14</v>
      </c>
      <c r="O28" s="46">
        <f>SUM(O12:O26)</f>
        <v>0</v>
      </c>
      <c r="P28" s="12" t="str">
        <f>IF(O28&gt;L28,"prekročená cena","nižšia ako stanovená")</f>
        <v>nižšia ako stanovená</v>
      </c>
    </row>
    <row r="29" spans="1:16" ht="15" thickBot="1" x14ac:dyDescent="0.35">
      <c r="A29" s="92" t="s">
        <v>15</v>
      </c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4"/>
      <c r="O29" s="46">
        <f>O30-O28</f>
        <v>0</v>
      </c>
    </row>
    <row r="30" spans="1:16" ht="15" thickBot="1" x14ac:dyDescent="0.35">
      <c r="A30" s="92" t="s">
        <v>16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4"/>
      <c r="O30" s="46">
        <f>IF("nie"=MID(I38,1,3),O28,(O28*1.2))</f>
        <v>0</v>
      </c>
    </row>
    <row r="31" spans="1:16" x14ac:dyDescent="0.3">
      <c r="A31" s="105" t="s">
        <v>17</v>
      </c>
      <c r="B31" s="105"/>
      <c r="C31" s="105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</row>
    <row r="32" spans="1:16" x14ac:dyDescent="0.3">
      <c r="A32" s="95" t="s">
        <v>65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</row>
    <row r="33" spans="1:15" ht="25.5" customHeight="1" x14ac:dyDescent="0.3">
      <c r="A33" s="55" t="s">
        <v>57</v>
      </c>
      <c r="B33" s="55"/>
      <c r="C33" s="55"/>
      <c r="D33" s="55"/>
      <c r="E33" s="55"/>
      <c r="F33" s="55"/>
      <c r="G33" s="56" t="s">
        <v>55</v>
      </c>
      <c r="H33" s="55"/>
      <c r="I33" s="55"/>
      <c r="J33" s="57"/>
      <c r="K33" s="57"/>
      <c r="L33" s="57"/>
      <c r="M33" s="57"/>
      <c r="N33" s="57"/>
      <c r="O33" s="57"/>
    </row>
    <row r="34" spans="1:15" ht="15" customHeight="1" x14ac:dyDescent="0.3">
      <c r="A34" s="107" t="s">
        <v>81</v>
      </c>
      <c r="B34" s="108"/>
      <c r="C34" s="108"/>
      <c r="D34" s="108"/>
      <c r="E34" s="109"/>
      <c r="F34" s="106" t="s">
        <v>56</v>
      </c>
      <c r="G34" s="58" t="s">
        <v>18</v>
      </c>
      <c r="H34" s="99"/>
      <c r="I34" s="100"/>
      <c r="J34" s="100"/>
      <c r="K34" s="100"/>
      <c r="L34" s="100"/>
      <c r="M34" s="100"/>
      <c r="N34" s="100"/>
      <c r="O34" s="101"/>
    </row>
    <row r="35" spans="1:15" x14ac:dyDescent="0.3">
      <c r="A35" s="110"/>
      <c r="B35" s="111"/>
      <c r="C35" s="111"/>
      <c r="D35" s="111"/>
      <c r="E35" s="112"/>
      <c r="F35" s="106"/>
      <c r="G35" s="58" t="s">
        <v>19</v>
      </c>
      <c r="H35" s="99"/>
      <c r="I35" s="100"/>
      <c r="J35" s="100"/>
      <c r="K35" s="100"/>
      <c r="L35" s="100"/>
      <c r="M35" s="100"/>
      <c r="N35" s="100"/>
      <c r="O35" s="101"/>
    </row>
    <row r="36" spans="1:15" ht="18" customHeight="1" x14ac:dyDescent="0.3">
      <c r="A36" s="110"/>
      <c r="B36" s="111"/>
      <c r="C36" s="111"/>
      <c r="D36" s="111"/>
      <c r="E36" s="112"/>
      <c r="F36" s="106"/>
      <c r="G36" s="58" t="s">
        <v>20</v>
      </c>
      <c r="H36" s="99"/>
      <c r="I36" s="100"/>
      <c r="J36" s="100"/>
      <c r="K36" s="100"/>
      <c r="L36" s="100"/>
      <c r="M36" s="100"/>
      <c r="N36" s="100"/>
      <c r="O36" s="101"/>
    </row>
    <row r="37" spans="1:15" x14ac:dyDescent="0.3">
      <c r="A37" s="110"/>
      <c r="B37" s="111"/>
      <c r="C37" s="111"/>
      <c r="D37" s="111"/>
      <c r="E37" s="112"/>
      <c r="F37" s="106"/>
      <c r="G37" s="58" t="s">
        <v>21</v>
      </c>
      <c r="H37" s="99"/>
      <c r="I37" s="100"/>
      <c r="J37" s="100"/>
      <c r="K37" s="100"/>
      <c r="L37" s="100"/>
      <c r="M37" s="100"/>
      <c r="N37" s="100"/>
      <c r="O37" s="101"/>
    </row>
    <row r="38" spans="1:15" x14ac:dyDescent="0.3">
      <c r="A38" s="110"/>
      <c r="B38" s="111"/>
      <c r="C38" s="111"/>
      <c r="D38" s="111"/>
      <c r="E38" s="112"/>
      <c r="F38" s="106"/>
      <c r="G38" s="58" t="s">
        <v>22</v>
      </c>
      <c r="H38" s="99"/>
      <c r="I38" s="100"/>
      <c r="J38" s="100"/>
      <c r="K38" s="100"/>
      <c r="L38" s="100"/>
      <c r="M38" s="100"/>
      <c r="N38" s="100"/>
      <c r="O38" s="101"/>
    </row>
    <row r="39" spans="1:15" x14ac:dyDescent="0.3">
      <c r="A39" s="110"/>
      <c r="B39" s="111"/>
      <c r="C39" s="111"/>
      <c r="D39" s="111"/>
      <c r="E39" s="112"/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3">
      <c r="A40" s="110"/>
      <c r="B40" s="111"/>
      <c r="C40" s="111"/>
      <c r="D40" s="111"/>
      <c r="E40" s="112"/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3">
      <c r="A41" s="113"/>
      <c r="B41" s="114"/>
      <c r="C41" s="114"/>
      <c r="D41" s="114"/>
      <c r="E41" s="115"/>
      <c r="F41" s="57"/>
      <c r="G41" s="24"/>
      <c r="H41" s="18"/>
      <c r="I41" s="24"/>
      <c r="J41" s="24" t="s">
        <v>23</v>
      </c>
      <c r="K41" s="24"/>
      <c r="L41" s="102"/>
      <c r="M41" s="103"/>
      <c r="N41" s="104"/>
      <c r="O41" s="24"/>
    </row>
    <row r="42" spans="1:15" x14ac:dyDescent="0.3">
      <c r="A42" s="88" t="s">
        <v>76</v>
      </c>
      <c r="B42" s="57"/>
      <c r="C42" s="57"/>
      <c r="D42" s="57"/>
      <c r="E42" s="57"/>
      <c r="F42" s="57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3">
      <c r="A43" s="21"/>
      <c r="B43" s="21"/>
      <c r="C43" s="21"/>
      <c r="D43" s="21"/>
      <c r="E43" s="21"/>
      <c r="F43" s="21"/>
      <c r="G43" s="24"/>
      <c r="H43" s="24"/>
      <c r="I43" s="24"/>
      <c r="J43" s="24"/>
      <c r="K43" s="24"/>
      <c r="L43" s="24"/>
      <c r="M43" s="24"/>
      <c r="N43" s="24"/>
      <c r="O43" s="24"/>
    </row>
  </sheetData>
  <mergeCells count="37">
    <mergeCell ref="C12:D24"/>
    <mergeCell ref="A1:L1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L9:L11"/>
    <mergeCell ref="C3:K3"/>
    <mergeCell ref="N9:N11"/>
    <mergeCell ref="O9:O11"/>
    <mergeCell ref="C10:D11"/>
    <mergeCell ref="E10:E11"/>
    <mergeCell ref="F10:F11"/>
    <mergeCell ref="G10:G11"/>
    <mergeCell ref="M9:M11"/>
    <mergeCell ref="H38:O38"/>
    <mergeCell ref="L41:N41"/>
    <mergeCell ref="A31:C31"/>
    <mergeCell ref="F34:F38"/>
    <mergeCell ref="H34:O34"/>
    <mergeCell ref="H35:O35"/>
    <mergeCell ref="H36:O36"/>
    <mergeCell ref="H37:O37"/>
    <mergeCell ref="A34:E41"/>
    <mergeCell ref="C25:D25"/>
    <mergeCell ref="J28:K28"/>
    <mergeCell ref="A29:N29"/>
    <mergeCell ref="A30:N30"/>
    <mergeCell ref="A32:O32"/>
    <mergeCell ref="C26:D26"/>
  </mergeCells>
  <pageMargins left="0.23622047244094491" right="0.23622047244094491" top="0" bottom="0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B4" sqref="B4:N4"/>
    </sheetView>
  </sheetViews>
  <sheetFormatPr defaultRowHeight="14.4" x14ac:dyDescent="0.3"/>
  <cols>
    <col min="1" max="1" width="14" customWidth="1"/>
  </cols>
  <sheetData>
    <row r="2" spans="1:14" x14ac:dyDescent="0.3">
      <c r="A2" s="1" t="s">
        <v>24</v>
      </c>
      <c r="B2" s="2"/>
      <c r="C2" s="2"/>
      <c r="D2" s="3"/>
      <c r="E2" s="4"/>
      <c r="F2" s="4"/>
      <c r="L2" s="160" t="s">
        <v>51</v>
      </c>
      <c r="M2" s="160"/>
    </row>
    <row r="3" spans="1:14" x14ac:dyDescent="0.3">
      <c r="A3" s="5" t="s">
        <v>25</v>
      </c>
      <c r="B3" s="161" t="s">
        <v>26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</row>
    <row r="4" spans="1:14" x14ac:dyDescent="0.3">
      <c r="A4" s="5" t="s">
        <v>27</v>
      </c>
      <c r="B4" s="161" t="s">
        <v>28</v>
      </c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</row>
    <row r="5" spans="1:14" x14ac:dyDescent="0.3">
      <c r="A5" s="5" t="s">
        <v>8</v>
      </c>
      <c r="B5" s="161" t="s">
        <v>29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</row>
    <row r="6" spans="1:14" x14ac:dyDescent="0.3">
      <c r="A6" s="5" t="s">
        <v>2</v>
      </c>
      <c r="B6" s="161" t="s">
        <v>30</v>
      </c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</row>
    <row r="7" spans="1:14" x14ac:dyDescent="0.3">
      <c r="A7" s="6" t="s">
        <v>31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9"/>
    </row>
    <row r="8" spans="1:14" x14ac:dyDescent="0.3">
      <c r="A8" s="5" t="s">
        <v>12</v>
      </c>
      <c r="B8" s="161" t="s">
        <v>32</v>
      </c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</row>
    <row r="9" spans="1:14" x14ac:dyDescent="0.3">
      <c r="A9" s="7" t="s">
        <v>33</v>
      </c>
      <c r="B9" s="161" t="s">
        <v>34</v>
      </c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</row>
    <row r="10" spans="1:14" x14ac:dyDescent="0.3">
      <c r="A10" s="7" t="s">
        <v>35</v>
      </c>
      <c r="B10" s="161" t="s">
        <v>36</v>
      </c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</row>
    <row r="11" spans="1:14" x14ac:dyDescent="0.3">
      <c r="A11" s="8" t="s">
        <v>37</v>
      </c>
      <c r="B11" s="161" t="s">
        <v>38</v>
      </c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</row>
    <row r="12" spans="1:14" x14ac:dyDescent="0.3">
      <c r="A12" s="9" t="s">
        <v>39</v>
      </c>
      <c r="B12" s="161" t="s">
        <v>40</v>
      </c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</row>
    <row r="13" spans="1:14" ht="24" customHeight="1" x14ac:dyDescent="0.3">
      <c r="A13" s="8" t="s">
        <v>41</v>
      </c>
      <c r="B13" s="161" t="s">
        <v>42</v>
      </c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</row>
    <row r="14" spans="1:14" ht="16.5" customHeight="1" x14ac:dyDescent="0.3">
      <c r="A14" s="8" t="s">
        <v>5</v>
      </c>
      <c r="B14" s="161" t="s">
        <v>52</v>
      </c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</row>
    <row r="15" spans="1:14" x14ac:dyDescent="0.3">
      <c r="A15" s="8" t="s">
        <v>43</v>
      </c>
      <c r="B15" s="161" t="s">
        <v>44</v>
      </c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</row>
    <row r="16" spans="1:14" ht="39.6" x14ac:dyDescent="0.3">
      <c r="A16" s="10" t="s">
        <v>45</v>
      </c>
      <c r="B16" s="161" t="s">
        <v>46</v>
      </c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</row>
    <row r="17" spans="1:14" ht="28.5" customHeight="1" x14ac:dyDescent="0.3">
      <c r="A17" s="10" t="s">
        <v>47</v>
      </c>
      <c r="B17" s="161" t="s">
        <v>48</v>
      </c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</row>
    <row r="18" spans="1:14" ht="27" customHeight="1" x14ac:dyDescent="0.3">
      <c r="A18" s="11" t="s">
        <v>49</v>
      </c>
      <c r="B18" s="161" t="s">
        <v>50</v>
      </c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</row>
    <row r="19" spans="1:14" ht="75" customHeight="1" x14ac:dyDescent="0.3">
      <c r="A19" s="59" t="s">
        <v>62</v>
      </c>
      <c r="B19" s="162" t="s">
        <v>63</v>
      </c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2023-02-02T10:54:02Z</cp:lastPrinted>
  <dcterms:created xsi:type="dcterms:W3CDTF">2012-08-13T12:29:09Z</dcterms:created>
  <dcterms:modified xsi:type="dcterms:W3CDTF">2023-02-02T21:11:07Z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