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Bpe_DOMA\!Čeleda\DPS U lesíka - vstupní schody\"/>
    </mc:Choice>
  </mc:AlternateContent>
  <xr:revisionPtr revIDLastSave="0" documentId="8_{AF8B5DB8-4C5D-4366-85D4-C51DBC21D6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2241_01 Pol" sheetId="12" r:id="rId4"/>
    <sheet name="03 2241_03 Pol" sheetId="13" r:id="rId5"/>
  </sheets>
  <externalReferences>
    <externalReference r:id="rId6"/>
  </externalReferences>
  <definedNames>
    <definedName name="CelkemDPHVypocet" localSheetId="1">Stavba!$H$44</definedName>
    <definedName name="CenaCelkem">Stavba!$G$29</definedName>
    <definedName name="CenaCelkemBezDPH">Stavba!$G$28</definedName>
    <definedName name="CenaCelkemVypocet" localSheetId="1">Stavba!$I$44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2241_01 Pol'!$1:$7</definedName>
    <definedName name="_xlnm.Print_Titles" localSheetId="4">'03 2241_03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2241_01 Pol'!$A$1:$Y$210</definedName>
    <definedName name="_xlnm.Print_Area" localSheetId="4">'03 2241_03 Pol'!$A$1:$Y$200</definedName>
    <definedName name="_xlnm.Print_Area" localSheetId="1">Stavba!$A$1:$J$74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Stavba!$F$44</definedName>
    <definedName name="ZakladDPHZakl">Stavba!$G$25</definedName>
    <definedName name="ZakladDPHZaklVypocet" localSheetId="1">Stavba!$G$44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73" i="1" l="1"/>
  <c r="I72" i="1"/>
  <c r="I19" i="1" s="1"/>
  <c r="I71" i="1"/>
  <c r="I70" i="1"/>
  <c r="I69" i="1"/>
  <c r="I68" i="1"/>
  <c r="I67" i="1"/>
  <c r="I66" i="1"/>
  <c r="I65" i="1"/>
  <c r="I64" i="1"/>
  <c r="I16" i="1" s="1"/>
  <c r="I63" i="1"/>
  <c r="I62" i="1"/>
  <c r="I61" i="1"/>
  <c r="I60" i="1"/>
  <c r="I59" i="1"/>
  <c r="I58" i="1"/>
  <c r="I57" i="1"/>
  <c r="I56" i="1"/>
  <c r="G43" i="1"/>
  <c r="F43" i="1"/>
  <c r="H43" i="1" s="1"/>
  <c r="I43" i="1" s="1"/>
  <c r="G42" i="1"/>
  <c r="H42" i="1" s="1"/>
  <c r="I42" i="1" s="1"/>
  <c r="F42" i="1"/>
  <c r="G41" i="1"/>
  <c r="F41" i="1"/>
  <c r="G40" i="1"/>
  <c r="F40" i="1"/>
  <c r="H40" i="1" s="1"/>
  <c r="I40" i="1" s="1"/>
  <c r="G39" i="1"/>
  <c r="H39" i="1" s="1"/>
  <c r="I39" i="1" s="1"/>
  <c r="I44" i="1" s="1"/>
  <c r="F39" i="1"/>
  <c r="G190" i="13"/>
  <c r="G9" i="13"/>
  <c r="I9" i="13"/>
  <c r="I8" i="13" s="1"/>
  <c r="K9" i="13"/>
  <c r="K8" i="13" s="1"/>
  <c r="M9" i="13"/>
  <c r="O9" i="13"/>
  <c r="O8" i="13" s="1"/>
  <c r="Q9" i="13"/>
  <c r="V9" i="13"/>
  <c r="G11" i="13"/>
  <c r="G8" i="13" s="1"/>
  <c r="I11" i="13"/>
  <c r="K11" i="13"/>
  <c r="M11" i="13"/>
  <c r="O11" i="13"/>
  <c r="Q11" i="13"/>
  <c r="V11" i="13"/>
  <c r="V8" i="13" s="1"/>
  <c r="G13" i="13"/>
  <c r="M13" i="13" s="1"/>
  <c r="I13" i="13"/>
  <c r="K13" i="13"/>
  <c r="O13" i="13"/>
  <c r="Q13" i="13"/>
  <c r="V13" i="13"/>
  <c r="G15" i="13"/>
  <c r="M15" i="13" s="1"/>
  <c r="I15" i="13"/>
  <c r="K15" i="13"/>
  <c r="O15" i="13"/>
  <c r="Q15" i="13"/>
  <c r="V15" i="13"/>
  <c r="G17" i="13"/>
  <c r="M17" i="13" s="1"/>
  <c r="I17" i="13"/>
  <c r="K17" i="13"/>
  <c r="O17" i="13"/>
  <c r="Q17" i="13"/>
  <c r="V17" i="13"/>
  <c r="G19" i="13"/>
  <c r="I19" i="13"/>
  <c r="K19" i="13"/>
  <c r="M19" i="13"/>
  <c r="O19" i="13"/>
  <c r="Q19" i="13"/>
  <c r="Q8" i="13" s="1"/>
  <c r="V19" i="13"/>
  <c r="G21" i="13"/>
  <c r="I21" i="13"/>
  <c r="K21" i="13"/>
  <c r="M21" i="13"/>
  <c r="O21" i="13"/>
  <c r="Q21" i="13"/>
  <c r="V21" i="13"/>
  <c r="G24" i="13"/>
  <c r="M24" i="13" s="1"/>
  <c r="I24" i="13"/>
  <c r="K24" i="13"/>
  <c r="K23" i="13" s="1"/>
  <c r="O24" i="13"/>
  <c r="Q24" i="13"/>
  <c r="Q23" i="13" s="1"/>
  <c r="V24" i="13"/>
  <c r="V23" i="13" s="1"/>
  <c r="G27" i="13"/>
  <c r="M27" i="13" s="1"/>
  <c r="I27" i="13"/>
  <c r="I23" i="13" s="1"/>
  <c r="K27" i="13"/>
  <c r="O27" i="13"/>
  <c r="O23" i="13" s="1"/>
  <c r="Q27" i="13"/>
  <c r="V27" i="13"/>
  <c r="G30" i="13"/>
  <c r="M30" i="13" s="1"/>
  <c r="I30" i="13"/>
  <c r="K30" i="13"/>
  <c r="O30" i="13"/>
  <c r="Q30" i="13"/>
  <c r="V30" i="13"/>
  <c r="G32" i="13"/>
  <c r="M32" i="13"/>
  <c r="Q32" i="13"/>
  <c r="V32" i="13"/>
  <c r="G33" i="13"/>
  <c r="I33" i="13"/>
  <c r="I32" i="13" s="1"/>
  <c r="K33" i="13"/>
  <c r="K32" i="13" s="1"/>
  <c r="M33" i="13"/>
  <c r="O33" i="13"/>
  <c r="O32" i="13" s="1"/>
  <c r="Q33" i="13"/>
  <c r="V33" i="13"/>
  <c r="I35" i="13"/>
  <c r="O35" i="13"/>
  <c r="G36" i="13"/>
  <c r="M36" i="13" s="1"/>
  <c r="M35" i="13" s="1"/>
  <c r="I36" i="13"/>
  <c r="K36" i="13"/>
  <c r="K35" i="13" s="1"/>
  <c r="O36" i="13"/>
  <c r="Q36" i="13"/>
  <c r="Q35" i="13" s="1"/>
  <c r="V36" i="13"/>
  <c r="V35" i="13" s="1"/>
  <c r="I38" i="13"/>
  <c r="G39" i="13"/>
  <c r="M39" i="13" s="1"/>
  <c r="M38" i="13" s="1"/>
  <c r="I39" i="13"/>
  <c r="K39" i="13"/>
  <c r="O39" i="13"/>
  <c r="O38" i="13" s="1"/>
  <c r="Q39" i="13"/>
  <c r="V39" i="13"/>
  <c r="V38" i="13" s="1"/>
  <c r="G42" i="13"/>
  <c r="I42" i="13"/>
  <c r="K42" i="13"/>
  <c r="K38" i="13" s="1"/>
  <c r="M42" i="13"/>
  <c r="O42" i="13"/>
  <c r="Q42" i="13"/>
  <c r="Q38" i="13" s="1"/>
  <c r="V42" i="13"/>
  <c r="G45" i="13"/>
  <c r="I45" i="13"/>
  <c r="K45" i="13"/>
  <c r="M45" i="13"/>
  <c r="O45" i="13"/>
  <c r="Q45" i="13"/>
  <c r="V45" i="13"/>
  <c r="G48" i="13"/>
  <c r="M48" i="13" s="1"/>
  <c r="I48" i="13"/>
  <c r="K48" i="13"/>
  <c r="K47" i="13" s="1"/>
  <c r="O48" i="13"/>
  <c r="Q48" i="13"/>
  <c r="Q47" i="13" s="1"/>
  <c r="V48" i="13"/>
  <c r="V47" i="13" s="1"/>
  <c r="G51" i="13"/>
  <c r="M51" i="13" s="1"/>
  <c r="I51" i="13"/>
  <c r="I47" i="13" s="1"/>
  <c r="K51" i="13"/>
  <c r="O51" i="13"/>
  <c r="O47" i="13" s="1"/>
  <c r="Q51" i="13"/>
  <c r="V51" i="13"/>
  <c r="G54" i="13"/>
  <c r="M54" i="13" s="1"/>
  <c r="I54" i="13"/>
  <c r="K54" i="13"/>
  <c r="O54" i="13"/>
  <c r="Q54" i="13"/>
  <c r="V54" i="13"/>
  <c r="G56" i="13"/>
  <c r="M56" i="13"/>
  <c r="Q56" i="13"/>
  <c r="V56" i="13"/>
  <c r="G57" i="13"/>
  <c r="I57" i="13"/>
  <c r="I56" i="13" s="1"/>
  <c r="K57" i="13"/>
  <c r="K56" i="13" s="1"/>
  <c r="M57" i="13"/>
  <c r="O57" i="13"/>
  <c r="O56" i="13" s="1"/>
  <c r="Q57" i="13"/>
  <c r="V57" i="13"/>
  <c r="G60" i="13"/>
  <c r="M60" i="13" s="1"/>
  <c r="I60" i="13"/>
  <c r="K60" i="13"/>
  <c r="K59" i="13" s="1"/>
  <c r="O60" i="13"/>
  <c r="Q60" i="13"/>
  <c r="Q59" i="13" s="1"/>
  <c r="V60" i="13"/>
  <c r="V59" i="13" s="1"/>
  <c r="G63" i="13"/>
  <c r="M63" i="13" s="1"/>
  <c r="I63" i="13"/>
  <c r="I59" i="13" s="1"/>
  <c r="K63" i="13"/>
  <c r="O63" i="13"/>
  <c r="O59" i="13" s="1"/>
  <c r="Q63" i="13"/>
  <c r="V63" i="13"/>
  <c r="G65" i="13"/>
  <c r="M65" i="13" s="1"/>
  <c r="I65" i="13"/>
  <c r="K65" i="13"/>
  <c r="O65" i="13"/>
  <c r="Q65" i="13"/>
  <c r="V65" i="13"/>
  <c r="G67" i="13"/>
  <c r="I67" i="13"/>
  <c r="K67" i="13"/>
  <c r="M67" i="13"/>
  <c r="O67" i="13"/>
  <c r="Q67" i="13"/>
  <c r="V67" i="13"/>
  <c r="G70" i="13"/>
  <c r="I70" i="13"/>
  <c r="K70" i="13"/>
  <c r="M70" i="13"/>
  <c r="O70" i="13"/>
  <c r="Q70" i="13"/>
  <c r="V70" i="13"/>
  <c r="G73" i="13"/>
  <c r="I73" i="13"/>
  <c r="K73" i="13"/>
  <c r="M73" i="13"/>
  <c r="O73" i="13"/>
  <c r="Q73" i="13"/>
  <c r="V73" i="13"/>
  <c r="G75" i="13"/>
  <c r="M75" i="13" s="1"/>
  <c r="I75" i="13"/>
  <c r="K75" i="13"/>
  <c r="O75" i="13"/>
  <c r="Q75" i="13"/>
  <c r="V75" i="13"/>
  <c r="G77" i="13"/>
  <c r="M77" i="13" s="1"/>
  <c r="I77" i="13"/>
  <c r="K77" i="13"/>
  <c r="O77" i="13"/>
  <c r="Q77" i="13"/>
  <c r="V77" i="13"/>
  <c r="G80" i="13"/>
  <c r="M80" i="13" s="1"/>
  <c r="I80" i="13"/>
  <c r="K80" i="13"/>
  <c r="O80" i="13"/>
  <c r="Q80" i="13"/>
  <c r="V80" i="13"/>
  <c r="G82" i="13"/>
  <c r="I82" i="13"/>
  <c r="K82" i="13"/>
  <c r="M82" i="13"/>
  <c r="O82" i="13"/>
  <c r="Q82" i="13"/>
  <c r="V82" i="13"/>
  <c r="G84" i="13"/>
  <c r="I84" i="13"/>
  <c r="K84" i="13"/>
  <c r="M84" i="13"/>
  <c r="O84" i="13"/>
  <c r="Q84" i="13"/>
  <c r="V84" i="13"/>
  <c r="G87" i="13"/>
  <c r="I87" i="13"/>
  <c r="K87" i="13"/>
  <c r="M87" i="13"/>
  <c r="O87" i="13"/>
  <c r="Q87" i="13"/>
  <c r="V87" i="13"/>
  <c r="G89" i="13"/>
  <c r="M89" i="13" s="1"/>
  <c r="I89" i="13"/>
  <c r="K89" i="13"/>
  <c r="O89" i="13"/>
  <c r="Q89" i="13"/>
  <c r="V89" i="13"/>
  <c r="G92" i="13"/>
  <c r="M92" i="13" s="1"/>
  <c r="M91" i="13" s="1"/>
  <c r="I92" i="13"/>
  <c r="K92" i="13"/>
  <c r="O92" i="13"/>
  <c r="O91" i="13" s="1"/>
  <c r="Q92" i="13"/>
  <c r="V92" i="13"/>
  <c r="V91" i="13" s="1"/>
  <c r="G94" i="13"/>
  <c r="I94" i="13"/>
  <c r="K94" i="13"/>
  <c r="K91" i="13" s="1"/>
  <c r="M94" i="13"/>
  <c r="O94" i="13"/>
  <c r="Q94" i="13"/>
  <c r="Q91" i="13" s="1"/>
  <c r="V94" i="13"/>
  <c r="G96" i="13"/>
  <c r="I96" i="13"/>
  <c r="K96" i="13"/>
  <c r="M96" i="13"/>
  <c r="O96" i="13"/>
  <c r="Q96" i="13"/>
  <c r="V96" i="13"/>
  <c r="G98" i="13"/>
  <c r="I98" i="13"/>
  <c r="K98" i="13"/>
  <c r="M98" i="13"/>
  <c r="O98" i="13"/>
  <c r="Q98" i="13"/>
  <c r="V98" i="13"/>
  <c r="G100" i="13"/>
  <c r="M100" i="13" s="1"/>
  <c r="I100" i="13"/>
  <c r="K100" i="13"/>
  <c r="O100" i="13"/>
  <c r="Q100" i="13"/>
  <c r="V100" i="13"/>
  <c r="G102" i="13"/>
  <c r="M102" i="13" s="1"/>
  <c r="I102" i="13"/>
  <c r="I91" i="13" s="1"/>
  <c r="K102" i="13"/>
  <c r="O102" i="13"/>
  <c r="Q102" i="13"/>
  <c r="V102" i="13"/>
  <c r="G104" i="13"/>
  <c r="M104" i="13" s="1"/>
  <c r="I104" i="13"/>
  <c r="K104" i="13"/>
  <c r="O104" i="13"/>
  <c r="Q104" i="13"/>
  <c r="V104" i="13"/>
  <c r="G106" i="13"/>
  <c r="I106" i="13"/>
  <c r="K106" i="13"/>
  <c r="M106" i="13"/>
  <c r="O106" i="13"/>
  <c r="Q106" i="13"/>
  <c r="V106" i="13"/>
  <c r="K108" i="13"/>
  <c r="O108" i="13"/>
  <c r="Q108" i="13"/>
  <c r="G109" i="13"/>
  <c r="G108" i="13" s="1"/>
  <c r="I109" i="13"/>
  <c r="I108" i="13" s="1"/>
  <c r="K109" i="13"/>
  <c r="M109" i="13"/>
  <c r="M108" i="13" s="1"/>
  <c r="O109" i="13"/>
  <c r="Q109" i="13"/>
  <c r="V109" i="13"/>
  <c r="V108" i="13" s="1"/>
  <c r="G111" i="13"/>
  <c r="M111" i="13" s="1"/>
  <c r="M110" i="13" s="1"/>
  <c r="I111" i="13"/>
  <c r="I110" i="13" s="1"/>
  <c r="K111" i="13"/>
  <c r="O111" i="13"/>
  <c r="O110" i="13" s="1"/>
  <c r="Q111" i="13"/>
  <c r="Q110" i="13" s="1"/>
  <c r="V111" i="13"/>
  <c r="G113" i="13"/>
  <c r="M113" i="13" s="1"/>
  <c r="I113" i="13"/>
  <c r="K113" i="13"/>
  <c r="O113" i="13"/>
  <c r="Q113" i="13"/>
  <c r="V113" i="13"/>
  <c r="V110" i="13" s="1"/>
  <c r="G115" i="13"/>
  <c r="I115" i="13"/>
  <c r="K115" i="13"/>
  <c r="M115" i="13"/>
  <c r="O115" i="13"/>
  <c r="Q115" i="13"/>
  <c r="V115" i="13"/>
  <c r="G117" i="13"/>
  <c r="I117" i="13"/>
  <c r="K117" i="13"/>
  <c r="M117" i="13"/>
  <c r="O117" i="13"/>
  <c r="Q117" i="13"/>
  <c r="V117" i="13"/>
  <c r="G119" i="13"/>
  <c r="I119" i="13"/>
  <c r="K119" i="13"/>
  <c r="M119" i="13"/>
  <c r="O119" i="13"/>
  <c r="Q119" i="13"/>
  <c r="V119" i="13"/>
  <c r="G121" i="13"/>
  <c r="M121" i="13" s="1"/>
  <c r="I121" i="13"/>
  <c r="K121" i="13"/>
  <c r="K110" i="13" s="1"/>
  <c r="O121" i="13"/>
  <c r="Q121" i="13"/>
  <c r="V121" i="13"/>
  <c r="G122" i="13"/>
  <c r="M122" i="13" s="1"/>
  <c r="I122" i="13"/>
  <c r="K122" i="13"/>
  <c r="O122" i="13"/>
  <c r="Q122" i="13"/>
  <c r="V122" i="13"/>
  <c r="G123" i="13"/>
  <c r="G124" i="13"/>
  <c r="I124" i="13"/>
  <c r="K124" i="13"/>
  <c r="K123" i="13" s="1"/>
  <c r="M124" i="13"/>
  <c r="O124" i="13"/>
  <c r="Q124" i="13"/>
  <c r="Q123" i="13" s="1"/>
  <c r="V124" i="13"/>
  <c r="G126" i="13"/>
  <c r="I126" i="13"/>
  <c r="I123" i="13" s="1"/>
  <c r="K126" i="13"/>
  <c r="M126" i="13"/>
  <c r="O126" i="13"/>
  <c r="O123" i="13" s="1"/>
  <c r="Q126" i="13"/>
  <c r="V126" i="13"/>
  <c r="G128" i="13"/>
  <c r="I128" i="13"/>
  <c r="K128" i="13"/>
  <c r="M128" i="13"/>
  <c r="O128" i="13"/>
  <c r="Q128" i="13"/>
  <c r="V128" i="13"/>
  <c r="G131" i="13"/>
  <c r="M131" i="13" s="1"/>
  <c r="I131" i="13"/>
  <c r="K131" i="13"/>
  <c r="O131" i="13"/>
  <c r="Q131" i="13"/>
  <c r="V131" i="13"/>
  <c r="G133" i="13"/>
  <c r="M133" i="13" s="1"/>
  <c r="I133" i="13"/>
  <c r="K133" i="13"/>
  <c r="O133" i="13"/>
  <c r="Q133" i="13"/>
  <c r="V133" i="13"/>
  <c r="G135" i="13"/>
  <c r="M135" i="13" s="1"/>
  <c r="I135" i="13"/>
  <c r="K135" i="13"/>
  <c r="O135" i="13"/>
  <c r="Q135" i="13"/>
  <c r="V135" i="13"/>
  <c r="V123" i="13" s="1"/>
  <c r="G141" i="13"/>
  <c r="I141" i="13"/>
  <c r="K141" i="13"/>
  <c r="M141" i="13"/>
  <c r="O141" i="13"/>
  <c r="Q141" i="13"/>
  <c r="V141" i="13"/>
  <c r="G142" i="13"/>
  <c r="I142" i="13"/>
  <c r="K142" i="13"/>
  <c r="M142" i="13"/>
  <c r="O142" i="13"/>
  <c r="Q142" i="13"/>
  <c r="V142" i="13"/>
  <c r="G143" i="13"/>
  <c r="I143" i="13"/>
  <c r="K143" i="13"/>
  <c r="M143" i="13"/>
  <c r="O143" i="13"/>
  <c r="Q143" i="13"/>
  <c r="V143" i="13"/>
  <c r="G145" i="13"/>
  <c r="M145" i="13" s="1"/>
  <c r="I145" i="13"/>
  <c r="K145" i="13"/>
  <c r="O145" i="13"/>
  <c r="Q145" i="13"/>
  <c r="V145" i="13"/>
  <c r="G146" i="13"/>
  <c r="M146" i="13" s="1"/>
  <c r="I146" i="13"/>
  <c r="K146" i="13"/>
  <c r="O146" i="13"/>
  <c r="Q146" i="13"/>
  <c r="V146" i="13"/>
  <c r="G148" i="13"/>
  <c r="M148" i="13" s="1"/>
  <c r="I148" i="13"/>
  <c r="K148" i="13"/>
  <c r="O148" i="13"/>
  <c r="Q148" i="13"/>
  <c r="V148" i="13"/>
  <c r="G150" i="13"/>
  <c r="I150" i="13"/>
  <c r="K150" i="13"/>
  <c r="M150" i="13"/>
  <c r="O150" i="13"/>
  <c r="Q150" i="13"/>
  <c r="V150" i="13"/>
  <c r="G152" i="13"/>
  <c r="I152" i="13"/>
  <c r="K152" i="13"/>
  <c r="M152" i="13"/>
  <c r="O152" i="13"/>
  <c r="Q152" i="13"/>
  <c r="V152" i="13"/>
  <c r="G154" i="13"/>
  <c r="I154" i="13"/>
  <c r="K154" i="13"/>
  <c r="M154" i="13"/>
  <c r="O154" i="13"/>
  <c r="Q154" i="13"/>
  <c r="V154" i="13"/>
  <c r="G156" i="13"/>
  <c r="M156" i="13" s="1"/>
  <c r="I156" i="13"/>
  <c r="K156" i="13"/>
  <c r="O156" i="13"/>
  <c r="Q156" i="13"/>
  <c r="V156" i="13"/>
  <c r="G159" i="13"/>
  <c r="M159" i="13" s="1"/>
  <c r="I159" i="13"/>
  <c r="K159" i="13"/>
  <c r="O159" i="13"/>
  <c r="Q159" i="13"/>
  <c r="V159" i="13"/>
  <c r="G162" i="13"/>
  <c r="M162" i="13" s="1"/>
  <c r="I162" i="13"/>
  <c r="K162" i="13"/>
  <c r="O162" i="13"/>
  <c r="Q162" i="13"/>
  <c r="V162" i="13"/>
  <c r="G164" i="13"/>
  <c r="I164" i="13"/>
  <c r="K164" i="13"/>
  <c r="M164" i="13"/>
  <c r="O164" i="13"/>
  <c r="Q164" i="13"/>
  <c r="V164" i="13"/>
  <c r="G166" i="13"/>
  <c r="I166" i="13"/>
  <c r="K166" i="13"/>
  <c r="M166" i="13"/>
  <c r="O166" i="13"/>
  <c r="Q166" i="13"/>
  <c r="V166" i="13"/>
  <c r="G168" i="13"/>
  <c r="I168" i="13"/>
  <c r="K168" i="13"/>
  <c r="M168" i="13"/>
  <c r="O168" i="13"/>
  <c r="Q168" i="13"/>
  <c r="V168" i="13"/>
  <c r="G169" i="13"/>
  <c r="K169" i="13"/>
  <c r="V169" i="13"/>
  <c r="G170" i="13"/>
  <c r="M170" i="13" s="1"/>
  <c r="M169" i="13" s="1"/>
  <c r="I170" i="13"/>
  <c r="I169" i="13" s="1"/>
  <c r="K170" i="13"/>
  <c r="O170" i="13"/>
  <c r="O169" i="13" s="1"/>
  <c r="Q170" i="13"/>
  <c r="Q169" i="13" s="1"/>
  <c r="V170" i="13"/>
  <c r="G176" i="13"/>
  <c r="V176" i="13"/>
  <c r="G177" i="13"/>
  <c r="I177" i="13"/>
  <c r="K177" i="13"/>
  <c r="K176" i="13" s="1"/>
  <c r="M177" i="13"/>
  <c r="O177" i="13"/>
  <c r="Q177" i="13"/>
  <c r="Q176" i="13" s="1"/>
  <c r="V177" i="13"/>
  <c r="G179" i="13"/>
  <c r="I179" i="13"/>
  <c r="I176" i="13" s="1"/>
  <c r="K179" i="13"/>
  <c r="M179" i="13"/>
  <c r="O179" i="13"/>
  <c r="O176" i="13" s="1"/>
  <c r="Q179" i="13"/>
  <c r="V179" i="13"/>
  <c r="G180" i="13"/>
  <c r="I180" i="13"/>
  <c r="K180" i="13"/>
  <c r="M180" i="13"/>
  <c r="O180" i="13"/>
  <c r="Q180" i="13"/>
  <c r="V180" i="13"/>
  <c r="G182" i="13"/>
  <c r="M182" i="13" s="1"/>
  <c r="I182" i="13"/>
  <c r="K182" i="13"/>
  <c r="O182" i="13"/>
  <c r="Q182" i="13"/>
  <c r="V182" i="13"/>
  <c r="I183" i="13"/>
  <c r="G184" i="13"/>
  <c r="M184" i="13" s="1"/>
  <c r="M183" i="13" s="1"/>
  <c r="I184" i="13"/>
  <c r="K184" i="13"/>
  <c r="O184" i="13"/>
  <c r="O183" i="13" s="1"/>
  <c r="Q184" i="13"/>
  <c r="V184" i="13"/>
  <c r="V183" i="13" s="1"/>
  <c r="G185" i="13"/>
  <c r="I185" i="13"/>
  <c r="K185" i="13"/>
  <c r="K183" i="13" s="1"/>
  <c r="M185" i="13"/>
  <c r="O185" i="13"/>
  <c r="Q185" i="13"/>
  <c r="Q183" i="13" s="1"/>
  <c r="V185" i="13"/>
  <c r="G186" i="13"/>
  <c r="I186" i="13"/>
  <c r="K186" i="13"/>
  <c r="M186" i="13"/>
  <c r="O186" i="13"/>
  <c r="Q186" i="13"/>
  <c r="V186" i="13"/>
  <c r="I187" i="13"/>
  <c r="O187" i="13"/>
  <c r="G188" i="13"/>
  <c r="M188" i="13" s="1"/>
  <c r="M187" i="13" s="1"/>
  <c r="I188" i="13"/>
  <c r="K188" i="13"/>
  <c r="K187" i="13" s="1"/>
  <c r="O188" i="13"/>
  <c r="Q188" i="13"/>
  <c r="Q187" i="13" s="1"/>
  <c r="V188" i="13"/>
  <c r="V187" i="13" s="1"/>
  <c r="AE190" i="13"/>
  <c r="AF190" i="13"/>
  <c r="G200" i="12"/>
  <c r="G9" i="12"/>
  <c r="M9" i="12" s="1"/>
  <c r="I9" i="12"/>
  <c r="I8" i="12" s="1"/>
  <c r="K9" i="12"/>
  <c r="O9" i="12"/>
  <c r="O8" i="12" s="1"/>
  <c r="Q9" i="12"/>
  <c r="Q8" i="12" s="1"/>
  <c r="V9" i="12"/>
  <c r="G12" i="12"/>
  <c r="G8" i="12" s="1"/>
  <c r="I12" i="12"/>
  <c r="K12" i="12"/>
  <c r="O12" i="12"/>
  <c r="Q12" i="12"/>
  <c r="V12" i="12"/>
  <c r="V8" i="12" s="1"/>
  <c r="G14" i="12"/>
  <c r="I14" i="12"/>
  <c r="K14" i="12"/>
  <c r="M14" i="12"/>
  <c r="O14" i="12"/>
  <c r="Q14" i="12"/>
  <c r="V14" i="12"/>
  <c r="G16" i="12"/>
  <c r="M16" i="12" s="1"/>
  <c r="I16" i="12"/>
  <c r="K16" i="12"/>
  <c r="O16" i="12"/>
  <c r="Q16" i="12"/>
  <c r="V16" i="12"/>
  <c r="G19" i="12"/>
  <c r="I19" i="12"/>
  <c r="K19" i="12"/>
  <c r="M19" i="12"/>
  <c r="O19" i="12"/>
  <c r="Q19" i="12"/>
  <c r="V19" i="12"/>
  <c r="G21" i="12"/>
  <c r="M21" i="12" s="1"/>
  <c r="I21" i="12"/>
  <c r="K21" i="12"/>
  <c r="K8" i="12" s="1"/>
  <c r="O21" i="12"/>
  <c r="Q21" i="12"/>
  <c r="V21" i="12"/>
  <c r="G23" i="12"/>
  <c r="I23" i="12"/>
  <c r="K23" i="12"/>
  <c r="M23" i="12"/>
  <c r="O23" i="12"/>
  <c r="Q23" i="12"/>
  <c r="V23" i="12"/>
  <c r="G25" i="12"/>
  <c r="M25" i="12" s="1"/>
  <c r="I25" i="12"/>
  <c r="K25" i="12"/>
  <c r="O25" i="12"/>
  <c r="Q25" i="12"/>
  <c r="V25" i="12"/>
  <c r="Q27" i="12"/>
  <c r="G28" i="12"/>
  <c r="M28" i="12" s="1"/>
  <c r="M27" i="12" s="1"/>
  <c r="I28" i="12"/>
  <c r="I27" i="12" s="1"/>
  <c r="K28" i="12"/>
  <c r="K27" i="12" s="1"/>
  <c r="O28" i="12"/>
  <c r="O27" i="12" s="1"/>
  <c r="Q28" i="12"/>
  <c r="V28" i="12"/>
  <c r="G30" i="12"/>
  <c r="I30" i="12"/>
  <c r="K30" i="12"/>
  <c r="M30" i="12"/>
  <c r="O30" i="12"/>
  <c r="Q30" i="12"/>
  <c r="V30" i="12"/>
  <c r="G32" i="12"/>
  <c r="G27" i="12" s="1"/>
  <c r="I32" i="12"/>
  <c r="K32" i="12"/>
  <c r="M32" i="12"/>
  <c r="O32" i="12"/>
  <c r="Q32" i="12"/>
  <c r="V32" i="12"/>
  <c r="V27" i="12" s="1"/>
  <c r="I34" i="12"/>
  <c r="K34" i="12"/>
  <c r="Q34" i="12"/>
  <c r="G35" i="12"/>
  <c r="G34" i="12" s="1"/>
  <c r="I35" i="12"/>
  <c r="K35" i="12"/>
  <c r="O35" i="12"/>
  <c r="O34" i="12" s="1"/>
  <c r="Q35" i="12"/>
  <c r="V35" i="12"/>
  <c r="V34" i="12" s="1"/>
  <c r="G38" i="12"/>
  <c r="I38" i="12"/>
  <c r="I37" i="12" s="1"/>
  <c r="K38" i="12"/>
  <c r="K37" i="12" s="1"/>
  <c r="M38" i="12"/>
  <c r="O38" i="12"/>
  <c r="O37" i="12" s="1"/>
  <c r="Q38" i="12"/>
  <c r="V38" i="12"/>
  <c r="G40" i="12"/>
  <c r="I40" i="12"/>
  <c r="K40" i="12"/>
  <c r="M40" i="12"/>
  <c r="O40" i="12"/>
  <c r="Q40" i="12"/>
  <c r="V40" i="12"/>
  <c r="G42" i="12"/>
  <c r="I42" i="12"/>
  <c r="K42" i="12"/>
  <c r="M42" i="12"/>
  <c r="O42" i="12"/>
  <c r="Q42" i="12"/>
  <c r="V42" i="12"/>
  <c r="G44" i="12"/>
  <c r="M44" i="12" s="1"/>
  <c r="I44" i="12"/>
  <c r="K44" i="12"/>
  <c r="O44" i="12"/>
  <c r="Q44" i="12"/>
  <c r="V44" i="12"/>
  <c r="G46" i="12"/>
  <c r="G37" i="12" s="1"/>
  <c r="I46" i="12"/>
  <c r="K46" i="12"/>
  <c r="O46" i="12"/>
  <c r="Q46" i="12"/>
  <c r="V46" i="12"/>
  <c r="V37" i="12" s="1"/>
  <c r="G48" i="12"/>
  <c r="M48" i="12" s="1"/>
  <c r="I48" i="12"/>
  <c r="K48" i="12"/>
  <c r="O48" i="12"/>
  <c r="Q48" i="12"/>
  <c r="Q37" i="12" s="1"/>
  <c r="V48" i="12"/>
  <c r="G50" i="12"/>
  <c r="O50" i="12"/>
  <c r="Q50" i="12"/>
  <c r="V50" i="12"/>
  <c r="G51" i="12"/>
  <c r="I51" i="12"/>
  <c r="I50" i="12" s="1"/>
  <c r="K51" i="12"/>
  <c r="M51" i="12"/>
  <c r="M50" i="12" s="1"/>
  <c r="O51" i="12"/>
  <c r="Q51" i="12"/>
  <c r="V51" i="12"/>
  <c r="G54" i="12"/>
  <c r="I54" i="12"/>
  <c r="K54" i="12"/>
  <c r="K50" i="12" s="1"/>
  <c r="M54" i="12"/>
  <c r="O54" i="12"/>
  <c r="Q54" i="12"/>
  <c r="V54" i="12"/>
  <c r="G57" i="12"/>
  <c r="I57" i="12"/>
  <c r="K57" i="12"/>
  <c r="M57" i="12"/>
  <c r="O57" i="12"/>
  <c r="Q57" i="12"/>
  <c r="V57" i="12"/>
  <c r="G59" i="12"/>
  <c r="I59" i="12"/>
  <c r="K59" i="12"/>
  <c r="V59" i="12"/>
  <c r="G60" i="12"/>
  <c r="M60" i="12" s="1"/>
  <c r="I60" i="12"/>
  <c r="K60" i="12"/>
  <c r="O60" i="12"/>
  <c r="Q60" i="12"/>
  <c r="Q59" i="12" s="1"/>
  <c r="V60" i="12"/>
  <c r="G63" i="12"/>
  <c r="M63" i="12" s="1"/>
  <c r="I63" i="12"/>
  <c r="K63" i="12"/>
  <c r="O63" i="12"/>
  <c r="O59" i="12" s="1"/>
  <c r="Q63" i="12"/>
  <c r="V63" i="12"/>
  <c r="G66" i="12"/>
  <c r="I66" i="12"/>
  <c r="K66" i="12"/>
  <c r="M66" i="12"/>
  <c r="O66" i="12"/>
  <c r="Q66" i="12"/>
  <c r="V66" i="12"/>
  <c r="G68" i="12"/>
  <c r="K68" i="12"/>
  <c r="M68" i="12"/>
  <c r="O68" i="12"/>
  <c r="V68" i="12"/>
  <c r="G69" i="12"/>
  <c r="I69" i="12"/>
  <c r="I68" i="12" s="1"/>
  <c r="K69" i="12"/>
  <c r="M69" i="12"/>
  <c r="O69" i="12"/>
  <c r="Q69" i="12"/>
  <c r="Q68" i="12" s="1"/>
  <c r="V69" i="12"/>
  <c r="G71" i="12"/>
  <c r="I71" i="12"/>
  <c r="K71" i="12"/>
  <c r="O71" i="12"/>
  <c r="V71" i="12"/>
  <c r="G72" i="12"/>
  <c r="M72" i="12" s="1"/>
  <c r="M71" i="12" s="1"/>
  <c r="I72" i="12"/>
  <c r="K72" i="12"/>
  <c r="O72" i="12"/>
  <c r="Q72" i="12"/>
  <c r="Q71" i="12" s="1"/>
  <c r="V72" i="12"/>
  <c r="G75" i="12"/>
  <c r="I75" i="12"/>
  <c r="I74" i="12" s="1"/>
  <c r="K75" i="12"/>
  <c r="M75" i="12"/>
  <c r="O75" i="12"/>
  <c r="Q75" i="12"/>
  <c r="Q74" i="12" s="1"/>
  <c r="V75" i="12"/>
  <c r="G77" i="12"/>
  <c r="I77" i="12"/>
  <c r="K77" i="12"/>
  <c r="K74" i="12" s="1"/>
  <c r="M77" i="12"/>
  <c r="O77" i="12"/>
  <c r="Q77" i="12"/>
  <c r="V77" i="12"/>
  <c r="G79" i="12"/>
  <c r="I79" i="12"/>
  <c r="K79" i="12"/>
  <c r="M79" i="12"/>
  <c r="O79" i="12"/>
  <c r="Q79" i="12"/>
  <c r="V79" i="12"/>
  <c r="G81" i="12"/>
  <c r="AF200" i="12" s="1"/>
  <c r="I81" i="12"/>
  <c r="K81" i="12"/>
  <c r="O81" i="12"/>
  <c r="Q81" i="12"/>
  <c r="V81" i="12"/>
  <c r="V74" i="12" s="1"/>
  <c r="G84" i="12"/>
  <c r="M84" i="12" s="1"/>
  <c r="I84" i="12"/>
  <c r="K84" i="12"/>
  <c r="O84" i="12"/>
  <c r="Q84" i="12"/>
  <c r="V84" i="12"/>
  <c r="G86" i="12"/>
  <c r="M86" i="12" s="1"/>
  <c r="I86" i="12"/>
  <c r="K86" i="12"/>
  <c r="O86" i="12"/>
  <c r="O74" i="12" s="1"/>
  <c r="Q86" i="12"/>
  <c r="V86" i="12"/>
  <c r="G88" i="12"/>
  <c r="I88" i="12"/>
  <c r="K88" i="12"/>
  <c r="M88" i="12"/>
  <c r="O88" i="12"/>
  <c r="Q88" i="12"/>
  <c r="V88" i="12"/>
  <c r="G90" i="12"/>
  <c r="I90" i="12"/>
  <c r="K90" i="12"/>
  <c r="M90" i="12"/>
  <c r="O90" i="12"/>
  <c r="Q90" i="12"/>
  <c r="V90" i="12"/>
  <c r="G92" i="12"/>
  <c r="I92" i="12"/>
  <c r="K92" i="12"/>
  <c r="M92" i="12"/>
  <c r="O92" i="12"/>
  <c r="Q92" i="12"/>
  <c r="V92" i="12"/>
  <c r="G94" i="12"/>
  <c r="M94" i="12" s="1"/>
  <c r="I94" i="12"/>
  <c r="K94" i="12"/>
  <c r="O94" i="12"/>
  <c r="Q94" i="12"/>
  <c r="V94" i="12"/>
  <c r="G96" i="12"/>
  <c r="M96" i="12" s="1"/>
  <c r="I96" i="12"/>
  <c r="K96" i="12"/>
  <c r="O96" i="12"/>
  <c r="Q96" i="12"/>
  <c r="V96" i="12"/>
  <c r="G98" i="12"/>
  <c r="M98" i="12" s="1"/>
  <c r="I98" i="12"/>
  <c r="K98" i="12"/>
  <c r="O98" i="12"/>
  <c r="Q98" i="12"/>
  <c r="V98" i="12"/>
  <c r="G100" i="12"/>
  <c r="I100" i="12"/>
  <c r="K100" i="12"/>
  <c r="M100" i="12"/>
  <c r="O100" i="12"/>
  <c r="Q100" i="12"/>
  <c r="V100" i="12"/>
  <c r="G103" i="12"/>
  <c r="I103" i="12"/>
  <c r="I102" i="12" s="1"/>
  <c r="K103" i="12"/>
  <c r="M103" i="12"/>
  <c r="O103" i="12"/>
  <c r="Q103" i="12"/>
  <c r="Q102" i="12" s="1"/>
  <c r="V103" i="12"/>
  <c r="G106" i="12"/>
  <c r="G102" i="12" s="1"/>
  <c r="I106" i="12"/>
  <c r="K106" i="12"/>
  <c r="O106" i="12"/>
  <c r="Q106" i="12"/>
  <c r="V106" i="12"/>
  <c r="V102" i="12" s="1"/>
  <c r="G108" i="12"/>
  <c r="M108" i="12" s="1"/>
  <c r="I108" i="12"/>
  <c r="K108" i="12"/>
  <c r="O108" i="12"/>
  <c r="Q108" i="12"/>
  <c r="V108" i="12"/>
  <c r="G110" i="12"/>
  <c r="M110" i="12" s="1"/>
  <c r="I110" i="12"/>
  <c r="K110" i="12"/>
  <c r="O110" i="12"/>
  <c r="O102" i="12" s="1"/>
  <c r="Q110" i="12"/>
  <c r="V110" i="12"/>
  <c r="G112" i="12"/>
  <c r="I112" i="12"/>
  <c r="K112" i="12"/>
  <c r="M112" i="12"/>
  <c r="O112" i="12"/>
  <c r="Q112" i="12"/>
  <c r="V112" i="12"/>
  <c r="G114" i="12"/>
  <c r="I114" i="12"/>
  <c r="K114" i="12"/>
  <c r="K102" i="12" s="1"/>
  <c r="M114" i="12"/>
  <c r="O114" i="12"/>
  <c r="Q114" i="12"/>
  <c r="V114" i="12"/>
  <c r="G116" i="12"/>
  <c r="I116" i="12"/>
  <c r="K116" i="12"/>
  <c r="M116" i="12"/>
  <c r="O116" i="12"/>
  <c r="Q116" i="12"/>
  <c r="V116" i="12"/>
  <c r="G118" i="12"/>
  <c r="K118" i="12"/>
  <c r="O118" i="12"/>
  <c r="V118" i="12"/>
  <c r="G119" i="12"/>
  <c r="M119" i="12" s="1"/>
  <c r="M118" i="12" s="1"/>
  <c r="I119" i="12"/>
  <c r="I118" i="12" s="1"/>
  <c r="K119" i="12"/>
  <c r="O119" i="12"/>
  <c r="Q119" i="12"/>
  <c r="Q118" i="12" s="1"/>
  <c r="V119" i="12"/>
  <c r="G121" i="12"/>
  <c r="I121" i="12"/>
  <c r="I120" i="12" s="1"/>
  <c r="K121" i="12"/>
  <c r="M121" i="12"/>
  <c r="O121" i="12"/>
  <c r="Q121" i="12"/>
  <c r="Q120" i="12" s="1"/>
  <c r="V121" i="12"/>
  <c r="G123" i="12"/>
  <c r="I123" i="12"/>
  <c r="K123" i="12"/>
  <c r="K120" i="12" s="1"/>
  <c r="M123" i="12"/>
  <c r="O123" i="12"/>
  <c r="Q123" i="12"/>
  <c r="V123" i="12"/>
  <c r="G125" i="12"/>
  <c r="I125" i="12"/>
  <c r="K125" i="12"/>
  <c r="M125" i="12"/>
  <c r="O125" i="12"/>
  <c r="Q125" i="12"/>
  <c r="V125" i="12"/>
  <c r="G127" i="12"/>
  <c r="G120" i="12" s="1"/>
  <c r="I127" i="12"/>
  <c r="K127" i="12"/>
  <c r="O127" i="12"/>
  <c r="Q127" i="12"/>
  <c r="V127" i="12"/>
  <c r="V120" i="12" s="1"/>
  <c r="G129" i="12"/>
  <c r="M129" i="12" s="1"/>
  <c r="I129" i="12"/>
  <c r="K129" i="12"/>
  <c r="O129" i="12"/>
  <c r="Q129" i="12"/>
  <c r="V129" i="12"/>
  <c r="G131" i="12"/>
  <c r="M131" i="12" s="1"/>
  <c r="I131" i="12"/>
  <c r="K131" i="12"/>
  <c r="O131" i="12"/>
  <c r="O120" i="12" s="1"/>
  <c r="Q131" i="12"/>
  <c r="V131" i="12"/>
  <c r="G132" i="12"/>
  <c r="I132" i="12"/>
  <c r="K132" i="12"/>
  <c r="M132" i="12"/>
  <c r="O132" i="12"/>
  <c r="Q132" i="12"/>
  <c r="V132" i="12"/>
  <c r="G134" i="12"/>
  <c r="I134" i="12"/>
  <c r="I133" i="12" s="1"/>
  <c r="K134" i="12"/>
  <c r="M134" i="12"/>
  <c r="O134" i="12"/>
  <c r="Q134" i="12"/>
  <c r="Q133" i="12" s="1"/>
  <c r="V134" i="12"/>
  <c r="G136" i="12"/>
  <c r="G133" i="12" s="1"/>
  <c r="I136" i="12"/>
  <c r="K136" i="12"/>
  <c r="O136" i="12"/>
  <c r="Q136" i="12"/>
  <c r="V136" i="12"/>
  <c r="V133" i="12" s="1"/>
  <c r="G138" i="12"/>
  <c r="I138" i="12"/>
  <c r="K138" i="12"/>
  <c r="M138" i="12"/>
  <c r="O138" i="12"/>
  <c r="Q138" i="12"/>
  <c r="V138" i="12"/>
  <c r="G140" i="12"/>
  <c r="M140" i="12" s="1"/>
  <c r="I140" i="12"/>
  <c r="K140" i="12"/>
  <c r="O140" i="12"/>
  <c r="O133" i="12" s="1"/>
  <c r="Q140" i="12"/>
  <c r="V140" i="12"/>
  <c r="G142" i="12"/>
  <c r="I142" i="12"/>
  <c r="K142" i="12"/>
  <c r="M142" i="12"/>
  <c r="O142" i="12"/>
  <c r="Q142" i="12"/>
  <c r="V142" i="12"/>
  <c r="G144" i="12"/>
  <c r="I144" i="12"/>
  <c r="K144" i="12"/>
  <c r="K133" i="12" s="1"/>
  <c r="M144" i="12"/>
  <c r="O144" i="12"/>
  <c r="Q144" i="12"/>
  <c r="V144" i="12"/>
  <c r="G150" i="12"/>
  <c r="I150" i="12"/>
  <c r="K150" i="12"/>
  <c r="M150" i="12"/>
  <c r="O150" i="12"/>
  <c r="Q150" i="12"/>
  <c r="V150" i="12"/>
  <c r="G151" i="12"/>
  <c r="M151" i="12" s="1"/>
  <c r="I151" i="12"/>
  <c r="K151" i="12"/>
  <c r="O151" i="12"/>
  <c r="Q151" i="12"/>
  <c r="V151" i="12"/>
  <c r="G152" i="12"/>
  <c r="I152" i="12"/>
  <c r="K152" i="12"/>
  <c r="M152" i="12"/>
  <c r="O152" i="12"/>
  <c r="Q152" i="12"/>
  <c r="V152" i="12"/>
  <c r="G154" i="12"/>
  <c r="M154" i="12" s="1"/>
  <c r="I154" i="12"/>
  <c r="K154" i="12"/>
  <c r="O154" i="12"/>
  <c r="Q154" i="12"/>
  <c r="V154" i="12"/>
  <c r="G155" i="12"/>
  <c r="I155" i="12"/>
  <c r="K155" i="12"/>
  <c r="M155" i="12"/>
  <c r="O155" i="12"/>
  <c r="Q155" i="12"/>
  <c r="V155" i="12"/>
  <c r="G156" i="12"/>
  <c r="I156" i="12"/>
  <c r="K156" i="12"/>
  <c r="M156" i="12"/>
  <c r="O156" i="12"/>
  <c r="Q156" i="12"/>
  <c r="V156" i="12"/>
  <c r="G158" i="12"/>
  <c r="I158" i="12"/>
  <c r="K158" i="12"/>
  <c r="M158" i="12"/>
  <c r="O158" i="12"/>
  <c r="Q158" i="12"/>
  <c r="V158" i="12"/>
  <c r="G160" i="12"/>
  <c r="M160" i="12" s="1"/>
  <c r="I160" i="12"/>
  <c r="K160" i="12"/>
  <c r="O160" i="12"/>
  <c r="Q160" i="12"/>
  <c r="V160" i="12"/>
  <c r="G162" i="12"/>
  <c r="I162" i="12"/>
  <c r="K162" i="12"/>
  <c r="M162" i="12"/>
  <c r="O162" i="12"/>
  <c r="Q162" i="12"/>
  <c r="V162" i="12"/>
  <c r="G164" i="12"/>
  <c r="M164" i="12" s="1"/>
  <c r="I164" i="12"/>
  <c r="K164" i="12"/>
  <c r="O164" i="12"/>
  <c r="Q164" i="12"/>
  <c r="V164" i="12"/>
  <c r="G166" i="12"/>
  <c r="I166" i="12"/>
  <c r="K166" i="12"/>
  <c r="M166" i="12"/>
  <c r="O166" i="12"/>
  <c r="Q166" i="12"/>
  <c r="V166" i="12"/>
  <c r="G169" i="12"/>
  <c r="I169" i="12"/>
  <c r="K169" i="12"/>
  <c r="M169" i="12"/>
  <c r="O169" i="12"/>
  <c r="Q169" i="12"/>
  <c r="V169" i="12"/>
  <c r="G172" i="12"/>
  <c r="I172" i="12"/>
  <c r="K172" i="12"/>
  <c r="M172" i="12"/>
  <c r="O172" i="12"/>
  <c r="Q172" i="12"/>
  <c r="V172" i="12"/>
  <c r="G174" i="12"/>
  <c r="M174" i="12" s="1"/>
  <c r="I174" i="12"/>
  <c r="K174" i="12"/>
  <c r="O174" i="12"/>
  <c r="Q174" i="12"/>
  <c r="V174" i="12"/>
  <c r="G176" i="12"/>
  <c r="I176" i="12"/>
  <c r="K176" i="12"/>
  <c r="M176" i="12"/>
  <c r="O176" i="12"/>
  <c r="Q176" i="12"/>
  <c r="V176" i="12"/>
  <c r="G178" i="12"/>
  <c r="M178" i="12" s="1"/>
  <c r="I178" i="12"/>
  <c r="K178" i="12"/>
  <c r="O178" i="12"/>
  <c r="Q178" i="12"/>
  <c r="V178" i="12"/>
  <c r="I179" i="12"/>
  <c r="Q179" i="12"/>
  <c r="G180" i="12"/>
  <c r="M180" i="12" s="1"/>
  <c r="M179" i="12" s="1"/>
  <c r="I180" i="12"/>
  <c r="K180" i="12"/>
  <c r="K179" i="12" s="1"/>
  <c r="O180" i="12"/>
  <c r="O179" i="12" s="1"/>
  <c r="Q180" i="12"/>
  <c r="V180" i="12"/>
  <c r="V179" i="12" s="1"/>
  <c r="I186" i="12"/>
  <c r="G187" i="12"/>
  <c r="G186" i="12" s="1"/>
  <c r="I187" i="12"/>
  <c r="K187" i="12"/>
  <c r="K186" i="12" s="1"/>
  <c r="O187" i="12"/>
  <c r="O186" i="12" s="1"/>
  <c r="Q187" i="12"/>
  <c r="V187" i="12"/>
  <c r="V186" i="12" s="1"/>
  <c r="G189" i="12"/>
  <c r="I189" i="12"/>
  <c r="K189" i="12"/>
  <c r="M189" i="12"/>
  <c r="O189" i="12"/>
  <c r="Q189" i="12"/>
  <c r="Q186" i="12" s="1"/>
  <c r="V189" i="12"/>
  <c r="G190" i="12"/>
  <c r="M190" i="12" s="1"/>
  <c r="I190" i="12"/>
  <c r="K190" i="12"/>
  <c r="O190" i="12"/>
  <c r="Q190" i="12"/>
  <c r="V190" i="12"/>
  <c r="G192" i="12"/>
  <c r="I192" i="12"/>
  <c r="K192" i="12"/>
  <c r="M192" i="12"/>
  <c r="O192" i="12"/>
  <c r="Q192" i="12"/>
  <c r="V192" i="12"/>
  <c r="K193" i="12"/>
  <c r="O193" i="12"/>
  <c r="G194" i="12"/>
  <c r="I194" i="12"/>
  <c r="I193" i="12" s="1"/>
  <c r="K194" i="12"/>
  <c r="M194" i="12"/>
  <c r="O194" i="12"/>
  <c r="Q194" i="12"/>
  <c r="Q193" i="12" s="1"/>
  <c r="V194" i="12"/>
  <c r="G195" i="12"/>
  <c r="G193" i="12" s="1"/>
  <c r="I195" i="12"/>
  <c r="K195" i="12"/>
  <c r="O195" i="12"/>
  <c r="Q195" i="12"/>
  <c r="V195" i="12"/>
  <c r="V193" i="12" s="1"/>
  <c r="G196" i="12"/>
  <c r="I196" i="12"/>
  <c r="K196" i="12"/>
  <c r="M196" i="12"/>
  <c r="O196" i="12"/>
  <c r="Q196" i="12"/>
  <c r="V196" i="12"/>
  <c r="G197" i="12"/>
  <c r="K197" i="12"/>
  <c r="O197" i="12"/>
  <c r="V197" i="12"/>
  <c r="G198" i="12"/>
  <c r="I198" i="12"/>
  <c r="I197" i="12" s="1"/>
  <c r="K198" i="12"/>
  <c r="M198" i="12"/>
  <c r="M197" i="12" s="1"/>
  <c r="O198" i="12"/>
  <c r="Q198" i="12"/>
  <c r="Q197" i="12" s="1"/>
  <c r="V198" i="12"/>
  <c r="AE200" i="12"/>
  <c r="I20" i="1"/>
  <c r="I18" i="1"/>
  <c r="I17" i="1"/>
  <c r="I74" i="1"/>
  <c r="J69" i="1" s="1"/>
  <c r="F44" i="1"/>
  <c r="G23" i="1" s="1"/>
  <c r="A23" i="1" s="1"/>
  <c r="G44" i="1"/>
  <c r="H41" i="1"/>
  <c r="I41" i="1" s="1"/>
  <c r="J28" i="1"/>
  <c r="J26" i="1"/>
  <c r="G38" i="1"/>
  <c r="F38" i="1"/>
  <c r="J23" i="1"/>
  <c r="J24" i="1"/>
  <c r="J25" i="1"/>
  <c r="J27" i="1"/>
  <c r="E24" i="1"/>
  <c r="E26" i="1"/>
  <c r="J65" i="1" l="1"/>
  <c r="J58" i="1"/>
  <c r="J61" i="1"/>
  <c r="J64" i="1"/>
  <c r="J67" i="1"/>
  <c r="J70" i="1"/>
  <c r="J73" i="1"/>
  <c r="J59" i="1"/>
  <c r="J68" i="1"/>
  <c r="J56" i="1"/>
  <c r="J60" i="1"/>
  <c r="J66" i="1"/>
  <c r="J72" i="1"/>
  <c r="J62" i="1"/>
  <c r="J71" i="1"/>
  <c r="J57" i="1"/>
  <c r="J63" i="1"/>
  <c r="G28" i="1"/>
  <c r="A24" i="1"/>
  <c r="G24" i="1"/>
  <c r="G25" i="1"/>
  <c r="A25" i="1" s="1"/>
  <c r="M176" i="13"/>
  <c r="M123" i="13"/>
  <c r="M23" i="13"/>
  <c r="M8" i="13"/>
  <c r="M47" i="13"/>
  <c r="M59" i="13"/>
  <c r="G183" i="13"/>
  <c r="G91" i="13"/>
  <c r="G38" i="13"/>
  <c r="G110" i="13"/>
  <c r="G187" i="13"/>
  <c r="G59" i="13"/>
  <c r="G47" i="13"/>
  <c r="G35" i="13"/>
  <c r="G23" i="13"/>
  <c r="M59" i="12"/>
  <c r="M102" i="12"/>
  <c r="M74" i="12"/>
  <c r="M195" i="12"/>
  <c r="M193" i="12" s="1"/>
  <c r="M187" i="12"/>
  <c r="M186" i="12" s="1"/>
  <c r="G179" i="12"/>
  <c r="M136" i="12"/>
  <c r="M133" i="12" s="1"/>
  <c r="M127" i="12"/>
  <c r="M120" i="12" s="1"/>
  <c r="M106" i="12"/>
  <c r="M81" i="12"/>
  <c r="M46" i="12"/>
  <c r="M37" i="12" s="1"/>
  <c r="M35" i="12"/>
  <c r="M34" i="12" s="1"/>
  <c r="M12" i="12"/>
  <c r="M8" i="12" s="1"/>
  <c r="G74" i="12"/>
  <c r="I21" i="1"/>
  <c r="H44" i="1"/>
  <c r="J42" i="1"/>
  <c r="J40" i="1"/>
  <c r="J41" i="1"/>
  <c r="J39" i="1"/>
  <c r="J44" i="1" s="1"/>
  <c r="J43" i="1"/>
  <c r="J74" i="1" l="1"/>
  <c r="G26" i="1"/>
  <c r="A27" i="1" s="1"/>
  <c r="A29" i="1" s="1"/>
  <c r="G29" i="1" s="1"/>
  <c r="G27" i="1" s="1"/>
  <c r="A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S6" authorId="0" shapeId="0" xr:uid="{0DCEE93E-4CC4-4321-8CB5-7CC1764AFE66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FEEFCDF7-AF2F-4D03-BE2B-C15F2BD1A49C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S6" authorId="0" shapeId="0" xr:uid="{6706D360-9EE1-4823-95D5-FCD8B7E1A3AC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E964B9F5-44EA-4961-A8F1-0C78459AC202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<sst xmlns="http://schemas.openxmlformats.org/spreadsheetml/2006/main" count="2054" uniqueCount="447">
  <si>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</si>
  <si>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</si>
  <si>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</si>
  <si>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</si>
  <si>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</si>
  <si>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</si>
  <si>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</si>
  <si>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</si>
  <si>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</si>
  <si>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</si>
  <si>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</si>
  <si>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</si>
  <si>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</si>
  <si>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</si>
  <si>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</si>
  <si>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</si>
  <si>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</si>
  <si>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</si>
  <si>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</si>
  <si>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</si>
  <si>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</si>
  <si>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</si>
  <si>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</si>
  <si>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</si>
  <si>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</si>
  <si>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</si>
  <si>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</si>
  <si>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</si>
  <si>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</si>
  <si>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</si>
  <si>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</si>
  <si>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</si>
  <si>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</si>
  <si>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</si>
  <si>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</si>
  <si>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</si>
  <si>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</si>
  <si>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</si>
  <si>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</si>
  <si>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</si>
  <si>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</si>
  <si>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</si>
  <si>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</si>
  <si>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2022/41</t>
  </si>
  <si>
    <t>Úprava přístupového schodiště DPS Znojmo U Lesíka</t>
  </si>
  <si>
    <t>Stavba</t>
  </si>
  <si>
    <t>01</t>
  </si>
  <si>
    <t xml:space="preserve">Schodiště 1 </t>
  </si>
  <si>
    <t>2241_01</t>
  </si>
  <si>
    <t>Schodiště 1 - u rampy</t>
  </si>
  <si>
    <t>03</t>
  </si>
  <si>
    <t>Schodiště 2</t>
  </si>
  <si>
    <t>2241_03</t>
  </si>
  <si>
    <t>Celkem za stavbu</t>
  </si>
  <si>
    <t>CZK</t>
  </si>
  <si>
    <t>#POPS</t>
  </si>
  <si>
    <t>Popis stavby: 2022/41 - Úprava přístupového schodiště DPS Znojmo U Lesíka</t>
  </si>
  <si>
    <t>#POPO</t>
  </si>
  <si>
    <t xml:space="preserve">Popis objektu: 01 - Schodiště 1 </t>
  </si>
  <si>
    <t>#POPR</t>
  </si>
  <si>
    <t>Popis rozpočtu: 2241_01 - Schodiště 1 - u rampy</t>
  </si>
  <si>
    <t>Popis objektu: 03 - Schodiště 2</t>
  </si>
  <si>
    <t>Popis rozpočtu: 2241_03 - Schodiště 2</t>
  </si>
  <si>
    <t>Rekapitulace dílů</t>
  </si>
  <si>
    <t>Typ dílu</t>
  </si>
  <si>
    <t>1</t>
  </si>
  <si>
    <t>Zemní práce</t>
  </si>
  <si>
    <t>2</t>
  </si>
  <si>
    <t>Základy a zvláštní zakládání</t>
  </si>
  <si>
    <t>4</t>
  </si>
  <si>
    <t>Vodorovné konstrukce</t>
  </si>
  <si>
    <t>5</t>
  </si>
  <si>
    <t>Komunikace</t>
  </si>
  <si>
    <t>6</t>
  </si>
  <si>
    <t>Úpravy povrchu, podlahy</t>
  </si>
  <si>
    <t>62</t>
  </si>
  <si>
    <t>Úpravy povrchů vnější</t>
  </si>
  <si>
    <t>91</t>
  </si>
  <si>
    <t>Doplňující práce na komunikaci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</si>
  <si>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</si>
  <si>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</si>
  <si>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</si>
  <si>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</si>
  <si>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</si>
  <si>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</si>
  <si>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</si>
  <si>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</si>
  <si>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764</t>
  </si>
  <si>
    <t>Konstrukce klempířské</t>
  </si>
  <si>
    <t>767</t>
  </si>
  <si>
    <t>Konstrukce zámečnické</t>
  </si>
  <si>
    <t>783</t>
  </si>
  <si>
    <t>Nátěry</t>
  </si>
  <si>
    <t>787</t>
  </si>
  <si>
    <t>Zasklívání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</si>
  <si>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</si>
  <si>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</si>
  <si>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</si>
  <si>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</si>
  <si>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</si>
  <si>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</si>
  <si>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</si>
  <si>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</si>
  <si>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</si>
  <si>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</si>
  <si>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</si>
  <si>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</si>
  <si>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</si>
  <si>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</si>
  <si>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</si>
  <si>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</si>
  <si>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</si>
  <si>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</si>
  <si>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</si>
  <si>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</si>
  <si>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</si>
  <si>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</si>
  <si>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</si>
  <si>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</si>
  <si>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</si>
  <si>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</si>
  <si>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</si>
  <si>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</si>
  <si>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</si>
  <si>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</si>
  <si>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</si>
  <si>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</si>
  <si>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</si>
  <si>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139601103R00</t>
  </si>
  <si>
    <t>Ruční výkop jam, rýh a šachet v hornině tř. 4</t>
  </si>
  <si>
    <t>m3</t>
  </si>
  <si>
    <t>RTS 22/ II</t>
  </si>
  <si>
    <t>Práce</t>
  </si>
  <si>
    <t>Běžná</t>
  </si>
  <si>
    <t>POL1_</t>
  </si>
  <si>
    <t>základ : 0,5*0,8*2</t>
  </si>
  <si>
    <t>VV</t>
  </si>
  <si>
    <t>pro chodník : 0,45*2,16*2,15</t>
  </si>
  <si>
    <t>162701105R00</t>
  </si>
  <si>
    <t>Vodorovné přemístění výkopku z hor.1-4 do 10000 m</t>
  </si>
  <si>
    <t>162701109R00</t>
  </si>
  <si>
    <t>Příplatek k vod. přemístění hor.1-4 za další 1 km</t>
  </si>
  <si>
    <t>Odkaz na mn. položky pořadí 2 : 0,80000*5</t>
  </si>
  <si>
    <t>174101102R00</t>
  </si>
  <si>
    <t>Zásyp ruční se zhutněním</t>
  </si>
  <si>
    <t>po základech : 0,5*0,6*3*2</t>
  </si>
  <si>
    <t>0,5*0,6*2</t>
  </si>
  <si>
    <t>181101111R00</t>
  </si>
  <si>
    <t>Úprava pláně v zářezech se zhutněním - ručně</t>
  </si>
  <si>
    <t>m2</t>
  </si>
  <si>
    <t>P1 : 2,11*1,9</t>
  </si>
  <si>
    <t>185803411R00</t>
  </si>
  <si>
    <t>Vyhrabání trávníku v rovině nebo svahu do 1 : 5</t>
  </si>
  <si>
    <t>po dokončení : 6*6,5</t>
  </si>
  <si>
    <t>199000002R00</t>
  </si>
  <si>
    <t>Poplatek za skládku horniny 1- 4, č. dle katal. odpadů 17 05 04</t>
  </si>
  <si>
    <t>Odkaz na mn. položky pořadí 2 : 0,80000</t>
  </si>
  <si>
    <t>180400020RA0</t>
  </si>
  <si>
    <t>Založení trávníku parkového, rovina, dodání osiva</t>
  </si>
  <si>
    <t>Součtová</t>
  </si>
  <si>
    <t>Agregovaná položka</t>
  </si>
  <si>
    <t>POL2_</t>
  </si>
  <si>
    <t>274313621R00</t>
  </si>
  <si>
    <t xml:space="preserve">Beton základových pasů prostý C 20/25 </t>
  </si>
  <si>
    <t>274351215R00</t>
  </si>
  <si>
    <t>Bednění stěn základových pasů - zřízení</t>
  </si>
  <si>
    <t>0,3*(0,5*2+2*2)</t>
  </si>
  <si>
    <t>274351216R00</t>
  </si>
  <si>
    <t>Bednění stěn základových pasů - odstranění</t>
  </si>
  <si>
    <t>Odkaz na mn. položky pořadí 10 : 1,50000</t>
  </si>
  <si>
    <t>413232211R00</t>
  </si>
  <si>
    <t>Zazdívka zhlaví válcovaných nosníků výšky do 15cm</t>
  </si>
  <si>
    <t>kus</t>
  </si>
  <si>
    <t>schodnice : 1</t>
  </si>
  <si>
    <t>564811111R00</t>
  </si>
  <si>
    <t>Podklad ze štěrkodrti po zhutnění tloušťky 5 cm</t>
  </si>
  <si>
    <t>Odkaz na mn. položky pořadí 15 : 4,00900</t>
  </si>
  <si>
    <t>564831111R00</t>
  </si>
  <si>
    <t>Podklad ze štěrkodrti po zhutnění tloušťky 10 cm</t>
  </si>
  <si>
    <t>Odkaz na mn. položky pořadí 13 : 4,00900</t>
  </si>
  <si>
    <t>564871111RT2</t>
  </si>
  <si>
    <t>Podklad ze štěrkodrti po zhutnění tloušťky 25 cm štěrkodrť frakce 0-32 mm</t>
  </si>
  <si>
    <t>596291111R00</t>
  </si>
  <si>
    <t>Řezání zámkové dlažby tl. 60 mm</t>
  </si>
  <si>
    <t>m</t>
  </si>
  <si>
    <t>2,11+1,9</t>
  </si>
  <si>
    <t>596811111R00</t>
  </si>
  <si>
    <t>Kladení dlaždic kom.pro pěší, lože z kameniva těž.</t>
  </si>
  <si>
    <t>592451160R</t>
  </si>
  <si>
    <t>Dlažba sklad. HOLLAND I 20x10x4 cm přírodní skladba</t>
  </si>
  <si>
    <t>SPCM</t>
  </si>
  <si>
    <t>Specifikace</t>
  </si>
  <si>
    <t>POL3_</t>
  </si>
  <si>
    <t>Odkaz na mn. položky pořadí 17 : 4,00900*1,1</t>
  </si>
  <si>
    <t>602015187RT7</t>
  </si>
  <si>
    <t>Stěrka na stěnách weberpas silikon zatíraná, zrnitost 2,0 mm</t>
  </si>
  <si>
    <t>podezdívky : 1,25*(0,3+1,2*2)*2</t>
  </si>
  <si>
    <t>sokl pod podestou : 1,4*3,2</t>
  </si>
  <si>
    <t>602015191R00</t>
  </si>
  <si>
    <t>Podkladní nátěr stěn pod tenkovrstvé omítky</t>
  </si>
  <si>
    <t>602015122RTV2</t>
  </si>
  <si>
    <t>Omítka stěn těsnící  (typ. vzor Webertec 933) ručně tloušťka vrstvy 10 mm</t>
  </si>
  <si>
    <t>Vlastní</t>
  </si>
  <si>
    <t>Indiv</t>
  </si>
  <si>
    <t>622481211RU1</t>
  </si>
  <si>
    <t xml:space="preserve">Montáž výztužné sítě(perlinky)do stěrky-vněj.stěny včetně výztužné sítě a stěrkového tmelu Webertherm </t>
  </si>
  <si>
    <t>622903111R00</t>
  </si>
  <si>
    <t>Očištění zdí a valů před opravou, ručně</t>
  </si>
  <si>
    <t>622904112R00</t>
  </si>
  <si>
    <t>Očištění fasád tlakovou vodou složitost 1 - 2</t>
  </si>
  <si>
    <t>Odkaz na mn. položky pořadí 23 : 11,23000</t>
  </si>
  <si>
    <t>917862111RT5</t>
  </si>
  <si>
    <t>Osazení stojat. obrub.bet. s opěrou,lože z C 12/15 včetně obrubníku ABO 100/10/25</t>
  </si>
  <si>
    <t>2,11*2</t>
  </si>
  <si>
    <t>941955004R00</t>
  </si>
  <si>
    <t>Lešení lehké pomocné, výška podlahy do 3,5 m</t>
  </si>
  <si>
    <t>4*2,5+3*3</t>
  </si>
  <si>
    <t>953981203R00</t>
  </si>
  <si>
    <t>Chemické kotvy, beton, hl.110 mm, M12, malta 2slož</t>
  </si>
  <si>
    <t>kotvení L50/50 : 4</t>
  </si>
  <si>
    <t>953981204R00</t>
  </si>
  <si>
    <t>Chemické kotvy, beton, hl.125 mm, M16, malta 2slož</t>
  </si>
  <si>
    <t>schodnice : 4+2*2</t>
  </si>
  <si>
    <t>953981205R00</t>
  </si>
  <si>
    <t>Chemické kotvy, beton, hl.170 mm, M20, malta 2slož</t>
  </si>
  <si>
    <t>uchycení krajových prvků : 4</t>
  </si>
  <si>
    <t>900      RT5</t>
  </si>
  <si>
    <t>HZS Práce v tarifní třídě 8 (např. tesař)</t>
  </si>
  <si>
    <t>h</t>
  </si>
  <si>
    <t>Prav.M</t>
  </si>
  <si>
    <t>HZS</t>
  </si>
  <si>
    <t>POL10_</t>
  </si>
  <si>
    <t>práce jinde nespecifikované : 15</t>
  </si>
  <si>
    <t>R : 10</t>
  </si>
  <si>
    <t>31110714R</t>
  </si>
  <si>
    <t>Matice přesná šestihranná 02 1401 M 12</t>
  </si>
  <si>
    <t>31110716R</t>
  </si>
  <si>
    <t>Matice přesná šestihranná 02 1401 M 16</t>
  </si>
  <si>
    <t>31111312R</t>
  </si>
  <si>
    <t>Matice přesná 6hranná 02 1401 tř.8,  M20</t>
  </si>
  <si>
    <t>1000 ks</t>
  </si>
  <si>
    <t>4/1000</t>
  </si>
  <si>
    <t>31120518R</t>
  </si>
  <si>
    <t>Podložka přesná 021702 tvar A otvor 13 mm</t>
  </si>
  <si>
    <t>kotvení L50/50 : 4/2/1000</t>
  </si>
  <si>
    <t>31120522R</t>
  </si>
  <si>
    <t>Podložka přesná 021702 tvar A otvor 17 mm</t>
  </si>
  <si>
    <t>schodnice : (4+2*2)/1000</t>
  </si>
  <si>
    <t>311227240000R</t>
  </si>
  <si>
    <t>Podlozka  22         021727</t>
  </si>
  <si>
    <t>31179127R</t>
  </si>
  <si>
    <t>Tyč závitová M12, DIN 975, poz.</t>
  </si>
  <si>
    <t>kotvení L50/50 : 4/2</t>
  </si>
  <si>
    <t>31179129R</t>
  </si>
  <si>
    <t>Tyč závitová M16, DIN 975, poz.</t>
  </si>
  <si>
    <t>schodnice : (4+2*2)/0,5</t>
  </si>
  <si>
    <t>31179131R</t>
  </si>
  <si>
    <t>Tyč závitová M20, DIN 975, poz.</t>
  </si>
  <si>
    <t>961055111R00</t>
  </si>
  <si>
    <t>Bourání základů železobetonových</t>
  </si>
  <si>
    <t>pod schodnicemi : 0,5*0,6*3*2</t>
  </si>
  <si>
    <t>962052211R00</t>
  </si>
  <si>
    <t>Bourání zdiva železobetonového nadzákladového</t>
  </si>
  <si>
    <t>úbourání podezdívek podesty na úroveň -0,19 : 0,14*0,3*1,25*2</t>
  </si>
  <si>
    <t>963042819R00</t>
  </si>
  <si>
    <t>Bourání schodišťových stupňů betonových</t>
  </si>
  <si>
    <t>2*10</t>
  </si>
  <si>
    <t>963051113R00</t>
  </si>
  <si>
    <t>Bourání ŽB stropů deskových tl. nad 8 cm</t>
  </si>
  <si>
    <t>podesta : 0,19*(2*2,1+1,2*3,7)</t>
  </si>
  <si>
    <t>963054949R00</t>
  </si>
  <si>
    <t>Bourání železobetonových schodnic</t>
  </si>
  <si>
    <t>(1+3)*2+1,2</t>
  </si>
  <si>
    <t>973042241R00</t>
  </si>
  <si>
    <t>Vysekání kapes zeď betonová pl. 0,1 m2, hl. 15 cm</t>
  </si>
  <si>
    <t>976071111R00</t>
  </si>
  <si>
    <t>Vybourání kovových zábradlí a madel</t>
  </si>
  <si>
    <t>0,7*2+2*2+2,5*2+1,5*2+1,7</t>
  </si>
  <si>
    <t>999281105R00</t>
  </si>
  <si>
    <t>Přesun hmot pro opravy a údržbu do výšky 6 m</t>
  </si>
  <si>
    <t>t</t>
  </si>
  <si>
    <t>Přesun hmot</t>
  </si>
  <si>
    <t>POL7_</t>
  </si>
  <si>
    <t>764816412R00</t>
  </si>
  <si>
    <t>Okapnice z lakovaného Pz plechu, rš 125 mm</t>
  </si>
  <si>
    <t>764817143RT2</t>
  </si>
  <si>
    <t>Oplechování zdí (atik) z lak.Pz plechu, rš 430 mm nalepení Enkolitem</t>
  </si>
  <si>
    <t>podezdívky : 1,3*2</t>
  </si>
  <si>
    <t>764813360R00</t>
  </si>
  <si>
    <t>Lemování zdí ploch.střech, lak.Pz plech, rš 660 mm</t>
  </si>
  <si>
    <t>demontovatelné oplechování : 2</t>
  </si>
  <si>
    <t>764815101R00</t>
  </si>
  <si>
    <t>Žlaby podokap.čtyřhranné z lak.Pz plechu,rš 250 mm</t>
  </si>
  <si>
    <t>2,1</t>
  </si>
  <si>
    <t>764815861R00</t>
  </si>
  <si>
    <t>Příplatek za přišroubování háku podokapního</t>
  </si>
  <si>
    <t>764373111RV</t>
  </si>
  <si>
    <t>Odvodnění žlabu pozink řetězem, dl. 2,5 m</t>
  </si>
  <si>
    <t>998764201R00</t>
  </si>
  <si>
    <t>Přesun hmot pro klempířské konstr., výšky do 6 m</t>
  </si>
  <si>
    <t>767141800R00</t>
  </si>
  <si>
    <t>Demontáž konstr.pro beztm.zasklení,vč.zasklení</t>
  </si>
  <si>
    <t>zastřešení z polykarbonátu : 4,5*(2,5+3)+1,3*4</t>
  </si>
  <si>
    <t>767162230R00</t>
  </si>
  <si>
    <t>Montáž zábradlí z profilů na konstrukci do 45 kg</t>
  </si>
  <si>
    <t>2,7*2+1,7*2+1,7</t>
  </si>
  <si>
    <t>767211111R00</t>
  </si>
  <si>
    <t>Montáž schodů rovných na ocel.konstr.- šroubováním</t>
  </si>
  <si>
    <t>kg</t>
  </si>
  <si>
    <t>(0,31*2*9)*38,91</t>
  </si>
  <si>
    <t>767590120R00</t>
  </si>
  <si>
    <t>Montáž podlahových roštů - šroubováním</t>
  </si>
  <si>
    <t>1,6*3,7*38,91</t>
  </si>
  <si>
    <t>767995101R00</t>
  </si>
  <si>
    <t>Výroba a montáž kov. atypických konstr. do 5 kg</t>
  </si>
  <si>
    <t>podpěry stupňů pás 5/40 : 1,57*(0,2+0,3)*3*9</t>
  </si>
  <si>
    <t>767995103R00</t>
  </si>
  <si>
    <t>Výroba a montáž kov. atypických konstr. do 20 kg</t>
  </si>
  <si>
    <t>schodnice,podesta,zastřešení - dle výpisu prvků V PD : 213,8+158,2+48,5+27,9+98+35,9+138+96,6</t>
  </si>
  <si>
    <t xml:space="preserve">kotevní plechy : </t>
  </si>
  <si>
    <t>P-8 : 63*(0,5*0,25*3+0,25*0,25*3+0,25*0,15*5)</t>
  </si>
  <si>
    <t>přechodový plech P-3 : 27,6*0,25*3,7</t>
  </si>
  <si>
    <t>R : 100</t>
  </si>
  <si>
    <t>767-100</t>
  </si>
  <si>
    <t>Systémové spojovací prostředky pro pororošty</t>
  </si>
  <si>
    <t>kpl</t>
  </si>
  <si>
    <t>767-101</t>
  </si>
  <si>
    <t xml:space="preserve">Drobné a spojovací prostředky </t>
  </si>
  <si>
    <t>767-102</t>
  </si>
  <si>
    <t>Sněhová zábrana - trubková</t>
  </si>
  <si>
    <t>767-103</t>
  </si>
  <si>
    <t>Příplatek za demontovatelnost části zábradlí</t>
  </si>
  <si>
    <t>767-105</t>
  </si>
  <si>
    <t>Zábradlí demontovatelné, dl. 150cm, v. 90cm - v místě napojení rampy</t>
  </si>
  <si>
    <t>133301510000R</t>
  </si>
  <si>
    <t>Tyč ocelová L rovnoramenná S235JR, rozměr 50 x 50 x 5 mm</t>
  </si>
  <si>
    <t>27,9*1,1</t>
  </si>
  <si>
    <t>13359050R</t>
  </si>
  <si>
    <t>Ocel pásová ve svitku S235JR, rozměr 40 x 4,0 mm</t>
  </si>
  <si>
    <t>podpěry stupňů pás 5/40 : 1,57*(0,2+0,3)*3*9/1000*1,1</t>
  </si>
  <si>
    <t>13611224R</t>
  </si>
  <si>
    <t>Plech hladký S235JR 8,00 x 1000 x 2000 mm</t>
  </si>
  <si>
    <t>P-8 : 63*(0,5*0,25*3+0,25*0,25*3+0,25*0,15*5)/1000*1,1</t>
  </si>
  <si>
    <t>13640710R</t>
  </si>
  <si>
    <t>Plech lístkový S235JR 3,00 x 1000 x 2000 mm</t>
  </si>
  <si>
    <t>přechodový plech P-3 : 27,6*0,25*3,7/1000*1,1</t>
  </si>
  <si>
    <t>14587272RV</t>
  </si>
  <si>
    <t>Profil dutý čtvercový svařovaný S235JRH 60 x 4,0 mm</t>
  </si>
  <si>
    <t>(35,9+138+96,6)/1000*1,1</t>
  </si>
  <si>
    <t>14587292R</t>
  </si>
  <si>
    <t>Profil dutý čtvercový svařovaný S235JRH 80 x 4,0 mm</t>
  </si>
  <si>
    <t>98/1000*1,1</t>
  </si>
  <si>
    <t>R : 0,2</t>
  </si>
  <si>
    <t>14587796RV</t>
  </si>
  <si>
    <t>Profil dutý obdélníkový svařovaný S235JRH 160 x 80 x 4,0 mm</t>
  </si>
  <si>
    <t>(213,8+158,2+48,5)/1000*1,1</t>
  </si>
  <si>
    <t>553-100</t>
  </si>
  <si>
    <t>Pororošt, oka 33/11mm, nosný pásek 30/3mm - sestava podesty  povrch úprava pozink,protiskluznost S3</t>
  </si>
  <si>
    <t>podesta : 1,6*3,7</t>
  </si>
  <si>
    <t>55347331RV</t>
  </si>
  <si>
    <t>Stupeň schodišťový 310x2000 mm, nosný pásek 30/3mm, oko 33/11mm viz PD,povrch úprava pozink,protiskluznost S3</t>
  </si>
  <si>
    <t>9</t>
  </si>
  <si>
    <t>55395101.AR</t>
  </si>
  <si>
    <t>Zábradlí ocelové, vč. madla specifikace viz PD</t>
  </si>
  <si>
    <t>dle PD : 10,5*16*1,1</t>
  </si>
  <si>
    <t>998767201R00</t>
  </si>
  <si>
    <t>Přesun hmot pro zámečnické konstr., výšky do 6 m</t>
  </si>
  <si>
    <t>783293003R00</t>
  </si>
  <si>
    <t>Nátěr kovových konstr.disperz. Balakryl z+3x email</t>
  </si>
  <si>
    <t>ocelové konstrukce : (0,16*2+0,08*4)*(5*3+3,7*3+1,7*2)</t>
  </si>
  <si>
    <t>0,05*4*3,7*2</t>
  </si>
  <si>
    <t>0,08*4*2,6*4</t>
  </si>
  <si>
    <t>0,06*4*(2,6*2+4*5+7*2)</t>
  </si>
  <si>
    <t>zábradlí : 10,5*1*2</t>
  </si>
  <si>
    <t>787892312R00</t>
  </si>
  <si>
    <t>Zasklívání podhledů s tmel. sklem bezpečnost. 4-8</t>
  </si>
  <si>
    <t>střecha : 2,1*4</t>
  </si>
  <si>
    <t>787-100</t>
  </si>
  <si>
    <t>Systémové prvky pro zasklení střechy - profily Al ,tesnění,šrouby,krytky apod.</t>
  </si>
  <si>
    <t>634371502R</t>
  </si>
  <si>
    <t>Sklo bezpečnostní VSG 6,4</t>
  </si>
  <si>
    <t>Odkaz na mn. položky pořadí 78 : 8,40000*1,1</t>
  </si>
  <si>
    <t>998787201R00</t>
  </si>
  <si>
    <t>Přesun hmot pro zasklívání, výšky do 6 m</t>
  </si>
  <si>
    <t>979081111R00</t>
  </si>
  <si>
    <t>Odvoz suti a vybour. hmot na skládku do 1 km</t>
  </si>
  <si>
    <t>Přesun suti</t>
  </si>
  <si>
    <t>POL8_</t>
  </si>
  <si>
    <t>979081121R00</t>
  </si>
  <si>
    <t>Příplatek k odvozu za každý další 1 km</t>
  </si>
  <si>
    <t>979990101R00</t>
  </si>
  <si>
    <t>Poplatek za uložení směsi betonu a cihel skupina 170101 a 170102</t>
  </si>
  <si>
    <t>005121 R</t>
  </si>
  <si>
    <t>Zařízení staveniště</t>
  </si>
  <si>
    <t>Soubor</t>
  </si>
  <si>
    <t>VRN</t>
  </si>
  <si>
    <t>POL99_2</t>
  </si>
  <si>
    <t>SUM</t>
  </si>
  <si>
    <t>Poznámky uchazeče k zadání</t>
  </si>
  <si>
    <t>POPUZIV</t>
  </si>
  <si>
    <t>END</t>
  </si>
  <si>
    <t>113106121R00</t>
  </si>
  <si>
    <t>Rozebrání dlažeb z betonových dlaždic na sucho</t>
  </si>
  <si>
    <t>0,9*2,2</t>
  </si>
  <si>
    <t>základ : 0,8*0,3*2,1</t>
  </si>
  <si>
    <t>Odkaz na mn. položky pořadí 3 : 0,50400*5</t>
  </si>
  <si>
    <t>po dokončení : 6*4</t>
  </si>
  <si>
    <t>Odkaz na mn. položky pořadí 3 : 0,50400</t>
  </si>
  <si>
    <t>0,3*0,15*2,1</t>
  </si>
  <si>
    <t>0,3*0,15*2</t>
  </si>
  <si>
    <t>0,5*(2,1+0,3*2)</t>
  </si>
  <si>
    <t>Odkaz na mn. položky pořadí 9 : 1,44000</t>
  </si>
  <si>
    <t>zpětné položení dlažby : 1,98</t>
  </si>
  <si>
    <t>Odkaz na mn. položky pořadí 17 : 11,23000</t>
  </si>
  <si>
    <t>zastřešení : 2*8</t>
  </si>
  <si>
    <t>střecha : 8/1000</t>
  </si>
  <si>
    <t>střecha : 8</t>
  </si>
  <si>
    <t>pod schodnicemi : 0,5*0,9*2,2</t>
  </si>
  <si>
    <t>2,1*9</t>
  </si>
  <si>
    <t>podesta : 0,19*1,5*3,7</t>
  </si>
  <si>
    <t>(2,8+0,3)*2+1,2</t>
  </si>
  <si>
    <t>3*2+1,25*2+1,62</t>
  </si>
  <si>
    <t>978015291R00</t>
  </si>
  <si>
    <t>Otlučení omítek vnějších MVC v složit.1-4 do 100 %</t>
  </si>
  <si>
    <t>3,7</t>
  </si>
  <si>
    <t>demontovatelné oplechování : 3,7</t>
  </si>
  <si>
    <t>zastřešení z polykarbonátu : 3*3,2+1,2*4</t>
  </si>
  <si>
    <t>428</t>
  </si>
  <si>
    <t>podesta : -1,6*3,7*38,91</t>
  </si>
  <si>
    <t>podesta : 1,6*3,7*38,91</t>
  </si>
  <si>
    <t>podpěry stupňů pás 5/40 : 1,57*(0,2+0,3)*3*8</t>
  </si>
  <si>
    <t>schodnice,podesta,zastřešení - dle výpisu prvků V PD : 885</t>
  </si>
  <si>
    <t>P-8 : 63*(0,5*0,25*3+0,25*0,25*3+0,25*0,15*4)</t>
  </si>
  <si>
    <t>podpěry stupňů pás 5/40 : 1,57*(0,2+0,3)*3*8/1000*1,1</t>
  </si>
  <si>
    <t>P-8 : 63*(0,5*0,25*3+0,25*0,25*3+0,25*0,15*4)/1000*1,1</t>
  </si>
  <si>
    <t>(103,5+69+76,6+99,4)/1000*1,1</t>
  </si>
  <si>
    <t>122,5/1000*1,1</t>
  </si>
  <si>
    <t>(179,6+152,8+48,5)/1000*1,1</t>
  </si>
  <si>
    <t>podesta : 1,5*3,7</t>
  </si>
  <si>
    <t>8</t>
  </si>
  <si>
    <t>dle PD : 194</t>
  </si>
  <si>
    <t>ocelové konstrukce : (0,16*2+0,08*4)*(12,6+3*3,7+2*1,7)</t>
  </si>
  <si>
    <t>0,08*4*2,6*5</t>
  </si>
  <si>
    <t>0,06*4*(3*5+2*5+3,7*3+8*1,8)</t>
  </si>
  <si>
    <t>zábradlí : 11*1*2</t>
  </si>
  <si>
    <t>střecha : 3*2,1+1,5*3,7</t>
  </si>
  <si>
    <t>Odkaz na mn. položky pořadí 71 : 11,85000*1,1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</si>
</sst>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9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0" fillId="0" borderId="34" xfId="0" applyNumberFormat="1" applyBorder="1" applyAlignment="1">
      <alignment vertical="center" wrapText="1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4" xfId="0" applyNumberFormat="1" applyFont="1" applyBorder="1" applyAlignment="1">
      <alignment vertical="center" wrapText="1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164" fontId="7" fillId="0" borderId="35" xfId="0" applyNumberFormat="1" applyFont="1" applyBorder="1" applyAlignment="1">
      <alignment vertical="center"/>
    </xf>
    <xf numFmtId="164" fontId="7" fillId="3" borderId="39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165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5" fontId="17" fillId="0" borderId="0" xfId="0" applyNumberFormat="1" applyFont="1" applyBorder="1" applyAlignment="1">
      <alignment horizontal="center" vertical="top" wrapText="1" shrinkToFit="1"/>
    </xf>
    <xf numFmtId="165" fontId="17" fillId="0" borderId="0" xfId="0" applyNumberFormat="1" applyFont="1" applyBorder="1" applyAlignment="1">
      <alignment vertical="top" wrapText="1" shrinkToFit="1"/>
    </xf>
    <xf numFmtId="165" fontId="8" fillId="3" borderId="0" xfId="0" applyNumberFormat="1" applyFont="1" applyFill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5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5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165" fontId="16" fillId="4" borderId="0" xfId="0" applyNumberFormat="1" applyFont="1" applyFill="1" applyBorder="1" applyAlignment="1" applyProtection="1">
      <alignment vertical="top" shrinkToFit="1"/>
      <protection locked="0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16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tabSelected="1"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76" t="s">
        <v>41</v>
      </c>
      <c r="B2" s="76"/>
      <c r="C2" s="76"/>
      <c r="D2" s="76"/>
      <c r="E2" s="76"/>
      <c r="F2" s="76"/>
      <c r="G2" s="76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77"/>
  <sheetViews>
    <sheetView showGridLines="0" topLeftCell="B25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77" t="s">
        <v>4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">
      <c r="A2" s="2"/>
      <c r="B2" s="111" t="s">
        <v>24</v>
      </c>
      <c r="C2" s="112"/>
      <c r="D2" s="113" t="s">
        <v>43</v>
      </c>
      <c r="E2" s="114" t="s">
        <v>44</v>
      </c>
      <c r="F2" s="115"/>
      <c r="G2" s="115"/>
      <c r="H2" s="115"/>
      <c r="I2" s="115"/>
      <c r="J2" s="116"/>
      <c r="O2" s="1"/>
    </row>
    <row r="3" spans="1:15" ht="27" hidden="1" customHeight="1" x14ac:dyDescent="0.2">
      <c r="A3" s="2"/>
      <c r="B3" s="117"/>
      <c r="C3" s="112"/>
      <c r="D3" s="118"/>
      <c r="E3" s="119"/>
      <c r="F3" s="120"/>
      <c r="G3" s="120"/>
      <c r="H3" s="120"/>
      <c r="I3" s="120"/>
      <c r="J3" s="121"/>
    </row>
    <row r="4" spans="1:15" ht="23.25" customHeight="1" x14ac:dyDescent="0.2">
      <c r="A4" s="2"/>
      <c r="B4" s="122"/>
      <c r="C4" s="123"/>
      <c r="D4" s="124"/>
      <c r="E4" s="125"/>
      <c r="F4" s="125"/>
      <c r="G4" s="125"/>
      <c r="H4" s="125"/>
      <c r="I4" s="125"/>
      <c r="J4" s="126"/>
    </row>
    <row r="5" spans="1:15" ht="24" customHeight="1" x14ac:dyDescent="0.2">
      <c r="A5" s="2"/>
      <c r="B5" s="31" t="s">
        <v>23</v>
      </c>
      <c r="D5" s="92"/>
      <c r="E5" s="93"/>
      <c r="F5" s="93"/>
      <c r="G5" s="93"/>
      <c r="H5" s="18" t="s">
        <v>42</v>
      </c>
      <c r="I5" s="22"/>
      <c r="J5" s="8"/>
    </row>
    <row r="6" spans="1:15" ht="15.75" customHeight="1" x14ac:dyDescent="0.2">
      <c r="A6" s="2"/>
      <c r="B6" s="28"/>
      <c r="C6" s="55"/>
      <c r="D6" s="86"/>
      <c r="E6" s="94"/>
      <c r="F6" s="94"/>
      <c r="G6" s="94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53"/>
      <c r="E7" s="95"/>
      <c r="F7" s="96"/>
      <c r="G7" s="96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127"/>
      <c r="E11" s="127"/>
      <c r="F11" s="127"/>
      <c r="G11" s="127"/>
      <c r="H11" s="18" t="s">
        <v>42</v>
      </c>
      <c r="I11" s="132"/>
      <c r="J11" s="8"/>
    </row>
    <row r="12" spans="1:15" ht="15.75" customHeight="1" x14ac:dyDescent="0.2">
      <c r="A12" s="2"/>
      <c r="B12" s="28"/>
      <c r="C12" s="55"/>
      <c r="D12" s="128"/>
      <c r="E12" s="128"/>
      <c r="F12" s="128"/>
      <c r="G12" s="128"/>
      <c r="H12" s="18" t="s">
        <v>36</v>
      </c>
      <c r="I12" s="132"/>
      <c r="J12" s="8"/>
    </row>
    <row r="13" spans="1:15" ht="15.75" customHeight="1" x14ac:dyDescent="0.2">
      <c r="A13" s="2"/>
      <c r="B13" s="29"/>
      <c r="C13" s="56"/>
      <c r="D13" s="131"/>
      <c r="E13" s="129"/>
      <c r="F13" s="130"/>
      <c r="G13" s="130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87"/>
      <c r="F15" s="87"/>
      <c r="G15" s="88"/>
      <c r="H15" s="88"/>
      <c r="I15" s="88" t="s">
        <v>31</v>
      </c>
      <c r="J15" s="89"/>
    </row>
    <row r="16" spans="1:15" ht="23.25" customHeight="1" x14ac:dyDescent="0.2">
      <c r="A16" s="194" t="s">
        <v>26</v>
      </c>
      <c r="B16" s="38" t="s">
        <v>26</v>
      </c>
      <c r="C16" s="62"/>
      <c r="D16" s="63"/>
      <c r="E16" s="83"/>
      <c r="F16" s="84"/>
      <c r="G16" s="83"/>
      <c r="H16" s="84"/>
      <c r="I16" s="83">
        <f>SUMIF(F56:F73,A16,I56:I73)+SUMIF(F56:F73,"PSU",I56:I73)</f>
        <v>0</v>
      </c>
      <c r="J16" s="85"/>
    </row>
    <row r="17" spans="1:10" ht="23.25" customHeight="1" x14ac:dyDescent="0.2">
      <c r="A17" s="194" t="s">
        <v>27</v>
      </c>
      <c r="B17" s="38" t="s">
        <v>27</v>
      </c>
      <c r="C17" s="62"/>
      <c r="D17" s="63"/>
      <c r="E17" s="83"/>
      <c r="F17" s="84"/>
      <c r="G17" s="83"/>
      <c r="H17" s="84"/>
      <c r="I17" s="83">
        <f>SUMIF(F56:F73,A17,I56:I73)</f>
        <v>0</v>
      </c>
      <c r="J17" s="85"/>
    </row>
    <row r="18" spans="1:10" ht="23.25" customHeight="1" x14ac:dyDescent="0.2">
      <c r="A18" s="194" t="s">
        <v>28</v>
      </c>
      <c r="B18" s="38" t="s">
        <v>28</v>
      </c>
      <c r="C18" s="62"/>
      <c r="D18" s="63"/>
      <c r="E18" s="83"/>
      <c r="F18" s="84"/>
      <c r="G18" s="83"/>
      <c r="H18" s="84"/>
      <c r="I18" s="83">
        <f>SUMIF(F56:F73,A18,I56:I73)</f>
        <v>0</v>
      </c>
      <c r="J18" s="85"/>
    </row>
    <row r="19" spans="1:10" ht="23.25" customHeight="1" x14ac:dyDescent="0.2">
      <c r="A19" s="194" t="s">
        <v>98</v>
      </c>
      <c r="B19" s="38" t="s">
        <v>29</v>
      </c>
      <c r="C19" s="62"/>
      <c r="D19" s="63"/>
      <c r="E19" s="83"/>
      <c r="F19" s="84"/>
      <c r="G19" s="83"/>
      <c r="H19" s="84"/>
      <c r="I19" s="83">
        <f>SUMIF(F56:F73,A19,I56:I73)</f>
        <v>0</v>
      </c>
      <c r="J19" s="85"/>
    </row>
    <row r="20" spans="1:10" ht="23.25" customHeight="1" x14ac:dyDescent="0.2">
      <c r="A20" s="194" t="s">
        <v>99</v>
      </c>
      <c r="B20" s="38" t="s">
        <v>30</v>
      </c>
      <c r="C20" s="62"/>
      <c r="D20" s="63"/>
      <c r="E20" s="83"/>
      <c r="F20" s="84"/>
      <c r="G20" s="83"/>
      <c r="H20" s="84"/>
      <c r="I20" s="83">
        <f>SUMIF(F56:F73,A20,I56:I73)</f>
        <v>0</v>
      </c>
      <c r="J20" s="85"/>
    </row>
    <row r="21" spans="1:10" ht="23.25" customHeight="1" x14ac:dyDescent="0.2">
      <c r="A21" s="2"/>
      <c r="B21" s="48" t="s">
        <v>31</v>
      </c>
      <c r="C21" s="64"/>
      <c r="D21" s="65"/>
      <c r="E21" s="90"/>
      <c r="F21" s="91"/>
      <c r="G21" s="90"/>
      <c r="H21" s="91"/>
      <c r="I21" s="90">
        <f>SUM(I16:J20)</f>
        <v>0</v>
      </c>
      <c r="J21" s="102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15</v>
      </c>
      <c r="F23" s="39" t="s">
        <v>0</v>
      </c>
      <c r="G23" s="100">
        <f>ZakladDPHSniVypocet</f>
        <v>0</v>
      </c>
      <c r="H23" s="101"/>
      <c r="I23" s="101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15</v>
      </c>
      <c r="F24" s="39" t="s">
        <v>0</v>
      </c>
      <c r="G24" s="98">
        <f>A23</f>
        <v>0</v>
      </c>
      <c r="H24" s="99"/>
      <c r="I24" s="99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100">
        <f>ZakladDPHZaklVypocet</f>
        <v>0</v>
      </c>
      <c r="H25" s="101"/>
      <c r="I25" s="101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80">
        <f>A25</f>
        <v>0</v>
      </c>
      <c r="H26" s="81"/>
      <c r="I26" s="81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82">
        <f>CenaCelkem-(ZakladDPHSni+DPHSni+ZakladDPHZakl+DPHZakl)</f>
        <v>0</v>
      </c>
      <c r="H27" s="82"/>
      <c r="I27" s="82"/>
      <c r="J27" s="41" t="str">
        <f t="shared" si="0"/>
        <v>CZK</v>
      </c>
    </row>
    <row r="28" spans="1:10" ht="27.75" hidden="1" customHeight="1" thickBot="1" x14ac:dyDescent="0.25">
      <c r="A28" s="2"/>
      <c r="B28" s="163" t="s">
        <v>25</v>
      </c>
      <c r="C28" s="164"/>
      <c r="D28" s="164"/>
      <c r="E28" s="165"/>
      <c r="F28" s="166"/>
      <c r="G28" s="167">
        <f>ZakladDPHSniVypocet+ZakladDPHZaklVypocet</f>
        <v>0</v>
      </c>
      <c r="H28" s="167"/>
      <c r="I28" s="167"/>
      <c r="J28" s="168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3" t="s">
        <v>37</v>
      </c>
      <c r="C29" s="169"/>
      <c r="D29" s="169"/>
      <c r="E29" s="169"/>
      <c r="F29" s="170"/>
      <c r="G29" s="171">
        <f>IF(A29&gt;50, ROUNDUP(A27, 0), ROUNDDOWN(A27, 0))</f>
        <v>0</v>
      </c>
      <c r="H29" s="171"/>
      <c r="I29" s="171"/>
      <c r="J29" s="172" t="s">
        <v>54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103"/>
      <c r="E34" s="104"/>
      <c r="G34" s="105"/>
      <c r="H34" s="106"/>
      <c r="I34" s="106"/>
      <c r="J34" s="25"/>
    </row>
    <row r="35" spans="1:10" ht="12.75" customHeight="1" x14ac:dyDescent="0.2">
      <c r="A35" s="2"/>
      <c r="B35" s="2"/>
      <c r="D35" s="97" t="s">
        <v>2</v>
      </c>
      <c r="E35" s="97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135" t="s">
        <v>17</v>
      </c>
      <c r="C37" s="136"/>
      <c r="D37" s="136"/>
      <c r="E37" s="136"/>
      <c r="F37" s="137"/>
      <c r="G37" s="137"/>
      <c r="H37" s="137"/>
      <c r="I37" s="137"/>
      <c r="J37" s="138"/>
    </row>
    <row r="38" spans="1:10" ht="25.5" customHeight="1" x14ac:dyDescent="0.2">
      <c r="A38" s="134" t="s">
        <v>39</v>
      </c>
      <c r="B38" s="139" t="s">
        <v>18</v>
      </c>
      <c r="C38" s="140" t="s">
        <v>6</v>
      </c>
      <c r="D38" s="140"/>
      <c r="E38" s="140"/>
      <c r="F38" s="141" t="str">
        <f>B23</f>
        <v>Základ pro sníženou DPH</v>
      </c>
      <c r="G38" s="141" t="str">
        <f>B25</f>
        <v>Základ pro základní DPH</v>
      </c>
      <c r="H38" s="142" t="s">
        <v>19</v>
      </c>
      <c r="I38" s="142" t="s">
        <v>1</v>
      </c>
      <c r="J38" s="143" t="s">
        <v>0</v>
      </c>
    </row>
    <row r="39" spans="1:10" ht="25.5" hidden="1" customHeight="1" x14ac:dyDescent="0.2">
      <c r="A39" s="134">
        <v>1</v>
      </c>
      <c r="B39" s="144" t="s">
        <v>45</v>
      </c>
      <c r="C39" s="145"/>
      <c r="D39" s="145"/>
      <c r="E39" s="145"/>
      <c r="F39" s="146">
        <f>'01 2241_01 Pol'!AE200+'03 2241_03 Pol'!AE190</f>
        <v>0</v>
      </c>
      <c r="G39" s="147">
        <f>'01 2241_01 Pol'!AF200+'03 2241_03 Pol'!AF190</f>
        <v>0</v>
      </c>
      <c r="H39" s="148">
        <f>(F39*SazbaDPH1/100)+(G39*SazbaDPH2/100)</f>
        <v>0</v>
      </c>
      <c r="I39" s="148">
        <f>F39+G39+H39</f>
        <v>0</v>
      </c>
      <c r="J39" s="149" t="str">
        <f>IF(CenaCelkemVypocet=0,"",I39/CenaCelkemVypocet*100)</f>
        <v/>
      </c>
    </row>
    <row r="40" spans="1:10" ht="25.5" customHeight="1" x14ac:dyDescent="0.2">
      <c r="A40" s="134">
        <v>2</v>
      </c>
      <c r="B40" s="150" t="s">
        <v>46</v>
      </c>
      <c r="C40" s="151" t="s">
        <v>47</v>
      </c>
      <c r="D40" s="151"/>
      <c r="E40" s="151"/>
      <c r="F40" s="152">
        <f>'01 2241_01 Pol'!AE200</f>
        <v>0</v>
      </c>
      <c r="G40" s="153">
        <f>'01 2241_01 Pol'!AF200</f>
        <v>0</v>
      </c>
      <c r="H40" s="153">
        <f>(F40*SazbaDPH1/100)+(G40*SazbaDPH2/100)</f>
        <v>0</v>
      </c>
      <c r="I40" s="153">
        <f>F40+G40+H40</f>
        <v>0</v>
      </c>
      <c r="J40" s="154" t="str">
        <f>IF(CenaCelkemVypocet=0,"",I40/CenaCelkemVypocet*100)</f>
        <v/>
      </c>
    </row>
    <row r="41" spans="1:10" ht="25.5" customHeight="1" x14ac:dyDescent="0.2">
      <c r="A41" s="134">
        <v>3</v>
      </c>
      <c r="B41" s="155" t="s">
        <v>48</v>
      </c>
      <c r="C41" s="145" t="s">
        <v>49</v>
      </c>
      <c r="D41" s="145"/>
      <c r="E41" s="145"/>
      <c r="F41" s="156">
        <f>'01 2241_01 Pol'!AE200</f>
        <v>0</v>
      </c>
      <c r="G41" s="148">
        <f>'01 2241_01 Pol'!AF200</f>
        <v>0</v>
      </c>
      <c r="H41" s="148">
        <f>(F41*SazbaDPH1/100)+(G41*SazbaDPH2/100)</f>
        <v>0</v>
      </c>
      <c r="I41" s="148">
        <f>F41+G41+H41</f>
        <v>0</v>
      </c>
      <c r="J41" s="149" t="str">
        <f>IF(CenaCelkemVypocet=0,"",I41/CenaCelkemVypocet*100)</f>
        <v/>
      </c>
    </row>
    <row r="42" spans="1:10" ht="25.5" customHeight="1" x14ac:dyDescent="0.2">
      <c r="A42" s="134">
        <v>2</v>
      </c>
      <c r="B42" s="150" t="s">
        <v>50</v>
      </c>
      <c r="C42" s="151" t="s">
        <v>51</v>
      </c>
      <c r="D42" s="151"/>
      <c r="E42" s="151"/>
      <c r="F42" s="152">
        <f>'03 2241_03 Pol'!AE190</f>
        <v>0</v>
      </c>
      <c r="G42" s="153">
        <f>'03 2241_03 Pol'!AF190</f>
        <v>0</v>
      </c>
      <c r="H42" s="153">
        <f>(F42*SazbaDPH1/100)+(G42*SazbaDPH2/100)</f>
        <v>0</v>
      </c>
      <c r="I42" s="153">
        <f>F42+G42+H42</f>
        <v>0</v>
      </c>
      <c r="J42" s="154" t="str">
        <f>IF(CenaCelkemVypocet=0,"",I42/CenaCelkemVypocet*100)</f>
        <v/>
      </c>
    </row>
    <row r="43" spans="1:10" ht="25.5" customHeight="1" x14ac:dyDescent="0.2">
      <c r="A43" s="134">
        <v>3</v>
      </c>
      <c r="B43" s="155" t="s">
        <v>52</v>
      </c>
      <c r="C43" s="145" t="s">
        <v>51</v>
      </c>
      <c r="D43" s="145"/>
      <c r="E43" s="145"/>
      <c r="F43" s="156">
        <f>'03 2241_03 Pol'!AE190</f>
        <v>0</v>
      </c>
      <c r="G43" s="148">
        <f>'03 2241_03 Pol'!AF190</f>
        <v>0</v>
      </c>
      <c r="H43" s="148">
        <f>(F43*SazbaDPH1/100)+(G43*SazbaDPH2/100)</f>
        <v>0</v>
      </c>
      <c r="I43" s="148">
        <f>F43+G43+H43</f>
        <v>0</v>
      </c>
      <c r="J43" s="149" t="str">
        <f>IF(CenaCelkemVypocet=0,"",I43/CenaCelkemVypocet*100)</f>
        <v/>
      </c>
    </row>
    <row r="44" spans="1:10" ht="25.5" customHeight="1" x14ac:dyDescent="0.2">
      <c r="A44" s="134"/>
      <c r="B44" s="157" t="s">
        <v>53</v>
      </c>
      <c r="C44" s="158"/>
      <c r="D44" s="158"/>
      <c r="E44" s="159"/>
      <c r="F44" s="160">
        <f>SUMIF(A39:A43,"=1",F39:F43)</f>
        <v>0</v>
      </c>
      <c r="G44" s="161">
        <f>SUMIF(A39:A43,"=1",G39:G43)</f>
        <v>0</v>
      </c>
      <c r="H44" s="161">
        <f>SUMIF(A39:A43,"=1",H39:H43)</f>
        <v>0</v>
      </c>
      <c r="I44" s="161">
        <f>SUMIF(A39:A43,"=1",I39:I43)</f>
        <v>0</v>
      </c>
      <c r="J44" s="162">
        <f>SUMIF(A39:A43,"=1",J39:J43)</f>
        <v>0</v>
      </c>
    </row>
    <row r="46" spans="1:10" x14ac:dyDescent="0.2">
      <c r="A46" t="s">
        <v>55</v>
      </c>
      <c r="B46" t="s">
        <v>56</v>
      </c>
    </row>
    <row r="47" spans="1:10" x14ac:dyDescent="0.2">
      <c r="A47" t="s">
        <v>57</v>
      </c>
      <c r="B47" t="s">
        <v>58</v>
      </c>
    </row>
    <row r="48" spans="1:10" x14ac:dyDescent="0.2">
      <c r="A48" t="s">
        <v>59</v>
      </c>
      <c r="B48" t="s">
        <v>60</v>
      </c>
    </row>
    <row r="49" spans="1:10" x14ac:dyDescent="0.2">
      <c r="A49" t="s">
        <v>57</v>
      </c>
      <c r="B49" t="s">
        <v>61</v>
      </c>
    </row>
    <row r="50" spans="1:10" x14ac:dyDescent="0.2">
      <c r="A50" t="s">
        <v>59</v>
      </c>
      <c r="B50" t="s">
        <v>62</v>
      </c>
    </row>
    <row r="53" spans="1:10" ht="15.75" x14ac:dyDescent="0.25">
      <c r="B53" s="173" t="s">
        <v>63</v>
      </c>
    </row>
    <row r="55" spans="1:10" ht="25.5" customHeight="1" x14ac:dyDescent="0.2">
      <c r="A55" s="175"/>
      <c r="B55" s="178" t="s">
        <v>18</v>
      </c>
      <c r="C55" s="178" t="s">
        <v>6</v>
      </c>
      <c r="D55" s="179"/>
      <c r="E55" s="179"/>
      <c r="F55" s="180" t="s">
        <v>64</v>
      </c>
      <c r="G55" s="180"/>
      <c r="H55" s="180"/>
      <c r="I55" s="180" t="s">
        <v>31</v>
      </c>
      <c r="J55" s="180" t="s">
        <v>0</v>
      </c>
    </row>
    <row r="56" spans="1:10" ht="36.75" customHeight="1" x14ac:dyDescent="0.2">
      <c r="A56" s="176"/>
      <c r="B56" s="181" t="s">
        <v>65</v>
      </c>
      <c r="C56" s="182" t="s">
        <v>66</v>
      </c>
      <c r="D56" s="183"/>
      <c r="E56" s="183"/>
      <c r="F56" s="190" t="s">
        <v>26</v>
      </c>
      <c r="G56" s="191"/>
      <c r="H56" s="191"/>
      <c r="I56" s="191">
        <f>'01 2241_01 Pol'!G8+'03 2241_03 Pol'!G8</f>
        <v>0</v>
      </c>
      <c r="J56" s="187" t="str">
        <f>IF(I74=0,"",I56/I74*100)</f>
        <v/>
      </c>
    </row>
    <row r="57" spans="1:10" ht="36.75" customHeight="1" x14ac:dyDescent="0.2">
      <c r="A57" s="176"/>
      <c r="B57" s="181" t="s">
        <v>67</v>
      </c>
      <c r="C57" s="182" t="s">
        <v>68</v>
      </c>
      <c r="D57" s="183"/>
      <c r="E57" s="183"/>
      <c r="F57" s="190" t="s">
        <v>26</v>
      </c>
      <c r="G57" s="191"/>
      <c r="H57" s="191"/>
      <c r="I57" s="191">
        <f>'01 2241_01 Pol'!G27+'03 2241_03 Pol'!G23</f>
        <v>0</v>
      </c>
      <c r="J57" s="187" t="str">
        <f>IF(I74=0,"",I57/I74*100)</f>
        <v/>
      </c>
    </row>
    <row r="58" spans="1:10" ht="36.75" customHeight="1" x14ac:dyDescent="0.2">
      <c r="A58" s="176"/>
      <c r="B58" s="181" t="s">
        <v>69</v>
      </c>
      <c r="C58" s="182" t="s">
        <v>70</v>
      </c>
      <c r="D58" s="183"/>
      <c r="E58" s="183"/>
      <c r="F58" s="190" t="s">
        <v>26</v>
      </c>
      <c r="G58" s="191"/>
      <c r="H58" s="191"/>
      <c r="I58" s="191">
        <f>'01 2241_01 Pol'!G34+'03 2241_03 Pol'!G32</f>
        <v>0</v>
      </c>
      <c r="J58" s="187" t="str">
        <f>IF(I74=0,"",I58/I74*100)</f>
        <v/>
      </c>
    </row>
    <row r="59" spans="1:10" ht="36.75" customHeight="1" x14ac:dyDescent="0.2">
      <c r="A59" s="176"/>
      <c r="B59" s="181" t="s">
        <v>71</v>
      </c>
      <c r="C59" s="182" t="s">
        <v>72</v>
      </c>
      <c r="D59" s="183"/>
      <c r="E59" s="183"/>
      <c r="F59" s="190" t="s">
        <v>26</v>
      </c>
      <c r="G59" s="191"/>
      <c r="H59" s="191"/>
      <c r="I59" s="191">
        <f>'01 2241_01 Pol'!G37+'03 2241_03 Pol'!G35</f>
        <v>0</v>
      </c>
      <c r="J59" s="187" t="str">
        <f>IF(I74=0,"",I59/I74*100)</f>
        <v/>
      </c>
    </row>
    <row r="60" spans="1:10" ht="36.75" customHeight="1" x14ac:dyDescent="0.2">
      <c r="A60" s="176"/>
      <c r="B60" s="181" t="s">
        <v>73</v>
      </c>
      <c r="C60" s="182" t="s">
        <v>74</v>
      </c>
      <c r="D60" s="183"/>
      <c r="E60" s="183"/>
      <c r="F60" s="190" t="s">
        <v>26</v>
      </c>
      <c r="G60" s="191"/>
      <c r="H60" s="191"/>
      <c r="I60" s="191">
        <f>'01 2241_01 Pol'!G50+'03 2241_03 Pol'!G38</f>
        <v>0</v>
      </c>
      <c r="J60" s="187" t="str">
        <f>IF(I74=0,"",I60/I74*100)</f>
        <v/>
      </c>
    </row>
    <row r="61" spans="1:10" ht="36.75" customHeight="1" x14ac:dyDescent="0.2">
      <c r="A61" s="176"/>
      <c r="B61" s="181" t="s">
        <v>75</v>
      </c>
      <c r="C61" s="182" t="s">
        <v>76</v>
      </c>
      <c r="D61" s="183"/>
      <c r="E61" s="183"/>
      <c r="F61" s="190" t="s">
        <v>26</v>
      </c>
      <c r="G61" s="191"/>
      <c r="H61" s="191"/>
      <c r="I61" s="191">
        <f>'01 2241_01 Pol'!G59+'03 2241_03 Pol'!G47</f>
        <v>0</v>
      </c>
      <c r="J61" s="187" t="str">
        <f>IF(I74=0,"",I61/I74*100)</f>
        <v/>
      </c>
    </row>
    <row r="62" spans="1:10" ht="36.75" customHeight="1" x14ac:dyDescent="0.2">
      <c r="A62" s="176"/>
      <c r="B62" s="181" t="s">
        <v>77</v>
      </c>
      <c r="C62" s="182" t="s">
        <v>78</v>
      </c>
      <c r="D62" s="183"/>
      <c r="E62" s="183"/>
      <c r="F62" s="190" t="s">
        <v>26</v>
      </c>
      <c r="G62" s="191"/>
      <c r="H62" s="191"/>
      <c r="I62" s="191">
        <f>'01 2241_01 Pol'!G68</f>
        <v>0</v>
      </c>
      <c r="J62" s="187" t="str">
        <f>IF(I74=0,"",I62/I74*100)</f>
        <v/>
      </c>
    </row>
    <row r="63" spans="1:10" ht="36.75" customHeight="1" x14ac:dyDescent="0.2">
      <c r="A63" s="176"/>
      <c r="B63" s="181" t="s">
        <v>79</v>
      </c>
      <c r="C63" s="182" t="s">
        <v>80</v>
      </c>
      <c r="D63" s="183"/>
      <c r="E63" s="183"/>
      <c r="F63" s="190" t="s">
        <v>26</v>
      </c>
      <c r="G63" s="191"/>
      <c r="H63" s="191"/>
      <c r="I63" s="191">
        <f>'01 2241_01 Pol'!G71+'03 2241_03 Pol'!G56</f>
        <v>0</v>
      </c>
      <c r="J63" s="187" t="str">
        <f>IF(I74=0,"",I63/I74*100)</f>
        <v/>
      </c>
    </row>
    <row r="64" spans="1:10" ht="36.75" customHeight="1" x14ac:dyDescent="0.2">
      <c r="A64" s="176"/>
      <c r="B64" s="181" t="s">
        <v>81</v>
      </c>
      <c r="C64" s="182" t="s">
        <v>82</v>
      </c>
      <c r="D64" s="183"/>
      <c r="E64" s="183"/>
      <c r="F64" s="190" t="s">
        <v>26</v>
      </c>
      <c r="G64" s="191"/>
      <c r="H64" s="191"/>
      <c r="I64" s="191">
        <f>'01 2241_01 Pol'!G74+'03 2241_03 Pol'!G59</f>
        <v>0</v>
      </c>
      <c r="J64" s="187" t="str">
        <f>IF(I74=0,"",I64/I74*100)</f>
        <v/>
      </c>
    </row>
    <row r="65" spans="1:10" ht="36.75" customHeight="1" x14ac:dyDescent="0.2">
      <c r="A65" s="176"/>
      <c r="B65" s="181" t="s">
        <v>83</v>
      </c>
      <c r="C65" s="182" t="s">
        <v>84</v>
      </c>
      <c r="D65" s="183"/>
      <c r="E65" s="183"/>
      <c r="F65" s="190" t="s">
        <v>26</v>
      </c>
      <c r="G65" s="191"/>
      <c r="H65" s="191"/>
      <c r="I65" s="191">
        <f>'01 2241_01 Pol'!G102+'03 2241_03 Pol'!G91</f>
        <v>0</v>
      </c>
      <c r="J65" s="187" t="str">
        <f>IF(I74=0,"",I65/I74*100)</f>
        <v/>
      </c>
    </row>
    <row r="66" spans="1:10" ht="36.75" customHeight="1" x14ac:dyDescent="0.2">
      <c r="A66" s="176"/>
      <c r="B66" s="181" t="s">
        <v>85</v>
      </c>
      <c r="C66" s="182" t="s">
        <v>86</v>
      </c>
      <c r="D66" s="183"/>
      <c r="E66" s="183"/>
      <c r="F66" s="190" t="s">
        <v>26</v>
      </c>
      <c r="G66" s="191"/>
      <c r="H66" s="191"/>
      <c r="I66" s="191">
        <f>'01 2241_01 Pol'!G118+'03 2241_03 Pol'!G108</f>
        <v>0</v>
      </c>
      <c r="J66" s="187" t="str">
        <f>IF(I74=0,"",I66/I74*100)</f>
        <v/>
      </c>
    </row>
    <row r="67" spans="1:10" ht="36.75" customHeight="1" x14ac:dyDescent="0.2">
      <c r="A67" s="176"/>
      <c r="B67" s="181" t="s">
        <v>87</v>
      </c>
      <c r="C67" s="182" t="s">
        <v>88</v>
      </c>
      <c r="D67" s="183"/>
      <c r="E67" s="183"/>
      <c r="F67" s="190" t="s">
        <v>27</v>
      </c>
      <c r="G67" s="191"/>
      <c r="H67" s="191"/>
      <c r="I67" s="191">
        <f>'01 2241_01 Pol'!G120+'03 2241_03 Pol'!G110</f>
        <v>0</v>
      </c>
      <c r="J67" s="187" t="str">
        <f>IF(I74=0,"",I67/I74*100)</f>
        <v/>
      </c>
    </row>
    <row r="68" spans="1:10" ht="36.75" customHeight="1" x14ac:dyDescent="0.2">
      <c r="A68" s="176"/>
      <c r="B68" s="181" t="s">
        <v>89</v>
      </c>
      <c r="C68" s="182" t="s">
        <v>90</v>
      </c>
      <c r="D68" s="183"/>
      <c r="E68" s="183"/>
      <c r="F68" s="190" t="s">
        <v>27</v>
      </c>
      <c r="G68" s="191"/>
      <c r="H68" s="191"/>
      <c r="I68" s="191">
        <f>'01 2241_01 Pol'!G133+'03 2241_03 Pol'!G123</f>
        <v>0</v>
      </c>
      <c r="J68" s="187" t="str">
        <f>IF(I74=0,"",I68/I74*100)</f>
        <v/>
      </c>
    </row>
    <row r="69" spans="1:10" ht="36.75" customHeight="1" x14ac:dyDescent="0.2">
      <c r="A69" s="176"/>
      <c r="B69" s="181" t="s">
        <v>91</v>
      </c>
      <c r="C69" s="182" t="s">
        <v>92</v>
      </c>
      <c r="D69" s="183"/>
      <c r="E69" s="183"/>
      <c r="F69" s="190" t="s">
        <v>27</v>
      </c>
      <c r="G69" s="191"/>
      <c r="H69" s="191"/>
      <c r="I69" s="191">
        <f>'01 2241_01 Pol'!G179+'03 2241_03 Pol'!G169</f>
        <v>0</v>
      </c>
      <c r="J69" s="187" t="str">
        <f>IF(I74=0,"",I69/I74*100)</f>
        <v/>
      </c>
    </row>
    <row r="70" spans="1:10" ht="36.75" customHeight="1" x14ac:dyDescent="0.2">
      <c r="A70" s="176"/>
      <c r="B70" s="181" t="s">
        <v>93</v>
      </c>
      <c r="C70" s="182" t="s">
        <v>94</v>
      </c>
      <c r="D70" s="183"/>
      <c r="E70" s="183"/>
      <c r="F70" s="190" t="s">
        <v>27</v>
      </c>
      <c r="G70" s="191"/>
      <c r="H70" s="191"/>
      <c r="I70" s="191">
        <f>'01 2241_01 Pol'!G186+'03 2241_03 Pol'!G176</f>
        <v>0</v>
      </c>
      <c r="J70" s="187" t="str">
        <f>IF(I74=0,"",I70/I74*100)</f>
        <v/>
      </c>
    </row>
    <row r="71" spans="1:10" ht="36.75" customHeight="1" x14ac:dyDescent="0.2">
      <c r="A71" s="176"/>
      <c r="B71" s="181" t="s">
        <v>95</v>
      </c>
      <c r="C71" s="182" t="s">
        <v>96</v>
      </c>
      <c r="D71" s="183"/>
      <c r="E71" s="183"/>
      <c r="F71" s="190" t="s">
        <v>97</v>
      </c>
      <c r="G71" s="191"/>
      <c r="H71" s="191"/>
      <c r="I71" s="191">
        <f>'01 2241_01 Pol'!G193+'03 2241_03 Pol'!G183</f>
        <v>0</v>
      </c>
      <c r="J71" s="187" t="str">
        <f>IF(I74=0,"",I71/I74*100)</f>
        <v/>
      </c>
    </row>
    <row r="72" spans="1:10" ht="36.75" customHeight="1" x14ac:dyDescent="0.2">
      <c r="A72" s="176"/>
      <c r="B72" s="181" t="s">
        <v>98</v>
      </c>
      <c r="C72" s="182" t="s">
        <v>29</v>
      </c>
      <c r="D72" s="183"/>
      <c r="E72" s="183"/>
      <c r="F72" s="190" t="s">
        <v>98</v>
      </c>
      <c r="G72" s="191"/>
      <c r="H72" s="191"/>
      <c r="I72" s="191">
        <f>'03 2241_03 Pol'!G187</f>
        <v>0</v>
      </c>
      <c r="J72" s="187" t="str">
        <f>IF(I74=0,"",I72/I74*100)</f>
        <v/>
      </c>
    </row>
    <row r="73" spans="1:10" ht="36.75" customHeight="1" x14ac:dyDescent="0.2">
      <c r="A73" s="176"/>
      <c r="B73" s="181" t="s">
        <v>99</v>
      </c>
      <c r="C73" s="182" t="s">
        <v>30</v>
      </c>
      <c r="D73" s="183"/>
      <c r="E73" s="183"/>
      <c r="F73" s="190" t="s">
        <v>99</v>
      </c>
      <c r="G73" s="191"/>
      <c r="H73" s="191"/>
      <c r="I73" s="191">
        <f>'01 2241_01 Pol'!G197</f>
        <v>0</v>
      </c>
      <c r="J73" s="187" t="str">
        <f>IF(I74=0,"",I73/I74*100)</f>
        <v/>
      </c>
    </row>
    <row r="74" spans="1:10" ht="25.5" customHeight="1" x14ac:dyDescent="0.2">
      <c r="A74" s="177"/>
      <c r="B74" s="184" t="s">
        <v>1</v>
      </c>
      <c r="C74" s="185"/>
      <c r="D74" s="186"/>
      <c r="E74" s="186"/>
      <c r="F74" s="192"/>
      <c r="G74" s="193"/>
      <c r="H74" s="193"/>
      <c r="I74" s="193">
        <f>SUM(I56:I73)</f>
        <v>0</v>
      </c>
      <c r="J74" s="188">
        <f>SUM(J56:J73)</f>
        <v>0</v>
      </c>
    </row>
    <row r="75" spans="1:10" x14ac:dyDescent="0.2">
      <c r="F75" s="133"/>
      <c r="G75" s="133"/>
      <c r="H75" s="133"/>
      <c r="I75" s="133"/>
      <c r="J75" s="189"/>
    </row>
    <row r="76" spans="1:10" x14ac:dyDescent="0.2">
      <c r="F76" s="133"/>
      <c r="G76" s="133"/>
      <c r="H76" s="133"/>
      <c r="I76" s="133"/>
      <c r="J76" s="189"/>
    </row>
    <row r="77" spans="1:10" x14ac:dyDescent="0.2">
      <c r="F77" s="133"/>
      <c r="G77" s="133"/>
      <c r="H77" s="133"/>
      <c r="I77" s="133"/>
      <c r="J77" s="189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5">
    <mergeCell ref="C70:E70"/>
    <mergeCell ref="C71:E71"/>
    <mergeCell ref="C72:E72"/>
    <mergeCell ref="C73:E73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B44:E44"/>
    <mergeCell ref="C56:E56"/>
    <mergeCell ref="C57:E57"/>
    <mergeCell ref="C58:E58"/>
    <mergeCell ref="C59:E59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50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7" t="s">
        <v>7</v>
      </c>
      <c r="B1" s="107"/>
      <c r="C1" s="108"/>
      <c r="D1" s="107"/>
      <c r="E1" s="107"/>
      <c r="F1" s="107"/>
      <c r="G1" s="107"/>
    </row>
    <row r="2" spans="1:7" ht="24.95" customHeight="1" x14ac:dyDescent="0.2">
      <c r="A2" s="50" t="s">
        <v>8</v>
      </c>
      <c r="B2" s="49"/>
      <c r="C2" s="109"/>
      <c r="D2" s="109"/>
      <c r="E2" s="109"/>
      <c r="F2" s="109"/>
      <c r="G2" s="110"/>
    </row>
    <row r="3" spans="1:7" ht="24.95" customHeight="1" x14ac:dyDescent="0.2">
      <c r="A3" s="50" t="s">
        <v>9</v>
      </c>
      <c r="B3" s="49"/>
      <c r="C3" s="109"/>
      <c r="D3" s="109"/>
      <c r="E3" s="109"/>
      <c r="F3" s="109"/>
      <c r="G3" s="110"/>
    </row>
    <row r="4" spans="1:7" ht="24.95" customHeight="1" x14ac:dyDescent="0.2">
      <c r="A4" s="50" t="s">
        <v>10</v>
      </c>
      <c r="B4" s="49"/>
      <c r="C4" s="109"/>
      <c r="D4" s="109"/>
      <c r="E4" s="109"/>
      <c r="F4" s="109"/>
      <c r="G4" s="110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2E7B0-63BC-46C3-97AB-CB7EE66DAC28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38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7</v>
      </c>
      <c r="B1" s="195"/>
      <c r="C1" s="195"/>
      <c r="D1" s="195"/>
      <c r="E1" s="195"/>
      <c r="F1" s="195"/>
      <c r="G1" s="195"/>
      <c r="AG1" t="s">
        <v>100</v>
      </c>
    </row>
    <row r="2" spans="1:60" ht="24.95" customHeight="1" x14ac:dyDescent="0.2">
      <c r="A2" s="196" t="s">
        <v>8</v>
      </c>
      <c r="B2" s="49" t="s">
        <v>43</v>
      </c>
      <c r="C2" s="199" t="s">
        <v>44</v>
      </c>
      <c r="D2" s="197"/>
      <c r="E2" s="197"/>
      <c r="F2" s="197"/>
      <c r="G2" s="198"/>
      <c r="AG2" t="s">
        <v>101</v>
      </c>
    </row>
    <row r="3" spans="1:60" ht="24.95" customHeight="1" x14ac:dyDescent="0.2">
      <c r="A3" s="196" t="s">
        <v>9</v>
      </c>
      <c r="B3" s="49" t="s">
        <v>46</v>
      </c>
      <c r="C3" s="199" t="s">
        <v>47</v>
      </c>
      <c r="D3" s="197"/>
      <c r="E3" s="197"/>
      <c r="F3" s="197"/>
      <c r="G3" s="198"/>
      <c r="AC3" s="174" t="s">
        <v>101</v>
      </c>
      <c r="AG3" t="s">
        <v>102</v>
      </c>
    </row>
    <row r="4" spans="1:60" ht="24.95" customHeight="1" x14ac:dyDescent="0.2">
      <c r="A4" s="200" t="s">
        <v>10</v>
      </c>
      <c r="B4" s="201" t="s">
        <v>48</v>
      </c>
      <c r="C4" s="202" t="s">
        <v>49</v>
      </c>
      <c r="D4" s="203"/>
      <c r="E4" s="203"/>
      <c r="F4" s="203"/>
      <c r="G4" s="204"/>
      <c r="AG4" t="s">
        <v>103</v>
      </c>
    </row>
    <row r="5" spans="1:60" x14ac:dyDescent="0.2">
      <c r="D5" s="10"/>
    </row>
    <row r="6" spans="1:60" ht="38.25" x14ac:dyDescent="0.2">
      <c r="A6" s="206" t="s">
        <v>104</v>
      </c>
      <c r="B6" s="208" t="s">
        <v>105</v>
      </c>
      <c r="C6" s="208" t="s">
        <v>106</v>
      </c>
      <c r="D6" s="207" t="s">
        <v>107</v>
      </c>
      <c r="E6" s="206" t="s">
        <v>108</v>
      </c>
      <c r="F6" s="205" t="s">
        <v>109</v>
      </c>
      <c r="G6" s="206" t="s">
        <v>31</v>
      </c>
      <c r="H6" s="209" t="s">
        <v>32</v>
      </c>
      <c r="I6" s="209" t="s">
        <v>110</v>
      </c>
      <c r="J6" s="209" t="s">
        <v>33</v>
      </c>
      <c r="K6" s="209" t="s">
        <v>111</v>
      </c>
      <c r="L6" s="209" t="s">
        <v>112</v>
      </c>
      <c r="M6" s="209" t="s">
        <v>113</v>
      </c>
      <c r="N6" s="209" t="s">
        <v>114</v>
      </c>
      <c r="O6" s="209" t="s">
        <v>115</v>
      </c>
      <c r="P6" s="209" t="s">
        <v>116</v>
      </c>
      <c r="Q6" s="209" t="s">
        <v>117</v>
      </c>
      <c r="R6" s="209" t="s">
        <v>118</v>
      </c>
      <c r="S6" s="209" t="s">
        <v>119</v>
      </c>
      <c r="T6" s="209" t="s">
        <v>120</v>
      </c>
      <c r="U6" s="209" t="s">
        <v>121</v>
      </c>
      <c r="V6" s="209" t="s">
        <v>122</v>
      </c>
      <c r="W6" s="209" t="s">
        <v>123</v>
      </c>
      <c r="X6" s="209" t="s">
        <v>124</v>
      </c>
      <c r="Y6" s="209" t="s">
        <v>125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37" t="s">
        <v>126</v>
      </c>
      <c r="B8" s="238" t="s">
        <v>65</v>
      </c>
      <c r="C8" s="257" t="s">
        <v>66</v>
      </c>
      <c r="D8" s="239"/>
      <c r="E8" s="240"/>
      <c r="F8" s="241"/>
      <c r="G8" s="242">
        <f>SUMIF(AG9:AG26,"&lt;&gt;NOR",G9:G26)</f>
        <v>0</v>
      </c>
      <c r="H8" s="236"/>
      <c r="I8" s="236">
        <f>SUM(I9:I26)</f>
        <v>0</v>
      </c>
      <c r="J8" s="236"/>
      <c r="K8" s="236">
        <f>SUM(K9:K26)</f>
        <v>0</v>
      </c>
      <c r="L8" s="236"/>
      <c r="M8" s="236">
        <f>SUM(M9:M26)</f>
        <v>0</v>
      </c>
      <c r="N8" s="235"/>
      <c r="O8" s="235">
        <f>SUM(O9:O26)</f>
        <v>0</v>
      </c>
      <c r="P8" s="235"/>
      <c r="Q8" s="235">
        <f>SUM(Q9:Q26)</f>
        <v>0</v>
      </c>
      <c r="R8" s="236"/>
      <c r="S8" s="236"/>
      <c r="T8" s="236"/>
      <c r="U8" s="236"/>
      <c r="V8" s="236">
        <f>SUM(V9:V26)</f>
        <v>16.989999999999998</v>
      </c>
      <c r="W8" s="236"/>
      <c r="X8" s="236"/>
      <c r="Y8" s="236"/>
      <c r="AG8" t="s">
        <v>127</v>
      </c>
    </row>
    <row r="9" spans="1:60" outlineLevel="1" x14ac:dyDescent="0.2">
      <c r="A9" s="244">
        <v>1</v>
      </c>
      <c r="B9" s="245" t="s">
        <v>128</v>
      </c>
      <c r="C9" s="258" t="s">
        <v>129</v>
      </c>
      <c r="D9" s="246" t="s">
        <v>130</v>
      </c>
      <c r="E9" s="247">
        <v>2.8898000000000001</v>
      </c>
      <c r="F9" s="248"/>
      <c r="G9" s="249">
        <f>ROUND(E9*F9,2)</f>
        <v>0</v>
      </c>
      <c r="H9" s="232"/>
      <c r="I9" s="231">
        <f>ROUND(E9*H9,2)</f>
        <v>0</v>
      </c>
      <c r="J9" s="232"/>
      <c r="K9" s="231">
        <f>ROUND(E9*J9,2)</f>
        <v>0</v>
      </c>
      <c r="L9" s="231">
        <v>21</v>
      </c>
      <c r="M9" s="231">
        <f>G9*(1+L9/100)</f>
        <v>0</v>
      </c>
      <c r="N9" s="230">
        <v>0</v>
      </c>
      <c r="O9" s="230">
        <f>ROUND(E9*N9,2)</f>
        <v>0</v>
      </c>
      <c r="P9" s="230">
        <v>0</v>
      </c>
      <c r="Q9" s="230">
        <f>ROUND(E9*P9,2)</f>
        <v>0</v>
      </c>
      <c r="R9" s="231"/>
      <c r="S9" s="231" t="s">
        <v>131</v>
      </c>
      <c r="T9" s="231" t="s">
        <v>131</v>
      </c>
      <c r="U9" s="231">
        <v>4.6550000000000002</v>
      </c>
      <c r="V9" s="231">
        <f>ROUND(E9*U9,2)</f>
        <v>13.45</v>
      </c>
      <c r="W9" s="231"/>
      <c r="X9" s="231" t="s">
        <v>132</v>
      </c>
      <c r="Y9" s="231" t="s">
        <v>133</v>
      </c>
      <c r="Z9" s="210"/>
      <c r="AA9" s="210"/>
      <c r="AB9" s="210"/>
      <c r="AC9" s="210"/>
      <c r="AD9" s="210"/>
      <c r="AE9" s="210"/>
      <c r="AF9" s="210"/>
      <c r="AG9" s="210" t="s">
        <v>134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2" x14ac:dyDescent="0.2">
      <c r="A10" s="227"/>
      <c r="B10" s="228"/>
      <c r="C10" s="259" t="s">
        <v>135</v>
      </c>
      <c r="D10" s="233"/>
      <c r="E10" s="234">
        <v>0.8</v>
      </c>
      <c r="F10" s="231"/>
      <c r="G10" s="231"/>
      <c r="H10" s="231"/>
      <c r="I10" s="231"/>
      <c r="J10" s="231"/>
      <c r="K10" s="231"/>
      <c r="L10" s="231"/>
      <c r="M10" s="231"/>
      <c r="N10" s="230"/>
      <c r="O10" s="230"/>
      <c r="P10" s="230"/>
      <c r="Q10" s="230"/>
      <c r="R10" s="231"/>
      <c r="S10" s="231"/>
      <c r="T10" s="231"/>
      <c r="U10" s="231"/>
      <c r="V10" s="231"/>
      <c r="W10" s="231"/>
      <c r="X10" s="231"/>
      <c r="Y10" s="231"/>
      <c r="Z10" s="210"/>
      <c r="AA10" s="210"/>
      <c r="AB10" s="210"/>
      <c r="AC10" s="210"/>
      <c r="AD10" s="210"/>
      <c r="AE10" s="210"/>
      <c r="AF10" s="210"/>
      <c r="AG10" s="210" t="s">
        <v>136</v>
      </c>
      <c r="AH10" s="210">
        <v>0</v>
      </c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3" x14ac:dyDescent="0.2">
      <c r="A11" s="227"/>
      <c r="B11" s="228"/>
      <c r="C11" s="259" t="s">
        <v>137</v>
      </c>
      <c r="D11" s="233"/>
      <c r="E11" s="234">
        <v>2.0897999999999999</v>
      </c>
      <c r="F11" s="231"/>
      <c r="G11" s="231"/>
      <c r="H11" s="231"/>
      <c r="I11" s="231"/>
      <c r="J11" s="231"/>
      <c r="K11" s="231"/>
      <c r="L11" s="231"/>
      <c r="M11" s="231"/>
      <c r="N11" s="230"/>
      <c r="O11" s="230"/>
      <c r="P11" s="230"/>
      <c r="Q11" s="230"/>
      <c r="R11" s="231"/>
      <c r="S11" s="231"/>
      <c r="T11" s="231"/>
      <c r="U11" s="231"/>
      <c r="V11" s="231"/>
      <c r="W11" s="231"/>
      <c r="X11" s="231"/>
      <c r="Y11" s="231"/>
      <c r="Z11" s="210"/>
      <c r="AA11" s="210"/>
      <c r="AB11" s="210"/>
      <c r="AC11" s="210"/>
      <c r="AD11" s="210"/>
      <c r="AE11" s="210"/>
      <c r="AF11" s="210"/>
      <c r="AG11" s="210" t="s">
        <v>136</v>
      </c>
      <c r="AH11" s="210">
        <v>0</v>
      </c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ht="22.5" outlineLevel="1" x14ac:dyDescent="0.2">
      <c r="A12" s="244">
        <v>2</v>
      </c>
      <c r="B12" s="245" t="s">
        <v>138</v>
      </c>
      <c r="C12" s="258" t="s">
        <v>139</v>
      </c>
      <c r="D12" s="246" t="s">
        <v>130</v>
      </c>
      <c r="E12" s="247">
        <v>0.8</v>
      </c>
      <c r="F12" s="248"/>
      <c r="G12" s="249">
        <f>ROUND(E12*F12,2)</f>
        <v>0</v>
      </c>
      <c r="H12" s="232"/>
      <c r="I12" s="231">
        <f>ROUND(E12*H12,2)</f>
        <v>0</v>
      </c>
      <c r="J12" s="232"/>
      <c r="K12" s="231">
        <f>ROUND(E12*J12,2)</f>
        <v>0</v>
      </c>
      <c r="L12" s="231">
        <v>21</v>
      </c>
      <c r="M12" s="231">
        <f>G12*(1+L12/100)</f>
        <v>0</v>
      </c>
      <c r="N12" s="230">
        <v>0</v>
      </c>
      <c r="O12" s="230">
        <f>ROUND(E12*N12,2)</f>
        <v>0</v>
      </c>
      <c r="P12" s="230">
        <v>0</v>
      </c>
      <c r="Q12" s="230">
        <f>ROUND(E12*P12,2)</f>
        <v>0</v>
      </c>
      <c r="R12" s="231"/>
      <c r="S12" s="231" t="s">
        <v>131</v>
      </c>
      <c r="T12" s="231" t="s">
        <v>131</v>
      </c>
      <c r="U12" s="231">
        <v>1.0999999999999999E-2</v>
      </c>
      <c r="V12" s="231">
        <f>ROUND(E12*U12,2)</f>
        <v>0.01</v>
      </c>
      <c r="W12" s="231"/>
      <c r="X12" s="231" t="s">
        <v>132</v>
      </c>
      <c r="Y12" s="231" t="s">
        <v>133</v>
      </c>
      <c r="Z12" s="210"/>
      <c r="AA12" s="210"/>
      <c r="AB12" s="210"/>
      <c r="AC12" s="210"/>
      <c r="AD12" s="210"/>
      <c r="AE12" s="210"/>
      <c r="AF12" s="210"/>
      <c r="AG12" s="210" t="s">
        <v>134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2" x14ac:dyDescent="0.2">
      <c r="A13" s="227"/>
      <c r="B13" s="228"/>
      <c r="C13" s="259" t="s">
        <v>135</v>
      </c>
      <c r="D13" s="233"/>
      <c r="E13" s="234">
        <v>0.8</v>
      </c>
      <c r="F13" s="231"/>
      <c r="G13" s="231"/>
      <c r="H13" s="231"/>
      <c r="I13" s="231"/>
      <c r="J13" s="231"/>
      <c r="K13" s="231"/>
      <c r="L13" s="231"/>
      <c r="M13" s="231"/>
      <c r="N13" s="230"/>
      <c r="O13" s="230"/>
      <c r="P13" s="230"/>
      <c r="Q13" s="230"/>
      <c r="R13" s="231"/>
      <c r="S13" s="231"/>
      <c r="T13" s="231"/>
      <c r="U13" s="231"/>
      <c r="V13" s="231"/>
      <c r="W13" s="231"/>
      <c r="X13" s="231"/>
      <c r="Y13" s="231"/>
      <c r="Z13" s="210"/>
      <c r="AA13" s="210"/>
      <c r="AB13" s="210"/>
      <c r="AC13" s="210"/>
      <c r="AD13" s="210"/>
      <c r="AE13" s="210"/>
      <c r="AF13" s="210"/>
      <c r="AG13" s="210" t="s">
        <v>136</v>
      </c>
      <c r="AH13" s="210">
        <v>0</v>
      </c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1" x14ac:dyDescent="0.2">
      <c r="A14" s="244">
        <v>3</v>
      </c>
      <c r="B14" s="245" t="s">
        <v>140</v>
      </c>
      <c r="C14" s="258" t="s">
        <v>141</v>
      </c>
      <c r="D14" s="246" t="s">
        <v>130</v>
      </c>
      <c r="E14" s="247">
        <v>4</v>
      </c>
      <c r="F14" s="248"/>
      <c r="G14" s="249">
        <f>ROUND(E14*F14,2)</f>
        <v>0</v>
      </c>
      <c r="H14" s="232"/>
      <c r="I14" s="231">
        <f>ROUND(E14*H14,2)</f>
        <v>0</v>
      </c>
      <c r="J14" s="232"/>
      <c r="K14" s="231">
        <f>ROUND(E14*J14,2)</f>
        <v>0</v>
      </c>
      <c r="L14" s="231">
        <v>21</v>
      </c>
      <c r="M14" s="231">
        <f>G14*(1+L14/100)</f>
        <v>0</v>
      </c>
      <c r="N14" s="230">
        <v>0</v>
      </c>
      <c r="O14" s="230">
        <f>ROUND(E14*N14,2)</f>
        <v>0</v>
      </c>
      <c r="P14" s="230">
        <v>0</v>
      </c>
      <c r="Q14" s="230">
        <f>ROUND(E14*P14,2)</f>
        <v>0</v>
      </c>
      <c r="R14" s="231"/>
      <c r="S14" s="231" t="s">
        <v>131</v>
      </c>
      <c r="T14" s="231" t="s">
        <v>131</v>
      </c>
      <c r="U14" s="231">
        <v>0</v>
      </c>
      <c r="V14" s="231">
        <f>ROUND(E14*U14,2)</f>
        <v>0</v>
      </c>
      <c r="W14" s="231"/>
      <c r="X14" s="231" t="s">
        <v>132</v>
      </c>
      <c r="Y14" s="231" t="s">
        <v>133</v>
      </c>
      <c r="Z14" s="210"/>
      <c r="AA14" s="210"/>
      <c r="AB14" s="210"/>
      <c r="AC14" s="210"/>
      <c r="AD14" s="210"/>
      <c r="AE14" s="210"/>
      <c r="AF14" s="210"/>
      <c r="AG14" s="210" t="s">
        <v>134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2" x14ac:dyDescent="0.2">
      <c r="A15" s="227"/>
      <c r="B15" s="228"/>
      <c r="C15" s="259" t="s">
        <v>142</v>
      </c>
      <c r="D15" s="233"/>
      <c r="E15" s="234">
        <v>4</v>
      </c>
      <c r="F15" s="231"/>
      <c r="G15" s="231"/>
      <c r="H15" s="231"/>
      <c r="I15" s="231"/>
      <c r="J15" s="231"/>
      <c r="K15" s="231"/>
      <c r="L15" s="231"/>
      <c r="M15" s="231"/>
      <c r="N15" s="230"/>
      <c r="O15" s="230"/>
      <c r="P15" s="230"/>
      <c r="Q15" s="230"/>
      <c r="R15" s="231"/>
      <c r="S15" s="231"/>
      <c r="T15" s="231"/>
      <c r="U15" s="231"/>
      <c r="V15" s="231"/>
      <c r="W15" s="231"/>
      <c r="X15" s="231"/>
      <c r="Y15" s="231"/>
      <c r="Z15" s="210"/>
      <c r="AA15" s="210"/>
      <c r="AB15" s="210"/>
      <c r="AC15" s="210"/>
      <c r="AD15" s="210"/>
      <c r="AE15" s="210"/>
      <c r="AF15" s="210"/>
      <c r="AG15" s="210" t="s">
        <v>136</v>
      </c>
      <c r="AH15" s="210">
        <v>5</v>
      </c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44">
        <v>4</v>
      </c>
      <c r="B16" s="245" t="s">
        <v>143</v>
      </c>
      <c r="C16" s="258" t="s">
        <v>144</v>
      </c>
      <c r="D16" s="246" t="s">
        <v>130</v>
      </c>
      <c r="E16" s="247">
        <v>2.4</v>
      </c>
      <c r="F16" s="248"/>
      <c r="G16" s="249">
        <f>ROUND(E16*F16,2)</f>
        <v>0</v>
      </c>
      <c r="H16" s="232"/>
      <c r="I16" s="231">
        <f>ROUND(E16*H16,2)</f>
        <v>0</v>
      </c>
      <c r="J16" s="232"/>
      <c r="K16" s="231">
        <f>ROUND(E16*J16,2)</f>
        <v>0</v>
      </c>
      <c r="L16" s="231">
        <v>21</v>
      </c>
      <c r="M16" s="231">
        <f>G16*(1+L16/100)</f>
        <v>0</v>
      </c>
      <c r="N16" s="230">
        <v>0</v>
      </c>
      <c r="O16" s="230">
        <f>ROUND(E16*N16,2)</f>
        <v>0</v>
      </c>
      <c r="P16" s="230">
        <v>0</v>
      </c>
      <c r="Q16" s="230">
        <f>ROUND(E16*P16,2)</f>
        <v>0</v>
      </c>
      <c r="R16" s="231"/>
      <c r="S16" s="231" t="s">
        <v>131</v>
      </c>
      <c r="T16" s="231" t="s">
        <v>131</v>
      </c>
      <c r="U16" s="231">
        <v>1.1499999999999999</v>
      </c>
      <c r="V16" s="231">
        <f>ROUND(E16*U16,2)</f>
        <v>2.76</v>
      </c>
      <c r="W16" s="231"/>
      <c r="X16" s="231" t="s">
        <v>132</v>
      </c>
      <c r="Y16" s="231" t="s">
        <v>133</v>
      </c>
      <c r="Z16" s="210"/>
      <c r="AA16" s="210"/>
      <c r="AB16" s="210"/>
      <c r="AC16" s="210"/>
      <c r="AD16" s="210"/>
      <c r="AE16" s="210"/>
      <c r="AF16" s="210"/>
      <c r="AG16" s="210" t="s">
        <v>134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2" x14ac:dyDescent="0.2">
      <c r="A17" s="227"/>
      <c r="B17" s="228"/>
      <c r="C17" s="259" t="s">
        <v>145</v>
      </c>
      <c r="D17" s="233"/>
      <c r="E17" s="234">
        <v>1.8</v>
      </c>
      <c r="F17" s="231"/>
      <c r="G17" s="231"/>
      <c r="H17" s="231"/>
      <c r="I17" s="231"/>
      <c r="J17" s="231"/>
      <c r="K17" s="231"/>
      <c r="L17" s="231"/>
      <c r="M17" s="231"/>
      <c r="N17" s="230"/>
      <c r="O17" s="230"/>
      <c r="P17" s="230"/>
      <c r="Q17" s="230"/>
      <c r="R17" s="231"/>
      <c r="S17" s="231"/>
      <c r="T17" s="231"/>
      <c r="U17" s="231"/>
      <c r="V17" s="231"/>
      <c r="W17" s="231"/>
      <c r="X17" s="231"/>
      <c r="Y17" s="231"/>
      <c r="Z17" s="210"/>
      <c r="AA17" s="210"/>
      <c r="AB17" s="210"/>
      <c r="AC17" s="210"/>
      <c r="AD17" s="210"/>
      <c r="AE17" s="210"/>
      <c r="AF17" s="210"/>
      <c r="AG17" s="210" t="s">
        <v>136</v>
      </c>
      <c r="AH17" s="210">
        <v>0</v>
      </c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3" x14ac:dyDescent="0.2">
      <c r="A18" s="227"/>
      <c r="B18" s="228"/>
      <c r="C18" s="259" t="s">
        <v>146</v>
      </c>
      <c r="D18" s="233"/>
      <c r="E18" s="234">
        <v>0.6</v>
      </c>
      <c r="F18" s="231"/>
      <c r="G18" s="231"/>
      <c r="H18" s="231"/>
      <c r="I18" s="231"/>
      <c r="J18" s="231"/>
      <c r="K18" s="231"/>
      <c r="L18" s="231"/>
      <c r="M18" s="231"/>
      <c r="N18" s="230"/>
      <c r="O18" s="230"/>
      <c r="P18" s="230"/>
      <c r="Q18" s="230"/>
      <c r="R18" s="231"/>
      <c r="S18" s="231"/>
      <c r="T18" s="231"/>
      <c r="U18" s="231"/>
      <c r="V18" s="231"/>
      <c r="W18" s="231"/>
      <c r="X18" s="231"/>
      <c r="Y18" s="231"/>
      <c r="Z18" s="210"/>
      <c r="AA18" s="210"/>
      <c r="AB18" s="210"/>
      <c r="AC18" s="210"/>
      <c r="AD18" s="210"/>
      <c r="AE18" s="210"/>
      <c r="AF18" s="210"/>
      <c r="AG18" s="210" t="s">
        <v>136</v>
      </c>
      <c r="AH18" s="210">
        <v>0</v>
      </c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44">
        <v>5</v>
      </c>
      <c r="B19" s="245" t="s">
        <v>147</v>
      </c>
      <c r="C19" s="258" t="s">
        <v>148</v>
      </c>
      <c r="D19" s="246" t="s">
        <v>149</v>
      </c>
      <c r="E19" s="247">
        <v>4.0090000000000003</v>
      </c>
      <c r="F19" s="248"/>
      <c r="G19" s="249">
        <f>ROUND(E19*F19,2)</f>
        <v>0</v>
      </c>
      <c r="H19" s="232"/>
      <c r="I19" s="231">
        <f>ROUND(E19*H19,2)</f>
        <v>0</v>
      </c>
      <c r="J19" s="232"/>
      <c r="K19" s="231">
        <f>ROUND(E19*J19,2)</f>
        <v>0</v>
      </c>
      <c r="L19" s="231">
        <v>21</v>
      </c>
      <c r="M19" s="231">
        <f>G19*(1+L19/100)</f>
        <v>0</v>
      </c>
      <c r="N19" s="230">
        <v>0</v>
      </c>
      <c r="O19" s="230">
        <f>ROUND(E19*N19,2)</f>
        <v>0</v>
      </c>
      <c r="P19" s="230">
        <v>0</v>
      </c>
      <c r="Q19" s="230">
        <f>ROUND(E19*P19,2)</f>
        <v>0</v>
      </c>
      <c r="R19" s="231"/>
      <c r="S19" s="231" t="s">
        <v>131</v>
      </c>
      <c r="T19" s="231" t="s">
        <v>131</v>
      </c>
      <c r="U19" s="231">
        <v>9.6000000000000002E-2</v>
      </c>
      <c r="V19" s="231">
        <f>ROUND(E19*U19,2)</f>
        <v>0.38</v>
      </c>
      <c r="W19" s="231"/>
      <c r="X19" s="231" t="s">
        <v>132</v>
      </c>
      <c r="Y19" s="231" t="s">
        <v>133</v>
      </c>
      <c r="Z19" s="210"/>
      <c r="AA19" s="210"/>
      <c r="AB19" s="210"/>
      <c r="AC19" s="210"/>
      <c r="AD19" s="210"/>
      <c r="AE19" s="210"/>
      <c r="AF19" s="210"/>
      <c r="AG19" s="210" t="s">
        <v>134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2" x14ac:dyDescent="0.2">
      <c r="A20" s="227"/>
      <c r="B20" s="228"/>
      <c r="C20" s="259" t="s">
        <v>150</v>
      </c>
      <c r="D20" s="233"/>
      <c r="E20" s="234">
        <v>4.0090000000000003</v>
      </c>
      <c r="F20" s="231"/>
      <c r="G20" s="231"/>
      <c r="H20" s="231"/>
      <c r="I20" s="231"/>
      <c r="J20" s="231"/>
      <c r="K20" s="231"/>
      <c r="L20" s="231"/>
      <c r="M20" s="231"/>
      <c r="N20" s="230"/>
      <c r="O20" s="230"/>
      <c r="P20" s="230"/>
      <c r="Q20" s="230"/>
      <c r="R20" s="231"/>
      <c r="S20" s="231"/>
      <c r="T20" s="231"/>
      <c r="U20" s="231"/>
      <c r="V20" s="231"/>
      <c r="W20" s="231"/>
      <c r="X20" s="231"/>
      <c r="Y20" s="231"/>
      <c r="Z20" s="210"/>
      <c r="AA20" s="210"/>
      <c r="AB20" s="210"/>
      <c r="AC20" s="210"/>
      <c r="AD20" s="210"/>
      <c r="AE20" s="210"/>
      <c r="AF20" s="210"/>
      <c r="AG20" s="210" t="s">
        <v>136</v>
      </c>
      <c r="AH20" s="210">
        <v>0</v>
      </c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44">
        <v>6</v>
      </c>
      <c r="B21" s="245" t="s">
        <v>151</v>
      </c>
      <c r="C21" s="258" t="s">
        <v>152</v>
      </c>
      <c r="D21" s="246" t="s">
        <v>149</v>
      </c>
      <c r="E21" s="247">
        <v>39</v>
      </c>
      <c r="F21" s="248"/>
      <c r="G21" s="249">
        <f>ROUND(E21*F21,2)</f>
        <v>0</v>
      </c>
      <c r="H21" s="232"/>
      <c r="I21" s="231">
        <f>ROUND(E21*H21,2)</f>
        <v>0</v>
      </c>
      <c r="J21" s="232"/>
      <c r="K21" s="231">
        <f>ROUND(E21*J21,2)</f>
        <v>0</v>
      </c>
      <c r="L21" s="231">
        <v>21</v>
      </c>
      <c r="M21" s="231">
        <f>G21*(1+L21/100)</f>
        <v>0</v>
      </c>
      <c r="N21" s="230">
        <v>0</v>
      </c>
      <c r="O21" s="230">
        <f>ROUND(E21*N21,2)</f>
        <v>0</v>
      </c>
      <c r="P21" s="230">
        <v>0</v>
      </c>
      <c r="Q21" s="230">
        <f>ROUND(E21*P21,2)</f>
        <v>0</v>
      </c>
      <c r="R21" s="231"/>
      <c r="S21" s="231" t="s">
        <v>131</v>
      </c>
      <c r="T21" s="231" t="s">
        <v>131</v>
      </c>
      <c r="U21" s="231">
        <v>0.01</v>
      </c>
      <c r="V21" s="231">
        <f>ROUND(E21*U21,2)</f>
        <v>0.39</v>
      </c>
      <c r="W21" s="231"/>
      <c r="X21" s="231" t="s">
        <v>132</v>
      </c>
      <c r="Y21" s="231" t="s">
        <v>133</v>
      </c>
      <c r="Z21" s="210"/>
      <c r="AA21" s="210"/>
      <c r="AB21" s="210"/>
      <c r="AC21" s="210"/>
      <c r="AD21" s="210"/>
      <c r="AE21" s="210"/>
      <c r="AF21" s="210"/>
      <c r="AG21" s="210" t="s">
        <v>134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2" x14ac:dyDescent="0.2">
      <c r="A22" s="227"/>
      <c r="B22" s="228"/>
      <c r="C22" s="259" t="s">
        <v>153</v>
      </c>
      <c r="D22" s="233"/>
      <c r="E22" s="234">
        <v>39</v>
      </c>
      <c r="F22" s="231"/>
      <c r="G22" s="231"/>
      <c r="H22" s="231"/>
      <c r="I22" s="231"/>
      <c r="J22" s="231"/>
      <c r="K22" s="231"/>
      <c r="L22" s="231"/>
      <c r="M22" s="231"/>
      <c r="N22" s="230"/>
      <c r="O22" s="230"/>
      <c r="P22" s="230"/>
      <c r="Q22" s="230"/>
      <c r="R22" s="231"/>
      <c r="S22" s="231"/>
      <c r="T22" s="231"/>
      <c r="U22" s="231"/>
      <c r="V22" s="231"/>
      <c r="W22" s="231"/>
      <c r="X22" s="231"/>
      <c r="Y22" s="231"/>
      <c r="Z22" s="210"/>
      <c r="AA22" s="210"/>
      <c r="AB22" s="210"/>
      <c r="AC22" s="210"/>
      <c r="AD22" s="210"/>
      <c r="AE22" s="210"/>
      <c r="AF22" s="210"/>
      <c r="AG22" s="210" t="s">
        <v>136</v>
      </c>
      <c r="AH22" s="210">
        <v>0</v>
      </c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ht="22.5" outlineLevel="1" x14ac:dyDescent="0.2">
      <c r="A23" s="244">
        <v>7</v>
      </c>
      <c r="B23" s="245" t="s">
        <v>154</v>
      </c>
      <c r="C23" s="258" t="s">
        <v>155</v>
      </c>
      <c r="D23" s="246" t="s">
        <v>130</v>
      </c>
      <c r="E23" s="247">
        <v>0.8</v>
      </c>
      <c r="F23" s="248"/>
      <c r="G23" s="249">
        <f>ROUND(E23*F23,2)</f>
        <v>0</v>
      </c>
      <c r="H23" s="232"/>
      <c r="I23" s="231">
        <f>ROUND(E23*H23,2)</f>
        <v>0</v>
      </c>
      <c r="J23" s="232"/>
      <c r="K23" s="231">
        <f>ROUND(E23*J23,2)</f>
        <v>0</v>
      </c>
      <c r="L23" s="231">
        <v>21</v>
      </c>
      <c r="M23" s="231">
        <f>G23*(1+L23/100)</f>
        <v>0</v>
      </c>
      <c r="N23" s="230">
        <v>0</v>
      </c>
      <c r="O23" s="230">
        <f>ROUND(E23*N23,2)</f>
        <v>0</v>
      </c>
      <c r="P23" s="230">
        <v>0</v>
      </c>
      <c r="Q23" s="230">
        <f>ROUND(E23*P23,2)</f>
        <v>0</v>
      </c>
      <c r="R23" s="231"/>
      <c r="S23" s="231" t="s">
        <v>131</v>
      </c>
      <c r="T23" s="231" t="s">
        <v>131</v>
      </c>
      <c r="U23" s="231">
        <v>0</v>
      </c>
      <c r="V23" s="231">
        <f>ROUND(E23*U23,2)</f>
        <v>0</v>
      </c>
      <c r="W23" s="231"/>
      <c r="X23" s="231" t="s">
        <v>132</v>
      </c>
      <c r="Y23" s="231" t="s">
        <v>133</v>
      </c>
      <c r="Z23" s="210"/>
      <c r="AA23" s="210"/>
      <c r="AB23" s="210"/>
      <c r="AC23" s="210"/>
      <c r="AD23" s="210"/>
      <c r="AE23" s="210"/>
      <c r="AF23" s="210"/>
      <c r="AG23" s="210" t="s">
        <v>134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2" x14ac:dyDescent="0.2">
      <c r="A24" s="227"/>
      <c r="B24" s="228"/>
      <c r="C24" s="259" t="s">
        <v>156</v>
      </c>
      <c r="D24" s="233"/>
      <c r="E24" s="234">
        <v>0.8</v>
      </c>
      <c r="F24" s="231"/>
      <c r="G24" s="231"/>
      <c r="H24" s="231"/>
      <c r="I24" s="231"/>
      <c r="J24" s="231"/>
      <c r="K24" s="231"/>
      <c r="L24" s="231"/>
      <c r="M24" s="231"/>
      <c r="N24" s="230"/>
      <c r="O24" s="230"/>
      <c r="P24" s="230"/>
      <c r="Q24" s="230"/>
      <c r="R24" s="231"/>
      <c r="S24" s="231"/>
      <c r="T24" s="231"/>
      <c r="U24" s="231"/>
      <c r="V24" s="231"/>
      <c r="W24" s="231"/>
      <c r="X24" s="231"/>
      <c r="Y24" s="231"/>
      <c r="Z24" s="210"/>
      <c r="AA24" s="210"/>
      <c r="AB24" s="210"/>
      <c r="AC24" s="210"/>
      <c r="AD24" s="210"/>
      <c r="AE24" s="210"/>
      <c r="AF24" s="210"/>
      <c r="AG24" s="210" t="s">
        <v>136</v>
      </c>
      <c r="AH24" s="210">
        <v>5</v>
      </c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44">
        <v>8</v>
      </c>
      <c r="B25" s="245" t="s">
        <v>157</v>
      </c>
      <c r="C25" s="258" t="s">
        <v>158</v>
      </c>
      <c r="D25" s="246" t="s">
        <v>149</v>
      </c>
      <c r="E25" s="247">
        <v>39</v>
      </c>
      <c r="F25" s="248"/>
      <c r="G25" s="249">
        <f>ROUND(E25*F25,2)</f>
        <v>0</v>
      </c>
      <c r="H25" s="232"/>
      <c r="I25" s="231">
        <f>ROUND(E25*H25,2)</f>
        <v>0</v>
      </c>
      <c r="J25" s="232"/>
      <c r="K25" s="231">
        <f>ROUND(E25*J25,2)</f>
        <v>0</v>
      </c>
      <c r="L25" s="231">
        <v>21</v>
      </c>
      <c r="M25" s="231">
        <f>G25*(1+L25/100)</f>
        <v>0</v>
      </c>
      <c r="N25" s="230">
        <v>3.0000000000000001E-5</v>
      </c>
      <c r="O25" s="230">
        <f>ROUND(E25*N25,2)</f>
        <v>0</v>
      </c>
      <c r="P25" s="230">
        <v>0</v>
      </c>
      <c r="Q25" s="230">
        <f>ROUND(E25*P25,2)</f>
        <v>0</v>
      </c>
      <c r="R25" s="231"/>
      <c r="S25" s="231" t="s">
        <v>131</v>
      </c>
      <c r="T25" s="231" t="s">
        <v>159</v>
      </c>
      <c r="U25" s="231">
        <v>0</v>
      </c>
      <c r="V25" s="231">
        <f>ROUND(E25*U25,2)</f>
        <v>0</v>
      </c>
      <c r="W25" s="231"/>
      <c r="X25" s="231" t="s">
        <v>160</v>
      </c>
      <c r="Y25" s="231" t="s">
        <v>133</v>
      </c>
      <c r="Z25" s="210"/>
      <c r="AA25" s="210"/>
      <c r="AB25" s="210"/>
      <c r="AC25" s="210"/>
      <c r="AD25" s="210"/>
      <c r="AE25" s="210"/>
      <c r="AF25" s="210"/>
      <c r="AG25" s="210" t="s">
        <v>161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2" x14ac:dyDescent="0.2">
      <c r="A26" s="227"/>
      <c r="B26" s="228"/>
      <c r="C26" s="259" t="s">
        <v>153</v>
      </c>
      <c r="D26" s="233"/>
      <c r="E26" s="234">
        <v>39</v>
      </c>
      <c r="F26" s="231"/>
      <c r="G26" s="231"/>
      <c r="H26" s="231"/>
      <c r="I26" s="231"/>
      <c r="J26" s="231"/>
      <c r="K26" s="231"/>
      <c r="L26" s="231"/>
      <c r="M26" s="231"/>
      <c r="N26" s="230"/>
      <c r="O26" s="230"/>
      <c r="P26" s="230"/>
      <c r="Q26" s="230"/>
      <c r="R26" s="231"/>
      <c r="S26" s="231"/>
      <c r="T26" s="231"/>
      <c r="U26" s="231"/>
      <c r="V26" s="231"/>
      <c r="W26" s="231"/>
      <c r="X26" s="231"/>
      <c r="Y26" s="231"/>
      <c r="Z26" s="210"/>
      <c r="AA26" s="210"/>
      <c r="AB26" s="210"/>
      <c r="AC26" s="210"/>
      <c r="AD26" s="210"/>
      <c r="AE26" s="210"/>
      <c r="AF26" s="210"/>
      <c r="AG26" s="210" t="s">
        <v>136</v>
      </c>
      <c r="AH26" s="210">
        <v>0</v>
      </c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x14ac:dyDescent="0.2">
      <c r="A27" s="237" t="s">
        <v>126</v>
      </c>
      <c r="B27" s="238" t="s">
        <v>67</v>
      </c>
      <c r="C27" s="257" t="s">
        <v>68</v>
      </c>
      <c r="D27" s="239"/>
      <c r="E27" s="240"/>
      <c r="F27" s="241"/>
      <c r="G27" s="242">
        <f>SUMIF(AG28:AG33,"&lt;&gt;NOR",G28:G33)</f>
        <v>0</v>
      </c>
      <c r="H27" s="236"/>
      <c r="I27" s="236">
        <f>SUM(I28:I33)</f>
        <v>0</v>
      </c>
      <c r="J27" s="236"/>
      <c r="K27" s="236">
        <f>SUM(K28:K33)</f>
        <v>0</v>
      </c>
      <c r="L27" s="236"/>
      <c r="M27" s="236">
        <f>SUM(M28:M33)</f>
        <v>0</v>
      </c>
      <c r="N27" s="235"/>
      <c r="O27" s="235">
        <f>SUM(O28:O33)</f>
        <v>2.08</v>
      </c>
      <c r="P27" s="235"/>
      <c r="Q27" s="235">
        <f>SUM(Q28:Q33)</f>
        <v>0</v>
      </c>
      <c r="R27" s="236"/>
      <c r="S27" s="236"/>
      <c r="T27" s="236"/>
      <c r="U27" s="236"/>
      <c r="V27" s="236">
        <f>SUM(V28:V33)</f>
        <v>2.44</v>
      </c>
      <c r="W27" s="236"/>
      <c r="X27" s="236"/>
      <c r="Y27" s="236"/>
      <c r="AG27" t="s">
        <v>127</v>
      </c>
    </row>
    <row r="28" spans="1:60" outlineLevel="1" x14ac:dyDescent="0.2">
      <c r="A28" s="244">
        <v>9</v>
      </c>
      <c r="B28" s="245" t="s">
        <v>162</v>
      </c>
      <c r="C28" s="258" t="s">
        <v>163</v>
      </c>
      <c r="D28" s="246" t="s">
        <v>130</v>
      </c>
      <c r="E28" s="247">
        <v>0.8</v>
      </c>
      <c r="F28" s="248"/>
      <c r="G28" s="249">
        <f>ROUND(E28*F28,2)</f>
        <v>0</v>
      </c>
      <c r="H28" s="232"/>
      <c r="I28" s="231">
        <f>ROUND(E28*H28,2)</f>
        <v>0</v>
      </c>
      <c r="J28" s="232"/>
      <c r="K28" s="231">
        <f>ROUND(E28*J28,2)</f>
        <v>0</v>
      </c>
      <c r="L28" s="231">
        <v>21</v>
      </c>
      <c r="M28" s="231">
        <f>G28*(1+L28/100)</f>
        <v>0</v>
      </c>
      <c r="N28" s="230">
        <v>2.5249999999999999</v>
      </c>
      <c r="O28" s="230">
        <f>ROUND(E28*N28,2)</f>
        <v>2.02</v>
      </c>
      <c r="P28" s="230">
        <v>0</v>
      </c>
      <c r="Q28" s="230">
        <f>ROUND(E28*P28,2)</f>
        <v>0</v>
      </c>
      <c r="R28" s="231"/>
      <c r="S28" s="231" t="s">
        <v>131</v>
      </c>
      <c r="T28" s="231" t="s">
        <v>131</v>
      </c>
      <c r="U28" s="231">
        <v>0.47699999999999998</v>
      </c>
      <c r="V28" s="231">
        <f>ROUND(E28*U28,2)</f>
        <v>0.38</v>
      </c>
      <c r="W28" s="231"/>
      <c r="X28" s="231" t="s">
        <v>132</v>
      </c>
      <c r="Y28" s="231" t="s">
        <v>133</v>
      </c>
      <c r="Z28" s="210"/>
      <c r="AA28" s="210"/>
      <c r="AB28" s="210"/>
      <c r="AC28" s="210"/>
      <c r="AD28" s="210"/>
      <c r="AE28" s="210"/>
      <c r="AF28" s="210"/>
      <c r="AG28" s="210" t="s">
        <v>134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2" x14ac:dyDescent="0.2">
      <c r="A29" s="227"/>
      <c r="B29" s="228"/>
      <c r="C29" s="259" t="s">
        <v>135</v>
      </c>
      <c r="D29" s="233"/>
      <c r="E29" s="234">
        <v>0.8</v>
      </c>
      <c r="F29" s="231"/>
      <c r="G29" s="231"/>
      <c r="H29" s="231"/>
      <c r="I29" s="231"/>
      <c r="J29" s="231"/>
      <c r="K29" s="231"/>
      <c r="L29" s="231"/>
      <c r="M29" s="231"/>
      <c r="N29" s="230"/>
      <c r="O29" s="230"/>
      <c r="P29" s="230"/>
      <c r="Q29" s="230"/>
      <c r="R29" s="231"/>
      <c r="S29" s="231"/>
      <c r="T29" s="231"/>
      <c r="U29" s="231"/>
      <c r="V29" s="231"/>
      <c r="W29" s="231"/>
      <c r="X29" s="231"/>
      <c r="Y29" s="231"/>
      <c r="Z29" s="210"/>
      <c r="AA29" s="210"/>
      <c r="AB29" s="210"/>
      <c r="AC29" s="210"/>
      <c r="AD29" s="210"/>
      <c r="AE29" s="210"/>
      <c r="AF29" s="210"/>
      <c r="AG29" s="210" t="s">
        <v>136</v>
      </c>
      <c r="AH29" s="210">
        <v>0</v>
      </c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 x14ac:dyDescent="0.2">
      <c r="A30" s="244">
        <v>10</v>
      </c>
      <c r="B30" s="245" t="s">
        <v>164</v>
      </c>
      <c r="C30" s="258" t="s">
        <v>165</v>
      </c>
      <c r="D30" s="246" t="s">
        <v>149</v>
      </c>
      <c r="E30" s="247">
        <v>1.5</v>
      </c>
      <c r="F30" s="248"/>
      <c r="G30" s="249">
        <f>ROUND(E30*F30,2)</f>
        <v>0</v>
      </c>
      <c r="H30" s="232"/>
      <c r="I30" s="231">
        <f>ROUND(E30*H30,2)</f>
        <v>0</v>
      </c>
      <c r="J30" s="232"/>
      <c r="K30" s="231">
        <f>ROUND(E30*J30,2)</f>
        <v>0</v>
      </c>
      <c r="L30" s="231">
        <v>21</v>
      </c>
      <c r="M30" s="231">
        <f>G30*(1+L30/100)</f>
        <v>0</v>
      </c>
      <c r="N30" s="230">
        <v>3.916E-2</v>
      </c>
      <c r="O30" s="230">
        <f>ROUND(E30*N30,2)</f>
        <v>0.06</v>
      </c>
      <c r="P30" s="230">
        <v>0</v>
      </c>
      <c r="Q30" s="230">
        <f>ROUND(E30*P30,2)</f>
        <v>0</v>
      </c>
      <c r="R30" s="231"/>
      <c r="S30" s="231" t="s">
        <v>131</v>
      </c>
      <c r="T30" s="231" t="s">
        <v>131</v>
      </c>
      <c r="U30" s="231">
        <v>1.05</v>
      </c>
      <c r="V30" s="231">
        <f>ROUND(E30*U30,2)</f>
        <v>1.58</v>
      </c>
      <c r="W30" s="231"/>
      <c r="X30" s="231" t="s">
        <v>132</v>
      </c>
      <c r="Y30" s="231" t="s">
        <v>133</v>
      </c>
      <c r="Z30" s="210"/>
      <c r="AA30" s="210"/>
      <c r="AB30" s="210"/>
      <c r="AC30" s="210"/>
      <c r="AD30" s="210"/>
      <c r="AE30" s="210"/>
      <c r="AF30" s="210"/>
      <c r="AG30" s="210" t="s">
        <v>134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2" x14ac:dyDescent="0.2">
      <c r="A31" s="227"/>
      <c r="B31" s="228"/>
      <c r="C31" s="259" t="s">
        <v>166</v>
      </c>
      <c r="D31" s="233"/>
      <c r="E31" s="234">
        <v>1.5</v>
      </c>
      <c r="F31" s="231"/>
      <c r="G31" s="231"/>
      <c r="H31" s="231"/>
      <c r="I31" s="231"/>
      <c r="J31" s="231"/>
      <c r="K31" s="231"/>
      <c r="L31" s="231"/>
      <c r="M31" s="231"/>
      <c r="N31" s="230"/>
      <c r="O31" s="230"/>
      <c r="P31" s="230"/>
      <c r="Q31" s="230"/>
      <c r="R31" s="231"/>
      <c r="S31" s="231"/>
      <c r="T31" s="231"/>
      <c r="U31" s="231"/>
      <c r="V31" s="231"/>
      <c r="W31" s="231"/>
      <c r="X31" s="231"/>
      <c r="Y31" s="231"/>
      <c r="Z31" s="210"/>
      <c r="AA31" s="210"/>
      <c r="AB31" s="210"/>
      <c r="AC31" s="210"/>
      <c r="AD31" s="210"/>
      <c r="AE31" s="210"/>
      <c r="AF31" s="210"/>
      <c r="AG31" s="210" t="s">
        <v>136</v>
      </c>
      <c r="AH31" s="210">
        <v>0</v>
      </c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 x14ac:dyDescent="0.2">
      <c r="A32" s="244">
        <v>11</v>
      </c>
      <c r="B32" s="245" t="s">
        <v>167</v>
      </c>
      <c r="C32" s="258" t="s">
        <v>168</v>
      </c>
      <c r="D32" s="246" t="s">
        <v>149</v>
      </c>
      <c r="E32" s="247">
        <v>1.5</v>
      </c>
      <c r="F32" s="248"/>
      <c r="G32" s="249">
        <f>ROUND(E32*F32,2)</f>
        <v>0</v>
      </c>
      <c r="H32" s="232"/>
      <c r="I32" s="231">
        <f>ROUND(E32*H32,2)</f>
        <v>0</v>
      </c>
      <c r="J32" s="232"/>
      <c r="K32" s="231">
        <f>ROUND(E32*J32,2)</f>
        <v>0</v>
      </c>
      <c r="L32" s="231">
        <v>21</v>
      </c>
      <c r="M32" s="231">
        <f>G32*(1+L32/100)</f>
        <v>0</v>
      </c>
      <c r="N32" s="230">
        <v>0</v>
      </c>
      <c r="O32" s="230">
        <f>ROUND(E32*N32,2)</f>
        <v>0</v>
      </c>
      <c r="P32" s="230">
        <v>0</v>
      </c>
      <c r="Q32" s="230">
        <f>ROUND(E32*P32,2)</f>
        <v>0</v>
      </c>
      <c r="R32" s="231"/>
      <c r="S32" s="231" t="s">
        <v>131</v>
      </c>
      <c r="T32" s="231" t="s">
        <v>131</v>
      </c>
      <c r="U32" s="231">
        <v>0.32</v>
      </c>
      <c r="V32" s="231">
        <f>ROUND(E32*U32,2)</f>
        <v>0.48</v>
      </c>
      <c r="W32" s="231"/>
      <c r="X32" s="231" t="s">
        <v>132</v>
      </c>
      <c r="Y32" s="231" t="s">
        <v>133</v>
      </c>
      <c r="Z32" s="210"/>
      <c r="AA32" s="210"/>
      <c r="AB32" s="210"/>
      <c r="AC32" s="210"/>
      <c r="AD32" s="210"/>
      <c r="AE32" s="210"/>
      <c r="AF32" s="210"/>
      <c r="AG32" s="210" t="s">
        <v>134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2" x14ac:dyDescent="0.2">
      <c r="A33" s="227"/>
      <c r="B33" s="228"/>
      <c r="C33" s="259" t="s">
        <v>169</v>
      </c>
      <c r="D33" s="233"/>
      <c r="E33" s="234">
        <v>1.5</v>
      </c>
      <c r="F33" s="231"/>
      <c r="G33" s="231"/>
      <c r="H33" s="231"/>
      <c r="I33" s="231"/>
      <c r="J33" s="231"/>
      <c r="K33" s="231"/>
      <c r="L33" s="231"/>
      <c r="M33" s="231"/>
      <c r="N33" s="230"/>
      <c r="O33" s="230"/>
      <c r="P33" s="230"/>
      <c r="Q33" s="230"/>
      <c r="R33" s="231"/>
      <c r="S33" s="231"/>
      <c r="T33" s="231"/>
      <c r="U33" s="231"/>
      <c r="V33" s="231"/>
      <c r="W33" s="231"/>
      <c r="X33" s="231"/>
      <c r="Y33" s="231"/>
      <c r="Z33" s="210"/>
      <c r="AA33" s="210"/>
      <c r="AB33" s="210"/>
      <c r="AC33" s="210"/>
      <c r="AD33" s="210"/>
      <c r="AE33" s="210"/>
      <c r="AF33" s="210"/>
      <c r="AG33" s="210" t="s">
        <v>136</v>
      </c>
      <c r="AH33" s="210">
        <v>5</v>
      </c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x14ac:dyDescent="0.2">
      <c r="A34" s="237" t="s">
        <v>126</v>
      </c>
      <c r="B34" s="238" t="s">
        <v>69</v>
      </c>
      <c r="C34" s="257" t="s">
        <v>70</v>
      </c>
      <c r="D34" s="239"/>
      <c r="E34" s="240"/>
      <c r="F34" s="241"/>
      <c r="G34" s="242">
        <f>SUMIF(AG35:AG36,"&lt;&gt;NOR",G35:G36)</f>
        <v>0</v>
      </c>
      <c r="H34" s="236"/>
      <c r="I34" s="236">
        <f>SUM(I35:I36)</f>
        <v>0</v>
      </c>
      <c r="J34" s="236"/>
      <c r="K34" s="236">
        <f>SUM(K35:K36)</f>
        <v>0</v>
      </c>
      <c r="L34" s="236"/>
      <c r="M34" s="236">
        <f>SUM(M35:M36)</f>
        <v>0</v>
      </c>
      <c r="N34" s="235"/>
      <c r="O34" s="235">
        <f>SUM(O35:O36)</f>
        <v>0.02</v>
      </c>
      <c r="P34" s="235"/>
      <c r="Q34" s="235">
        <f>SUM(Q35:Q36)</f>
        <v>0</v>
      </c>
      <c r="R34" s="236"/>
      <c r="S34" s="236"/>
      <c r="T34" s="236"/>
      <c r="U34" s="236"/>
      <c r="V34" s="236">
        <f>SUM(V35:V36)</f>
        <v>0.2</v>
      </c>
      <c r="W34" s="236"/>
      <c r="X34" s="236"/>
      <c r="Y34" s="236"/>
      <c r="AG34" t="s">
        <v>127</v>
      </c>
    </row>
    <row r="35" spans="1:60" ht="22.5" outlineLevel="1" x14ac:dyDescent="0.2">
      <c r="A35" s="244">
        <v>12</v>
      </c>
      <c r="B35" s="245" t="s">
        <v>170</v>
      </c>
      <c r="C35" s="258" t="s">
        <v>171</v>
      </c>
      <c r="D35" s="246" t="s">
        <v>172</v>
      </c>
      <c r="E35" s="247">
        <v>1</v>
      </c>
      <c r="F35" s="248"/>
      <c r="G35" s="249">
        <f>ROUND(E35*F35,2)</f>
        <v>0</v>
      </c>
      <c r="H35" s="232"/>
      <c r="I35" s="231">
        <f>ROUND(E35*H35,2)</f>
        <v>0</v>
      </c>
      <c r="J35" s="232"/>
      <c r="K35" s="231">
        <f>ROUND(E35*J35,2)</f>
        <v>0</v>
      </c>
      <c r="L35" s="231">
        <v>21</v>
      </c>
      <c r="M35" s="231">
        <f>G35*(1+L35/100)</f>
        <v>0</v>
      </c>
      <c r="N35" s="230">
        <v>2.3980000000000001E-2</v>
      </c>
      <c r="O35" s="230">
        <f>ROUND(E35*N35,2)</f>
        <v>0.02</v>
      </c>
      <c r="P35" s="230">
        <v>0</v>
      </c>
      <c r="Q35" s="230">
        <f>ROUND(E35*P35,2)</f>
        <v>0</v>
      </c>
      <c r="R35" s="231"/>
      <c r="S35" s="231" t="s">
        <v>131</v>
      </c>
      <c r="T35" s="231" t="s">
        <v>131</v>
      </c>
      <c r="U35" s="231">
        <v>0.2</v>
      </c>
      <c r="V35" s="231">
        <f>ROUND(E35*U35,2)</f>
        <v>0.2</v>
      </c>
      <c r="W35" s="231"/>
      <c r="X35" s="231" t="s">
        <v>132</v>
      </c>
      <c r="Y35" s="231" t="s">
        <v>133</v>
      </c>
      <c r="Z35" s="210"/>
      <c r="AA35" s="210"/>
      <c r="AB35" s="210"/>
      <c r="AC35" s="210"/>
      <c r="AD35" s="210"/>
      <c r="AE35" s="210"/>
      <c r="AF35" s="210"/>
      <c r="AG35" s="210" t="s">
        <v>134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2" x14ac:dyDescent="0.2">
      <c r="A36" s="227"/>
      <c r="B36" s="228"/>
      <c r="C36" s="259" t="s">
        <v>173</v>
      </c>
      <c r="D36" s="233"/>
      <c r="E36" s="234">
        <v>1</v>
      </c>
      <c r="F36" s="231"/>
      <c r="G36" s="231"/>
      <c r="H36" s="231"/>
      <c r="I36" s="231"/>
      <c r="J36" s="231"/>
      <c r="K36" s="231"/>
      <c r="L36" s="231"/>
      <c r="M36" s="231"/>
      <c r="N36" s="230"/>
      <c r="O36" s="230"/>
      <c r="P36" s="230"/>
      <c r="Q36" s="230"/>
      <c r="R36" s="231"/>
      <c r="S36" s="231"/>
      <c r="T36" s="231"/>
      <c r="U36" s="231"/>
      <c r="V36" s="231"/>
      <c r="W36" s="231"/>
      <c r="X36" s="231"/>
      <c r="Y36" s="231"/>
      <c r="Z36" s="210"/>
      <c r="AA36" s="210"/>
      <c r="AB36" s="210"/>
      <c r="AC36" s="210"/>
      <c r="AD36" s="210"/>
      <c r="AE36" s="210"/>
      <c r="AF36" s="210"/>
      <c r="AG36" s="210" t="s">
        <v>136</v>
      </c>
      <c r="AH36" s="210">
        <v>0</v>
      </c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x14ac:dyDescent="0.2">
      <c r="A37" s="237" t="s">
        <v>126</v>
      </c>
      <c r="B37" s="238" t="s">
        <v>71</v>
      </c>
      <c r="C37" s="257" t="s">
        <v>72</v>
      </c>
      <c r="D37" s="239"/>
      <c r="E37" s="240"/>
      <c r="F37" s="241"/>
      <c r="G37" s="242">
        <f>SUMIF(AG38:AG49,"&lt;&gt;NOR",G38:G49)</f>
        <v>0</v>
      </c>
      <c r="H37" s="236"/>
      <c r="I37" s="236">
        <f>SUM(I38:I49)</f>
        <v>0</v>
      </c>
      <c r="J37" s="236"/>
      <c r="K37" s="236">
        <f>SUM(K38:K49)</f>
        <v>0</v>
      </c>
      <c r="L37" s="236"/>
      <c r="M37" s="236">
        <f>SUM(M38:M49)</f>
        <v>0</v>
      </c>
      <c r="N37" s="235"/>
      <c r="O37" s="235">
        <f>SUM(O38:O49)</f>
        <v>4.55</v>
      </c>
      <c r="P37" s="235"/>
      <c r="Q37" s="235">
        <f>SUM(Q38:Q49)</f>
        <v>0</v>
      </c>
      <c r="R37" s="236"/>
      <c r="S37" s="236"/>
      <c r="T37" s="236"/>
      <c r="U37" s="236"/>
      <c r="V37" s="236">
        <f>SUM(V38:V49)</f>
        <v>3.42</v>
      </c>
      <c r="W37" s="236"/>
      <c r="X37" s="236"/>
      <c r="Y37" s="236"/>
      <c r="AG37" t="s">
        <v>127</v>
      </c>
    </row>
    <row r="38" spans="1:60" outlineLevel="1" x14ac:dyDescent="0.2">
      <c r="A38" s="244">
        <v>13</v>
      </c>
      <c r="B38" s="245" t="s">
        <v>174</v>
      </c>
      <c r="C38" s="258" t="s">
        <v>175</v>
      </c>
      <c r="D38" s="246" t="s">
        <v>149</v>
      </c>
      <c r="E38" s="247">
        <v>4.0090000000000003</v>
      </c>
      <c r="F38" s="248"/>
      <c r="G38" s="249">
        <f>ROUND(E38*F38,2)</f>
        <v>0</v>
      </c>
      <c r="H38" s="232"/>
      <c r="I38" s="231">
        <f>ROUND(E38*H38,2)</f>
        <v>0</v>
      </c>
      <c r="J38" s="232"/>
      <c r="K38" s="231">
        <f>ROUND(E38*J38,2)</f>
        <v>0</v>
      </c>
      <c r="L38" s="231">
        <v>21</v>
      </c>
      <c r="M38" s="231">
        <f>G38*(1+L38/100)</f>
        <v>0</v>
      </c>
      <c r="N38" s="230">
        <v>0.126</v>
      </c>
      <c r="O38" s="230">
        <f>ROUND(E38*N38,2)</f>
        <v>0.51</v>
      </c>
      <c r="P38" s="230">
        <v>0</v>
      </c>
      <c r="Q38" s="230">
        <f>ROUND(E38*P38,2)</f>
        <v>0</v>
      </c>
      <c r="R38" s="231"/>
      <c r="S38" s="231" t="s">
        <v>131</v>
      </c>
      <c r="T38" s="231" t="s">
        <v>131</v>
      </c>
      <c r="U38" s="231">
        <v>2.1000000000000001E-2</v>
      </c>
      <c r="V38" s="231">
        <f>ROUND(E38*U38,2)</f>
        <v>0.08</v>
      </c>
      <c r="W38" s="231"/>
      <c r="X38" s="231" t="s">
        <v>132</v>
      </c>
      <c r="Y38" s="231" t="s">
        <v>133</v>
      </c>
      <c r="Z38" s="210"/>
      <c r="AA38" s="210"/>
      <c r="AB38" s="210"/>
      <c r="AC38" s="210"/>
      <c r="AD38" s="210"/>
      <c r="AE38" s="210"/>
      <c r="AF38" s="210"/>
      <c r="AG38" s="210" t="s">
        <v>134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2" x14ac:dyDescent="0.2">
      <c r="A39" s="227"/>
      <c r="B39" s="228"/>
      <c r="C39" s="259" t="s">
        <v>176</v>
      </c>
      <c r="D39" s="233"/>
      <c r="E39" s="234">
        <v>4.0090000000000003</v>
      </c>
      <c r="F39" s="231"/>
      <c r="G39" s="231"/>
      <c r="H39" s="231"/>
      <c r="I39" s="231"/>
      <c r="J39" s="231"/>
      <c r="K39" s="231"/>
      <c r="L39" s="231"/>
      <c r="M39" s="231"/>
      <c r="N39" s="230"/>
      <c r="O39" s="230"/>
      <c r="P39" s="230"/>
      <c r="Q39" s="230"/>
      <c r="R39" s="231"/>
      <c r="S39" s="231"/>
      <c r="T39" s="231"/>
      <c r="U39" s="231"/>
      <c r="V39" s="231"/>
      <c r="W39" s="231"/>
      <c r="X39" s="231"/>
      <c r="Y39" s="231"/>
      <c r="Z39" s="210"/>
      <c r="AA39" s="210"/>
      <c r="AB39" s="210"/>
      <c r="AC39" s="210"/>
      <c r="AD39" s="210"/>
      <c r="AE39" s="210"/>
      <c r="AF39" s="210"/>
      <c r="AG39" s="210" t="s">
        <v>136</v>
      </c>
      <c r="AH39" s="210">
        <v>5</v>
      </c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 x14ac:dyDescent="0.2">
      <c r="A40" s="244">
        <v>14</v>
      </c>
      <c r="B40" s="245" t="s">
        <v>177</v>
      </c>
      <c r="C40" s="258" t="s">
        <v>178</v>
      </c>
      <c r="D40" s="246" t="s">
        <v>149</v>
      </c>
      <c r="E40" s="247">
        <v>4.0090000000000003</v>
      </c>
      <c r="F40" s="248"/>
      <c r="G40" s="249">
        <f>ROUND(E40*F40,2)</f>
        <v>0</v>
      </c>
      <c r="H40" s="232"/>
      <c r="I40" s="231">
        <f>ROUND(E40*H40,2)</f>
        <v>0</v>
      </c>
      <c r="J40" s="232"/>
      <c r="K40" s="231">
        <f>ROUND(E40*J40,2)</f>
        <v>0</v>
      </c>
      <c r="L40" s="231">
        <v>21</v>
      </c>
      <c r="M40" s="231">
        <f>G40*(1+L40/100)</f>
        <v>0</v>
      </c>
      <c r="N40" s="230">
        <v>0.28799999999999998</v>
      </c>
      <c r="O40" s="230">
        <f>ROUND(E40*N40,2)</f>
        <v>1.1499999999999999</v>
      </c>
      <c r="P40" s="230">
        <v>0</v>
      </c>
      <c r="Q40" s="230">
        <f>ROUND(E40*P40,2)</f>
        <v>0</v>
      </c>
      <c r="R40" s="231"/>
      <c r="S40" s="231" t="s">
        <v>131</v>
      </c>
      <c r="T40" s="231" t="s">
        <v>131</v>
      </c>
      <c r="U40" s="231">
        <v>2.3E-2</v>
      </c>
      <c r="V40" s="231">
        <f>ROUND(E40*U40,2)</f>
        <v>0.09</v>
      </c>
      <c r="W40" s="231"/>
      <c r="X40" s="231" t="s">
        <v>132</v>
      </c>
      <c r="Y40" s="231" t="s">
        <v>133</v>
      </c>
      <c r="Z40" s="210"/>
      <c r="AA40" s="210"/>
      <c r="AB40" s="210"/>
      <c r="AC40" s="210"/>
      <c r="AD40" s="210"/>
      <c r="AE40" s="210"/>
      <c r="AF40" s="210"/>
      <c r="AG40" s="210" t="s">
        <v>134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2" x14ac:dyDescent="0.2">
      <c r="A41" s="227"/>
      <c r="B41" s="228"/>
      <c r="C41" s="259" t="s">
        <v>179</v>
      </c>
      <c r="D41" s="233"/>
      <c r="E41" s="234">
        <v>4.0090000000000003</v>
      </c>
      <c r="F41" s="231"/>
      <c r="G41" s="231"/>
      <c r="H41" s="231"/>
      <c r="I41" s="231"/>
      <c r="J41" s="231"/>
      <c r="K41" s="231"/>
      <c r="L41" s="231"/>
      <c r="M41" s="231"/>
      <c r="N41" s="230"/>
      <c r="O41" s="230"/>
      <c r="P41" s="230"/>
      <c r="Q41" s="230"/>
      <c r="R41" s="231"/>
      <c r="S41" s="231"/>
      <c r="T41" s="231"/>
      <c r="U41" s="231"/>
      <c r="V41" s="231"/>
      <c r="W41" s="231"/>
      <c r="X41" s="231"/>
      <c r="Y41" s="231"/>
      <c r="Z41" s="210"/>
      <c r="AA41" s="210"/>
      <c r="AB41" s="210"/>
      <c r="AC41" s="210"/>
      <c r="AD41" s="210"/>
      <c r="AE41" s="210"/>
      <c r="AF41" s="210"/>
      <c r="AG41" s="210" t="s">
        <v>136</v>
      </c>
      <c r="AH41" s="210">
        <v>5</v>
      </c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ht="22.5" outlineLevel="1" x14ac:dyDescent="0.2">
      <c r="A42" s="244">
        <v>15</v>
      </c>
      <c r="B42" s="245" t="s">
        <v>180</v>
      </c>
      <c r="C42" s="258" t="s">
        <v>181</v>
      </c>
      <c r="D42" s="246" t="s">
        <v>149</v>
      </c>
      <c r="E42" s="247">
        <v>4.0090000000000003</v>
      </c>
      <c r="F42" s="248"/>
      <c r="G42" s="249">
        <f>ROUND(E42*F42,2)</f>
        <v>0</v>
      </c>
      <c r="H42" s="232"/>
      <c r="I42" s="231">
        <f>ROUND(E42*H42,2)</f>
        <v>0</v>
      </c>
      <c r="J42" s="232"/>
      <c r="K42" s="231">
        <f>ROUND(E42*J42,2)</f>
        <v>0</v>
      </c>
      <c r="L42" s="231">
        <v>21</v>
      </c>
      <c r="M42" s="231">
        <f>G42*(1+L42/100)</f>
        <v>0</v>
      </c>
      <c r="N42" s="230">
        <v>0.55125000000000002</v>
      </c>
      <c r="O42" s="230">
        <f>ROUND(E42*N42,2)</f>
        <v>2.21</v>
      </c>
      <c r="P42" s="230">
        <v>0</v>
      </c>
      <c r="Q42" s="230">
        <f>ROUND(E42*P42,2)</f>
        <v>0</v>
      </c>
      <c r="R42" s="231"/>
      <c r="S42" s="231" t="s">
        <v>131</v>
      </c>
      <c r="T42" s="231" t="s">
        <v>131</v>
      </c>
      <c r="U42" s="231">
        <v>2.7E-2</v>
      </c>
      <c r="V42" s="231">
        <f>ROUND(E42*U42,2)</f>
        <v>0.11</v>
      </c>
      <c r="W42" s="231"/>
      <c r="X42" s="231" t="s">
        <v>132</v>
      </c>
      <c r="Y42" s="231" t="s">
        <v>133</v>
      </c>
      <c r="Z42" s="210"/>
      <c r="AA42" s="210"/>
      <c r="AB42" s="210"/>
      <c r="AC42" s="210"/>
      <c r="AD42" s="210"/>
      <c r="AE42" s="210"/>
      <c r="AF42" s="210"/>
      <c r="AG42" s="210" t="s">
        <v>134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2" x14ac:dyDescent="0.2">
      <c r="A43" s="227"/>
      <c r="B43" s="228"/>
      <c r="C43" s="259" t="s">
        <v>150</v>
      </c>
      <c r="D43" s="233"/>
      <c r="E43" s="234">
        <v>4.0090000000000003</v>
      </c>
      <c r="F43" s="231"/>
      <c r="G43" s="231"/>
      <c r="H43" s="231"/>
      <c r="I43" s="231"/>
      <c r="J43" s="231"/>
      <c r="K43" s="231"/>
      <c r="L43" s="231"/>
      <c r="M43" s="231"/>
      <c r="N43" s="230"/>
      <c r="O43" s="230"/>
      <c r="P43" s="230"/>
      <c r="Q43" s="230"/>
      <c r="R43" s="231"/>
      <c r="S43" s="231"/>
      <c r="T43" s="231"/>
      <c r="U43" s="231"/>
      <c r="V43" s="231"/>
      <c r="W43" s="231"/>
      <c r="X43" s="231"/>
      <c r="Y43" s="231"/>
      <c r="Z43" s="210"/>
      <c r="AA43" s="210"/>
      <c r="AB43" s="210"/>
      <c r="AC43" s="210"/>
      <c r="AD43" s="210"/>
      <c r="AE43" s="210"/>
      <c r="AF43" s="210"/>
      <c r="AG43" s="210" t="s">
        <v>136</v>
      </c>
      <c r="AH43" s="210">
        <v>0</v>
      </c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 x14ac:dyDescent="0.2">
      <c r="A44" s="244">
        <v>16</v>
      </c>
      <c r="B44" s="245" t="s">
        <v>182</v>
      </c>
      <c r="C44" s="258" t="s">
        <v>183</v>
      </c>
      <c r="D44" s="246" t="s">
        <v>184</v>
      </c>
      <c r="E44" s="247">
        <v>4.01</v>
      </c>
      <c r="F44" s="248"/>
      <c r="G44" s="249">
        <f>ROUND(E44*F44,2)</f>
        <v>0</v>
      </c>
      <c r="H44" s="232"/>
      <c r="I44" s="231">
        <f>ROUND(E44*H44,2)</f>
        <v>0</v>
      </c>
      <c r="J44" s="232"/>
      <c r="K44" s="231">
        <f>ROUND(E44*J44,2)</f>
        <v>0</v>
      </c>
      <c r="L44" s="231">
        <v>21</v>
      </c>
      <c r="M44" s="231">
        <f>G44*(1+L44/100)</f>
        <v>0</v>
      </c>
      <c r="N44" s="230">
        <v>3.3E-4</v>
      </c>
      <c r="O44" s="230">
        <f>ROUND(E44*N44,2)</f>
        <v>0</v>
      </c>
      <c r="P44" s="230">
        <v>0</v>
      </c>
      <c r="Q44" s="230">
        <f>ROUND(E44*P44,2)</f>
        <v>0</v>
      </c>
      <c r="R44" s="231"/>
      <c r="S44" s="231" t="s">
        <v>131</v>
      </c>
      <c r="T44" s="231" t="s">
        <v>131</v>
      </c>
      <c r="U44" s="231">
        <v>0.41</v>
      </c>
      <c r="V44" s="231">
        <f>ROUND(E44*U44,2)</f>
        <v>1.64</v>
      </c>
      <c r="W44" s="231"/>
      <c r="X44" s="231" t="s">
        <v>132</v>
      </c>
      <c r="Y44" s="231" t="s">
        <v>133</v>
      </c>
      <c r="Z44" s="210"/>
      <c r="AA44" s="210"/>
      <c r="AB44" s="210"/>
      <c r="AC44" s="210"/>
      <c r="AD44" s="210"/>
      <c r="AE44" s="210"/>
      <c r="AF44" s="210"/>
      <c r="AG44" s="210" t="s">
        <v>134</v>
      </c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2" x14ac:dyDescent="0.2">
      <c r="A45" s="227"/>
      <c r="B45" s="228"/>
      <c r="C45" s="259" t="s">
        <v>185</v>
      </c>
      <c r="D45" s="233"/>
      <c r="E45" s="234">
        <v>4.01</v>
      </c>
      <c r="F45" s="231"/>
      <c r="G45" s="231"/>
      <c r="H45" s="231"/>
      <c r="I45" s="231"/>
      <c r="J45" s="231"/>
      <c r="K45" s="231"/>
      <c r="L45" s="231"/>
      <c r="M45" s="231"/>
      <c r="N45" s="230"/>
      <c r="O45" s="230"/>
      <c r="P45" s="230"/>
      <c r="Q45" s="230"/>
      <c r="R45" s="231"/>
      <c r="S45" s="231"/>
      <c r="T45" s="231"/>
      <c r="U45" s="231"/>
      <c r="V45" s="231"/>
      <c r="W45" s="231"/>
      <c r="X45" s="231"/>
      <c r="Y45" s="231"/>
      <c r="Z45" s="210"/>
      <c r="AA45" s="210"/>
      <c r="AB45" s="210"/>
      <c r="AC45" s="210"/>
      <c r="AD45" s="210"/>
      <c r="AE45" s="210"/>
      <c r="AF45" s="210"/>
      <c r="AG45" s="210" t="s">
        <v>136</v>
      </c>
      <c r="AH45" s="210">
        <v>0</v>
      </c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 x14ac:dyDescent="0.2">
      <c r="A46" s="244">
        <v>17</v>
      </c>
      <c r="B46" s="245" t="s">
        <v>186</v>
      </c>
      <c r="C46" s="258" t="s">
        <v>187</v>
      </c>
      <c r="D46" s="246" t="s">
        <v>149</v>
      </c>
      <c r="E46" s="247">
        <v>4.0090000000000003</v>
      </c>
      <c r="F46" s="248"/>
      <c r="G46" s="249">
        <f>ROUND(E46*F46,2)</f>
        <v>0</v>
      </c>
      <c r="H46" s="232"/>
      <c r="I46" s="231">
        <f>ROUND(E46*H46,2)</f>
        <v>0</v>
      </c>
      <c r="J46" s="232"/>
      <c r="K46" s="231">
        <f>ROUND(E46*J46,2)</f>
        <v>0</v>
      </c>
      <c r="L46" s="231">
        <v>21</v>
      </c>
      <c r="M46" s="231">
        <f>G46*(1+L46/100)</f>
        <v>0</v>
      </c>
      <c r="N46" s="230">
        <v>7.1999999999999995E-2</v>
      </c>
      <c r="O46" s="230">
        <f>ROUND(E46*N46,2)</f>
        <v>0.28999999999999998</v>
      </c>
      <c r="P46" s="230">
        <v>0</v>
      </c>
      <c r="Q46" s="230">
        <f>ROUND(E46*P46,2)</f>
        <v>0</v>
      </c>
      <c r="R46" s="231"/>
      <c r="S46" s="231" t="s">
        <v>131</v>
      </c>
      <c r="T46" s="231" t="s">
        <v>131</v>
      </c>
      <c r="U46" s="231">
        <v>0.375</v>
      </c>
      <c r="V46" s="231">
        <f>ROUND(E46*U46,2)</f>
        <v>1.5</v>
      </c>
      <c r="W46" s="231"/>
      <c r="X46" s="231" t="s">
        <v>132</v>
      </c>
      <c r="Y46" s="231" t="s">
        <v>133</v>
      </c>
      <c r="Z46" s="210"/>
      <c r="AA46" s="210"/>
      <c r="AB46" s="210"/>
      <c r="AC46" s="210"/>
      <c r="AD46" s="210"/>
      <c r="AE46" s="210"/>
      <c r="AF46" s="210"/>
      <c r="AG46" s="210" t="s">
        <v>134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2" x14ac:dyDescent="0.2">
      <c r="A47" s="227"/>
      <c r="B47" s="228"/>
      <c r="C47" s="259" t="s">
        <v>150</v>
      </c>
      <c r="D47" s="233"/>
      <c r="E47" s="234">
        <v>4.0090000000000003</v>
      </c>
      <c r="F47" s="231"/>
      <c r="G47" s="231"/>
      <c r="H47" s="231"/>
      <c r="I47" s="231"/>
      <c r="J47" s="231"/>
      <c r="K47" s="231"/>
      <c r="L47" s="231"/>
      <c r="M47" s="231"/>
      <c r="N47" s="230"/>
      <c r="O47" s="230"/>
      <c r="P47" s="230"/>
      <c r="Q47" s="230"/>
      <c r="R47" s="231"/>
      <c r="S47" s="231"/>
      <c r="T47" s="231"/>
      <c r="U47" s="231"/>
      <c r="V47" s="231"/>
      <c r="W47" s="231"/>
      <c r="X47" s="231"/>
      <c r="Y47" s="231"/>
      <c r="Z47" s="210"/>
      <c r="AA47" s="210"/>
      <c r="AB47" s="210"/>
      <c r="AC47" s="210"/>
      <c r="AD47" s="210"/>
      <c r="AE47" s="210"/>
      <c r="AF47" s="210"/>
      <c r="AG47" s="210" t="s">
        <v>136</v>
      </c>
      <c r="AH47" s="210">
        <v>0</v>
      </c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ht="22.5" outlineLevel="1" x14ac:dyDescent="0.2">
      <c r="A48" s="244">
        <v>18</v>
      </c>
      <c r="B48" s="245" t="s">
        <v>188</v>
      </c>
      <c r="C48" s="258" t="s">
        <v>189</v>
      </c>
      <c r="D48" s="246" t="s">
        <v>149</v>
      </c>
      <c r="E48" s="247">
        <v>4.4099000000000004</v>
      </c>
      <c r="F48" s="248"/>
      <c r="G48" s="249">
        <f>ROUND(E48*F48,2)</f>
        <v>0</v>
      </c>
      <c r="H48" s="232"/>
      <c r="I48" s="231">
        <f>ROUND(E48*H48,2)</f>
        <v>0</v>
      </c>
      <c r="J48" s="232"/>
      <c r="K48" s="231">
        <f>ROUND(E48*J48,2)</f>
        <v>0</v>
      </c>
      <c r="L48" s="231">
        <v>21</v>
      </c>
      <c r="M48" s="231">
        <f>G48*(1+L48/100)</f>
        <v>0</v>
      </c>
      <c r="N48" s="230">
        <v>8.7379999999999999E-2</v>
      </c>
      <c r="O48" s="230">
        <f>ROUND(E48*N48,2)</f>
        <v>0.39</v>
      </c>
      <c r="P48" s="230">
        <v>0</v>
      </c>
      <c r="Q48" s="230">
        <f>ROUND(E48*P48,2)</f>
        <v>0</v>
      </c>
      <c r="R48" s="231" t="s">
        <v>190</v>
      </c>
      <c r="S48" s="231" t="s">
        <v>131</v>
      </c>
      <c r="T48" s="231" t="s">
        <v>131</v>
      </c>
      <c r="U48" s="231">
        <v>0</v>
      </c>
      <c r="V48" s="231">
        <f>ROUND(E48*U48,2)</f>
        <v>0</v>
      </c>
      <c r="W48" s="231"/>
      <c r="X48" s="231" t="s">
        <v>191</v>
      </c>
      <c r="Y48" s="231" t="s">
        <v>133</v>
      </c>
      <c r="Z48" s="210"/>
      <c r="AA48" s="210"/>
      <c r="AB48" s="210"/>
      <c r="AC48" s="210"/>
      <c r="AD48" s="210"/>
      <c r="AE48" s="210"/>
      <c r="AF48" s="210"/>
      <c r="AG48" s="210" t="s">
        <v>192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2" x14ac:dyDescent="0.2">
      <c r="A49" s="227"/>
      <c r="B49" s="228"/>
      <c r="C49" s="259" t="s">
        <v>193</v>
      </c>
      <c r="D49" s="233"/>
      <c r="E49" s="234">
        <v>4.4099000000000004</v>
      </c>
      <c r="F49" s="231"/>
      <c r="G49" s="231"/>
      <c r="H49" s="231"/>
      <c r="I49" s="231"/>
      <c r="J49" s="231"/>
      <c r="K49" s="231"/>
      <c r="L49" s="231"/>
      <c r="M49" s="231"/>
      <c r="N49" s="230"/>
      <c r="O49" s="230"/>
      <c r="P49" s="230"/>
      <c r="Q49" s="230"/>
      <c r="R49" s="231"/>
      <c r="S49" s="231"/>
      <c r="T49" s="231"/>
      <c r="U49" s="231"/>
      <c r="V49" s="231"/>
      <c r="W49" s="231"/>
      <c r="X49" s="231"/>
      <c r="Y49" s="231"/>
      <c r="Z49" s="210"/>
      <c r="AA49" s="210"/>
      <c r="AB49" s="210"/>
      <c r="AC49" s="210"/>
      <c r="AD49" s="210"/>
      <c r="AE49" s="210"/>
      <c r="AF49" s="210"/>
      <c r="AG49" s="210" t="s">
        <v>136</v>
      </c>
      <c r="AH49" s="210">
        <v>5</v>
      </c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x14ac:dyDescent="0.2">
      <c r="A50" s="237" t="s">
        <v>126</v>
      </c>
      <c r="B50" s="238" t="s">
        <v>73</v>
      </c>
      <c r="C50" s="257" t="s">
        <v>74</v>
      </c>
      <c r="D50" s="239"/>
      <c r="E50" s="240"/>
      <c r="F50" s="241"/>
      <c r="G50" s="242">
        <f>SUMIF(AG51:AG58,"&lt;&gt;NOR",G51:G58)</f>
        <v>0</v>
      </c>
      <c r="H50" s="236"/>
      <c r="I50" s="236">
        <f>SUM(I51:I58)</f>
        <v>0</v>
      </c>
      <c r="J50" s="236"/>
      <c r="K50" s="236">
        <f>SUM(K51:K58)</f>
        <v>0</v>
      </c>
      <c r="L50" s="236"/>
      <c r="M50" s="236">
        <f>SUM(M51:M58)</f>
        <v>0</v>
      </c>
      <c r="N50" s="235"/>
      <c r="O50" s="235">
        <f>SUM(O51:O58)</f>
        <v>0.17</v>
      </c>
      <c r="P50" s="235"/>
      <c r="Q50" s="235">
        <f>SUM(Q51:Q58)</f>
        <v>0</v>
      </c>
      <c r="R50" s="236"/>
      <c r="S50" s="236"/>
      <c r="T50" s="236"/>
      <c r="U50" s="236"/>
      <c r="V50" s="236">
        <f>SUM(V51:V58)</f>
        <v>5.53</v>
      </c>
      <c r="W50" s="236"/>
      <c r="X50" s="236"/>
      <c r="Y50" s="236"/>
      <c r="AG50" t="s">
        <v>127</v>
      </c>
    </row>
    <row r="51" spans="1:60" ht="22.5" outlineLevel="1" x14ac:dyDescent="0.2">
      <c r="A51" s="244">
        <v>19</v>
      </c>
      <c r="B51" s="245" t="s">
        <v>194</v>
      </c>
      <c r="C51" s="258" t="s">
        <v>195</v>
      </c>
      <c r="D51" s="246" t="s">
        <v>149</v>
      </c>
      <c r="E51" s="247">
        <v>11.23</v>
      </c>
      <c r="F51" s="248"/>
      <c r="G51" s="249">
        <f>ROUND(E51*F51,2)</f>
        <v>0</v>
      </c>
      <c r="H51" s="232"/>
      <c r="I51" s="231">
        <f>ROUND(E51*H51,2)</f>
        <v>0</v>
      </c>
      <c r="J51" s="232"/>
      <c r="K51" s="231">
        <f>ROUND(E51*J51,2)</f>
        <v>0</v>
      </c>
      <c r="L51" s="231">
        <v>21</v>
      </c>
      <c r="M51" s="231">
        <f>G51*(1+L51/100)</f>
        <v>0</v>
      </c>
      <c r="N51" s="230">
        <v>3.47E-3</v>
      </c>
      <c r="O51" s="230">
        <f>ROUND(E51*N51,2)</f>
        <v>0.04</v>
      </c>
      <c r="P51" s="230">
        <v>0</v>
      </c>
      <c r="Q51" s="230">
        <f>ROUND(E51*P51,2)</f>
        <v>0</v>
      </c>
      <c r="R51" s="231"/>
      <c r="S51" s="231" t="s">
        <v>131</v>
      </c>
      <c r="T51" s="231" t="s">
        <v>131</v>
      </c>
      <c r="U51" s="231">
        <v>0.22400999999999999</v>
      </c>
      <c r="V51" s="231">
        <f>ROUND(E51*U51,2)</f>
        <v>2.52</v>
      </c>
      <c r="W51" s="231"/>
      <c r="X51" s="231" t="s">
        <v>132</v>
      </c>
      <c r="Y51" s="231" t="s">
        <v>133</v>
      </c>
      <c r="Z51" s="210"/>
      <c r="AA51" s="210"/>
      <c r="AB51" s="210"/>
      <c r="AC51" s="210"/>
      <c r="AD51" s="210"/>
      <c r="AE51" s="210"/>
      <c r="AF51" s="210"/>
      <c r="AG51" s="210" t="s">
        <v>134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2" x14ac:dyDescent="0.2">
      <c r="A52" s="227"/>
      <c r="B52" s="228"/>
      <c r="C52" s="259" t="s">
        <v>196</v>
      </c>
      <c r="D52" s="233"/>
      <c r="E52" s="234">
        <v>6.75</v>
      </c>
      <c r="F52" s="231"/>
      <c r="G52" s="231"/>
      <c r="H52" s="231"/>
      <c r="I52" s="231"/>
      <c r="J52" s="231"/>
      <c r="K52" s="231"/>
      <c r="L52" s="231"/>
      <c r="M52" s="231"/>
      <c r="N52" s="230"/>
      <c r="O52" s="230"/>
      <c r="P52" s="230"/>
      <c r="Q52" s="230"/>
      <c r="R52" s="231"/>
      <c r="S52" s="231"/>
      <c r="T52" s="231"/>
      <c r="U52" s="231"/>
      <c r="V52" s="231"/>
      <c r="W52" s="231"/>
      <c r="X52" s="231"/>
      <c r="Y52" s="231"/>
      <c r="Z52" s="210"/>
      <c r="AA52" s="210"/>
      <c r="AB52" s="210"/>
      <c r="AC52" s="210"/>
      <c r="AD52" s="210"/>
      <c r="AE52" s="210"/>
      <c r="AF52" s="210"/>
      <c r="AG52" s="210" t="s">
        <v>136</v>
      </c>
      <c r="AH52" s="210">
        <v>0</v>
      </c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3" x14ac:dyDescent="0.2">
      <c r="A53" s="227"/>
      <c r="B53" s="228"/>
      <c r="C53" s="259" t="s">
        <v>197</v>
      </c>
      <c r="D53" s="233"/>
      <c r="E53" s="234">
        <v>4.4800000000000004</v>
      </c>
      <c r="F53" s="231"/>
      <c r="G53" s="231"/>
      <c r="H53" s="231"/>
      <c r="I53" s="231"/>
      <c r="J53" s="231"/>
      <c r="K53" s="231"/>
      <c r="L53" s="231"/>
      <c r="M53" s="231"/>
      <c r="N53" s="230"/>
      <c r="O53" s="230"/>
      <c r="P53" s="230"/>
      <c r="Q53" s="230"/>
      <c r="R53" s="231"/>
      <c r="S53" s="231"/>
      <c r="T53" s="231"/>
      <c r="U53" s="231"/>
      <c r="V53" s="231"/>
      <c r="W53" s="231"/>
      <c r="X53" s="231"/>
      <c r="Y53" s="231"/>
      <c r="Z53" s="210"/>
      <c r="AA53" s="210"/>
      <c r="AB53" s="210"/>
      <c r="AC53" s="210"/>
      <c r="AD53" s="210"/>
      <c r="AE53" s="210"/>
      <c r="AF53" s="210"/>
      <c r="AG53" s="210" t="s">
        <v>136</v>
      </c>
      <c r="AH53" s="210">
        <v>0</v>
      </c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44">
        <v>20</v>
      </c>
      <c r="B54" s="245" t="s">
        <v>198</v>
      </c>
      <c r="C54" s="258" t="s">
        <v>199</v>
      </c>
      <c r="D54" s="246" t="s">
        <v>149</v>
      </c>
      <c r="E54" s="247">
        <v>11.23</v>
      </c>
      <c r="F54" s="248"/>
      <c r="G54" s="249">
        <f>ROUND(E54*F54,2)</f>
        <v>0</v>
      </c>
      <c r="H54" s="232"/>
      <c r="I54" s="231">
        <f>ROUND(E54*H54,2)</f>
        <v>0</v>
      </c>
      <c r="J54" s="232"/>
      <c r="K54" s="231">
        <f>ROUND(E54*J54,2)</f>
        <v>0</v>
      </c>
      <c r="L54" s="231">
        <v>21</v>
      </c>
      <c r="M54" s="231">
        <f>G54*(1+L54/100)</f>
        <v>0</v>
      </c>
      <c r="N54" s="230">
        <v>1.9000000000000001E-4</v>
      </c>
      <c r="O54" s="230">
        <f>ROUND(E54*N54,2)</f>
        <v>0</v>
      </c>
      <c r="P54" s="230">
        <v>0</v>
      </c>
      <c r="Q54" s="230">
        <f>ROUND(E54*P54,2)</f>
        <v>0</v>
      </c>
      <c r="R54" s="231"/>
      <c r="S54" s="231" t="s">
        <v>131</v>
      </c>
      <c r="T54" s="231" t="s">
        <v>131</v>
      </c>
      <c r="U54" s="231">
        <v>5.1999999999999998E-2</v>
      </c>
      <c r="V54" s="231">
        <f>ROUND(E54*U54,2)</f>
        <v>0.57999999999999996</v>
      </c>
      <c r="W54" s="231"/>
      <c r="X54" s="231" t="s">
        <v>132</v>
      </c>
      <c r="Y54" s="231" t="s">
        <v>133</v>
      </c>
      <c r="Z54" s="210"/>
      <c r="AA54" s="210"/>
      <c r="AB54" s="210"/>
      <c r="AC54" s="210"/>
      <c r="AD54" s="210"/>
      <c r="AE54" s="210"/>
      <c r="AF54" s="210"/>
      <c r="AG54" s="210" t="s">
        <v>134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2" x14ac:dyDescent="0.2">
      <c r="A55" s="227"/>
      <c r="B55" s="228"/>
      <c r="C55" s="259" t="s">
        <v>196</v>
      </c>
      <c r="D55" s="233"/>
      <c r="E55" s="234">
        <v>6.75</v>
      </c>
      <c r="F55" s="231"/>
      <c r="G55" s="231"/>
      <c r="H55" s="231"/>
      <c r="I55" s="231"/>
      <c r="J55" s="231"/>
      <c r="K55" s="231"/>
      <c r="L55" s="231"/>
      <c r="M55" s="231"/>
      <c r="N55" s="230"/>
      <c r="O55" s="230"/>
      <c r="P55" s="230"/>
      <c r="Q55" s="230"/>
      <c r="R55" s="231"/>
      <c r="S55" s="231"/>
      <c r="T55" s="231"/>
      <c r="U55" s="231"/>
      <c r="V55" s="231"/>
      <c r="W55" s="231"/>
      <c r="X55" s="231"/>
      <c r="Y55" s="231"/>
      <c r="Z55" s="210"/>
      <c r="AA55" s="210"/>
      <c r="AB55" s="210"/>
      <c r="AC55" s="210"/>
      <c r="AD55" s="210"/>
      <c r="AE55" s="210"/>
      <c r="AF55" s="210"/>
      <c r="AG55" s="210" t="s">
        <v>136</v>
      </c>
      <c r="AH55" s="210">
        <v>0</v>
      </c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3" x14ac:dyDescent="0.2">
      <c r="A56" s="227"/>
      <c r="B56" s="228"/>
      <c r="C56" s="259" t="s">
        <v>197</v>
      </c>
      <c r="D56" s="233"/>
      <c r="E56" s="234">
        <v>4.4800000000000004</v>
      </c>
      <c r="F56" s="231"/>
      <c r="G56" s="231"/>
      <c r="H56" s="231"/>
      <c r="I56" s="231"/>
      <c r="J56" s="231"/>
      <c r="K56" s="231"/>
      <c r="L56" s="231"/>
      <c r="M56" s="231"/>
      <c r="N56" s="230"/>
      <c r="O56" s="230"/>
      <c r="P56" s="230"/>
      <c r="Q56" s="230"/>
      <c r="R56" s="231"/>
      <c r="S56" s="231"/>
      <c r="T56" s="231"/>
      <c r="U56" s="231"/>
      <c r="V56" s="231"/>
      <c r="W56" s="231"/>
      <c r="X56" s="231"/>
      <c r="Y56" s="231"/>
      <c r="Z56" s="210"/>
      <c r="AA56" s="210"/>
      <c r="AB56" s="210"/>
      <c r="AC56" s="210"/>
      <c r="AD56" s="210"/>
      <c r="AE56" s="210"/>
      <c r="AF56" s="210"/>
      <c r="AG56" s="210" t="s">
        <v>136</v>
      </c>
      <c r="AH56" s="210">
        <v>0</v>
      </c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ht="22.5" outlineLevel="1" x14ac:dyDescent="0.2">
      <c r="A57" s="244">
        <v>21</v>
      </c>
      <c r="B57" s="245" t="s">
        <v>200</v>
      </c>
      <c r="C57" s="258" t="s">
        <v>201</v>
      </c>
      <c r="D57" s="246" t="s">
        <v>149</v>
      </c>
      <c r="E57" s="247">
        <v>6.75</v>
      </c>
      <c r="F57" s="248"/>
      <c r="G57" s="249">
        <f>ROUND(E57*F57,2)</f>
        <v>0</v>
      </c>
      <c r="H57" s="232"/>
      <c r="I57" s="231">
        <f>ROUND(E57*H57,2)</f>
        <v>0</v>
      </c>
      <c r="J57" s="232"/>
      <c r="K57" s="231">
        <f>ROUND(E57*J57,2)</f>
        <v>0</v>
      </c>
      <c r="L57" s="231">
        <v>21</v>
      </c>
      <c r="M57" s="231">
        <f>G57*(1+L57/100)</f>
        <v>0</v>
      </c>
      <c r="N57" s="230">
        <v>1.89E-2</v>
      </c>
      <c r="O57" s="230">
        <f>ROUND(E57*N57,2)</f>
        <v>0.13</v>
      </c>
      <c r="P57" s="230">
        <v>0</v>
      </c>
      <c r="Q57" s="230">
        <f>ROUND(E57*P57,2)</f>
        <v>0</v>
      </c>
      <c r="R57" s="231"/>
      <c r="S57" s="231" t="s">
        <v>202</v>
      </c>
      <c r="T57" s="231" t="s">
        <v>203</v>
      </c>
      <c r="U57" s="231">
        <v>0.36</v>
      </c>
      <c r="V57" s="231">
        <f>ROUND(E57*U57,2)</f>
        <v>2.4300000000000002</v>
      </c>
      <c r="W57" s="231"/>
      <c r="X57" s="231" t="s">
        <v>132</v>
      </c>
      <c r="Y57" s="231" t="s">
        <v>133</v>
      </c>
      <c r="Z57" s="210"/>
      <c r="AA57" s="210"/>
      <c r="AB57" s="210"/>
      <c r="AC57" s="210"/>
      <c r="AD57" s="210"/>
      <c r="AE57" s="210"/>
      <c r="AF57" s="210"/>
      <c r="AG57" s="210" t="s">
        <v>134</v>
      </c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2" x14ac:dyDescent="0.2">
      <c r="A58" s="227"/>
      <c r="B58" s="228"/>
      <c r="C58" s="259" t="s">
        <v>196</v>
      </c>
      <c r="D58" s="233"/>
      <c r="E58" s="234">
        <v>6.75</v>
      </c>
      <c r="F58" s="231"/>
      <c r="G58" s="231"/>
      <c r="H58" s="231"/>
      <c r="I58" s="231"/>
      <c r="J58" s="231"/>
      <c r="K58" s="231"/>
      <c r="L58" s="231"/>
      <c r="M58" s="231"/>
      <c r="N58" s="230"/>
      <c r="O58" s="230"/>
      <c r="P58" s="230"/>
      <c r="Q58" s="230"/>
      <c r="R58" s="231"/>
      <c r="S58" s="231"/>
      <c r="T58" s="231"/>
      <c r="U58" s="231"/>
      <c r="V58" s="231"/>
      <c r="W58" s="231"/>
      <c r="X58" s="231"/>
      <c r="Y58" s="231"/>
      <c r="Z58" s="210"/>
      <c r="AA58" s="210"/>
      <c r="AB58" s="210"/>
      <c r="AC58" s="210"/>
      <c r="AD58" s="210"/>
      <c r="AE58" s="210"/>
      <c r="AF58" s="210"/>
      <c r="AG58" s="210" t="s">
        <v>136</v>
      </c>
      <c r="AH58" s="210">
        <v>0</v>
      </c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x14ac:dyDescent="0.2">
      <c r="A59" s="237" t="s">
        <v>126</v>
      </c>
      <c r="B59" s="238" t="s">
        <v>75</v>
      </c>
      <c r="C59" s="257" t="s">
        <v>76</v>
      </c>
      <c r="D59" s="239"/>
      <c r="E59" s="240"/>
      <c r="F59" s="241"/>
      <c r="G59" s="242">
        <f>SUMIF(AG60:AG67,"&lt;&gt;NOR",G60:G67)</f>
        <v>0</v>
      </c>
      <c r="H59" s="236"/>
      <c r="I59" s="236">
        <f>SUM(I60:I67)</f>
        <v>0</v>
      </c>
      <c r="J59" s="236"/>
      <c r="K59" s="236">
        <f>SUM(K60:K67)</f>
        <v>0</v>
      </c>
      <c r="L59" s="236"/>
      <c r="M59" s="236">
        <f>SUM(M60:M67)</f>
        <v>0</v>
      </c>
      <c r="N59" s="235"/>
      <c r="O59" s="235">
        <f>SUM(O60:O67)</f>
        <v>0.06</v>
      </c>
      <c r="P59" s="235"/>
      <c r="Q59" s="235">
        <f>SUM(Q60:Q67)</f>
        <v>0</v>
      </c>
      <c r="R59" s="236"/>
      <c r="S59" s="236"/>
      <c r="T59" s="236"/>
      <c r="U59" s="236"/>
      <c r="V59" s="236">
        <f>SUM(V60:V67)</f>
        <v>9.58</v>
      </c>
      <c r="W59" s="236"/>
      <c r="X59" s="236"/>
      <c r="Y59" s="236"/>
      <c r="AG59" t="s">
        <v>127</v>
      </c>
    </row>
    <row r="60" spans="1:60" ht="33.75" outlineLevel="1" x14ac:dyDescent="0.2">
      <c r="A60" s="244">
        <v>22</v>
      </c>
      <c r="B60" s="245" t="s">
        <v>204</v>
      </c>
      <c r="C60" s="258" t="s">
        <v>205</v>
      </c>
      <c r="D60" s="246" t="s">
        <v>149</v>
      </c>
      <c r="E60" s="247">
        <v>11.23</v>
      </c>
      <c r="F60" s="248"/>
      <c r="G60" s="249">
        <f>ROUND(E60*F60,2)</f>
        <v>0</v>
      </c>
      <c r="H60" s="232"/>
      <c r="I60" s="231">
        <f>ROUND(E60*H60,2)</f>
        <v>0</v>
      </c>
      <c r="J60" s="232"/>
      <c r="K60" s="231">
        <f>ROUND(E60*J60,2)</f>
        <v>0</v>
      </c>
      <c r="L60" s="231">
        <v>21</v>
      </c>
      <c r="M60" s="231">
        <f>G60*(1+L60/100)</f>
        <v>0</v>
      </c>
      <c r="N60" s="230">
        <v>4.9100000000000003E-3</v>
      </c>
      <c r="O60" s="230">
        <f>ROUND(E60*N60,2)</f>
        <v>0.06</v>
      </c>
      <c r="P60" s="230">
        <v>0</v>
      </c>
      <c r="Q60" s="230">
        <f>ROUND(E60*P60,2)</f>
        <v>0</v>
      </c>
      <c r="R60" s="231"/>
      <c r="S60" s="231" t="s">
        <v>131</v>
      </c>
      <c r="T60" s="231" t="s">
        <v>131</v>
      </c>
      <c r="U60" s="231">
        <v>0.36199999999999999</v>
      </c>
      <c r="V60" s="231">
        <f>ROUND(E60*U60,2)</f>
        <v>4.07</v>
      </c>
      <c r="W60" s="231"/>
      <c r="X60" s="231" t="s">
        <v>132</v>
      </c>
      <c r="Y60" s="231" t="s">
        <v>133</v>
      </c>
      <c r="Z60" s="210"/>
      <c r="AA60" s="210"/>
      <c r="AB60" s="210"/>
      <c r="AC60" s="210"/>
      <c r="AD60" s="210"/>
      <c r="AE60" s="210"/>
      <c r="AF60" s="210"/>
      <c r="AG60" s="210" t="s">
        <v>134</v>
      </c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2" x14ac:dyDescent="0.2">
      <c r="A61" s="227"/>
      <c r="B61" s="228"/>
      <c r="C61" s="259" t="s">
        <v>196</v>
      </c>
      <c r="D61" s="233"/>
      <c r="E61" s="234">
        <v>6.75</v>
      </c>
      <c r="F61" s="231"/>
      <c r="G61" s="231"/>
      <c r="H61" s="231"/>
      <c r="I61" s="231"/>
      <c r="J61" s="231"/>
      <c r="K61" s="231"/>
      <c r="L61" s="231"/>
      <c r="M61" s="231"/>
      <c r="N61" s="230"/>
      <c r="O61" s="230"/>
      <c r="P61" s="230"/>
      <c r="Q61" s="230"/>
      <c r="R61" s="231"/>
      <c r="S61" s="231"/>
      <c r="T61" s="231"/>
      <c r="U61" s="231"/>
      <c r="V61" s="231"/>
      <c r="W61" s="231"/>
      <c r="X61" s="231"/>
      <c r="Y61" s="231"/>
      <c r="Z61" s="210"/>
      <c r="AA61" s="210"/>
      <c r="AB61" s="210"/>
      <c r="AC61" s="210"/>
      <c r="AD61" s="210"/>
      <c r="AE61" s="210"/>
      <c r="AF61" s="210"/>
      <c r="AG61" s="210" t="s">
        <v>136</v>
      </c>
      <c r="AH61" s="210">
        <v>0</v>
      </c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3" x14ac:dyDescent="0.2">
      <c r="A62" s="227"/>
      <c r="B62" s="228"/>
      <c r="C62" s="259" t="s">
        <v>197</v>
      </c>
      <c r="D62" s="233"/>
      <c r="E62" s="234">
        <v>4.4800000000000004</v>
      </c>
      <c r="F62" s="231"/>
      <c r="G62" s="231"/>
      <c r="H62" s="231"/>
      <c r="I62" s="231"/>
      <c r="J62" s="231"/>
      <c r="K62" s="231"/>
      <c r="L62" s="231"/>
      <c r="M62" s="231"/>
      <c r="N62" s="230"/>
      <c r="O62" s="230"/>
      <c r="P62" s="230"/>
      <c r="Q62" s="230"/>
      <c r="R62" s="231"/>
      <c r="S62" s="231"/>
      <c r="T62" s="231"/>
      <c r="U62" s="231"/>
      <c r="V62" s="231"/>
      <c r="W62" s="231"/>
      <c r="X62" s="231"/>
      <c r="Y62" s="231"/>
      <c r="Z62" s="210"/>
      <c r="AA62" s="210"/>
      <c r="AB62" s="210"/>
      <c r="AC62" s="210"/>
      <c r="AD62" s="210"/>
      <c r="AE62" s="210"/>
      <c r="AF62" s="210"/>
      <c r="AG62" s="210" t="s">
        <v>136</v>
      </c>
      <c r="AH62" s="210">
        <v>0</v>
      </c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1" x14ac:dyDescent="0.2">
      <c r="A63" s="244">
        <v>23</v>
      </c>
      <c r="B63" s="245" t="s">
        <v>206</v>
      </c>
      <c r="C63" s="258" t="s">
        <v>207</v>
      </c>
      <c r="D63" s="246" t="s">
        <v>149</v>
      </c>
      <c r="E63" s="247">
        <v>11.23</v>
      </c>
      <c r="F63" s="248"/>
      <c r="G63" s="249">
        <f>ROUND(E63*F63,2)</f>
        <v>0</v>
      </c>
      <c r="H63" s="232"/>
      <c r="I63" s="231">
        <f>ROUND(E63*H63,2)</f>
        <v>0</v>
      </c>
      <c r="J63" s="232"/>
      <c r="K63" s="231">
        <f>ROUND(E63*J63,2)</f>
        <v>0</v>
      </c>
      <c r="L63" s="231">
        <v>21</v>
      </c>
      <c r="M63" s="231">
        <f>G63*(1+L63/100)</f>
        <v>0</v>
      </c>
      <c r="N63" s="230">
        <v>0</v>
      </c>
      <c r="O63" s="230">
        <f>ROUND(E63*N63,2)</f>
        <v>0</v>
      </c>
      <c r="P63" s="230">
        <v>0</v>
      </c>
      <c r="Q63" s="230">
        <f>ROUND(E63*P63,2)</f>
        <v>0</v>
      </c>
      <c r="R63" s="231"/>
      <c r="S63" s="231" t="s">
        <v>131</v>
      </c>
      <c r="T63" s="231" t="s">
        <v>131</v>
      </c>
      <c r="U63" s="231">
        <v>0.38</v>
      </c>
      <c r="V63" s="231">
        <f>ROUND(E63*U63,2)</f>
        <v>4.2699999999999996</v>
      </c>
      <c r="W63" s="231"/>
      <c r="X63" s="231" t="s">
        <v>132</v>
      </c>
      <c r="Y63" s="231" t="s">
        <v>133</v>
      </c>
      <c r="Z63" s="210"/>
      <c r="AA63" s="210"/>
      <c r="AB63" s="210"/>
      <c r="AC63" s="210"/>
      <c r="AD63" s="210"/>
      <c r="AE63" s="210"/>
      <c r="AF63" s="210"/>
      <c r="AG63" s="210" t="s">
        <v>134</v>
      </c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2" x14ac:dyDescent="0.2">
      <c r="A64" s="227"/>
      <c r="B64" s="228"/>
      <c r="C64" s="259" t="s">
        <v>196</v>
      </c>
      <c r="D64" s="233"/>
      <c r="E64" s="234">
        <v>6.75</v>
      </c>
      <c r="F64" s="231"/>
      <c r="G64" s="231"/>
      <c r="H64" s="231"/>
      <c r="I64" s="231"/>
      <c r="J64" s="231"/>
      <c r="K64" s="231"/>
      <c r="L64" s="231"/>
      <c r="M64" s="231"/>
      <c r="N64" s="230"/>
      <c r="O64" s="230"/>
      <c r="P64" s="230"/>
      <c r="Q64" s="230"/>
      <c r="R64" s="231"/>
      <c r="S64" s="231"/>
      <c r="T64" s="231"/>
      <c r="U64" s="231"/>
      <c r="V64" s="231"/>
      <c r="W64" s="231"/>
      <c r="X64" s="231"/>
      <c r="Y64" s="231"/>
      <c r="Z64" s="210"/>
      <c r="AA64" s="210"/>
      <c r="AB64" s="210"/>
      <c r="AC64" s="210"/>
      <c r="AD64" s="210"/>
      <c r="AE64" s="210"/>
      <c r="AF64" s="210"/>
      <c r="AG64" s="210" t="s">
        <v>136</v>
      </c>
      <c r="AH64" s="210">
        <v>0</v>
      </c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3" x14ac:dyDescent="0.2">
      <c r="A65" s="227"/>
      <c r="B65" s="228"/>
      <c r="C65" s="259" t="s">
        <v>197</v>
      </c>
      <c r="D65" s="233"/>
      <c r="E65" s="234">
        <v>4.4800000000000004</v>
      </c>
      <c r="F65" s="231"/>
      <c r="G65" s="231"/>
      <c r="H65" s="231"/>
      <c r="I65" s="231"/>
      <c r="J65" s="231"/>
      <c r="K65" s="231"/>
      <c r="L65" s="231"/>
      <c r="M65" s="231"/>
      <c r="N65" s="230"/>
      <c r="O65" s="230"/>
      <c r="P65" s="230"/>
      <c r="Q65" s="230"/>
      <c r="R65" s="231"/>
      <c r="S65" s="231"/>
      <c r="T65" s="231"/>
      <c r="U65" s="231"/>
      <c r="V65" s="231"/>
      <c r="W65" s="231"/>
      <c r="X65" s="231"/>
      <c r="Y65" s="231"/>
      <c r="Z65" s="210"/>
      <c r="AA65" s="210"/>
      <c r="AB65" s="210"/>
      <c r="AC65" s="210"/>
      <c r="AD65" s="210"/>
      <c r="AE65" s="210"/>
      <c r="AF65" s="210"/>
      <c r="AG65" s="210" t="s">
        <v>136</v>
      </c>
      <c r="AH65" s="210">
        <v>0</v>
      </c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1" x14ac:dyDescent="0.2">
      <c r="A66" s="244">
        <v>24</v>
      </c>
      <c r="B66" s="245" t="s">
        <v>208</v>
      </c>
      <c r="C66" s="258" t="s">
        <v>209</v>
      </c>
      <c r="D66" s="246" t="s">
        <v>149</v>
      </c>
      <c r="E66" s="247">
        <v>11.23</v>
      </c>
      <c r="F66" s="248"/>
      <c r="G66" s="249">
        <f>ROUND(E66*F66,2)</f>
        <v>0</v>
      </c>
      <c r="H66" s="232"/>
      <c r="I66" s="231">
        <f>ROUND(E66*H66,2)</f>
        <v>0</v>
      </c>
      <c r="J66" s="232"/>
      <c r="K66" s="231">
        <f>ROUND(E66*J66,2)</f>
        <v>0</v>
      </c>
      <c r="L66" s="231">
        <v>21</v>
      </c>
      <c r="M66" s="231">
        <f>G66*(1+L66/100)</f>
        <v>0</v>
      </c>
      <c r="N66" s="230">
        <v>2.0000000000000002E-5</v>
      </c>
      <c r="O66" s="230">
        <f>ROUND(E66*N66,2)</f>
        <v>0</v>
      </c>
      <c r="P66" s="230">
        <v>0</v>
      </c>
      <c r="Q66" s="230">
        <f>ROUND(E66*P66,2)</f>
        <v>0</v>
      </c>
      <c r="R66" s="231"/>
      <c r="S66" s="231" t="s">
        <v>131</v>
      </c>
      <c r="T66" s="231" t="s">
        <v>131</v>
      </c>
      <c r="U66" s="231">
        <v>0.11</v>
      </c>
      <c r="V66" s="231">
        <f>ROUND(E66*U66,2)</f>
        <v>1.24</v>
      </c>
      <c r="W66" s="231"/>
      <c r="X66" s="231" t="s">
        <v>132</v>
      </c>
      <c r="Y66" s="231" t="s">
        <v>133</v>
      </c>
      <c r="Z66" s="210"/>
      <c r="AA66" s="210"/>
      <c r="AB66" s="210"/>
      <c r="AC66" s="210"/>
      <c r="AD66" s="210"/>
      <c r="AE66" s="210"/>
      <c r="AF66" s="210"/>
      <c r="AG66" s="210" t="s">
        <v>134</v>
      </c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2" x14ac:dyDescent="0.2">
      <c r="A67" s="227"/>
      <c r="B67" s="228"/>
      <c r="C67" s="259" t="s">
        <v>210</v>
      </c>
      <c r="D67" s="233"/>
      <c r="E67" s="234">
        <v>11.23</v>
      </c>
      <c r="F67" s="231"/>
      <c r="G67" s="231"/>
      <c r="H67" s="231"/>
      <c r="I67" s="231"/>
      <c r="J67" s="231"/>
      <c r="K67" s="231"/>
      <c r="L67" s="231"/>
      <c r="M67" s="231"/>
      <c r="N67" s="230"/>
      <c r="O67" s="230"/>
      <c r="P67" s="230"/>
      <c r="Q67" s="230"/>
      <c r="R67" s="231"/>
      <c r="S67" s="231"/>
      <c r="T67" s="231"/>
      <c r="U67" s="231"/>
      <c r="V67" s="231"/>
      <c r="W67" s="231"/>
      <c r="X67" s="231"/>
      <c r="Y67" s="231"/>
      <c r="Z67" s="210"/>
      <c r="AA67" s="210"/>
      <c r="AB67" s="210"/>
      <c r="AC67" s="210"/>
      <c r="AD67" s="210"/>
      <c r="AE67" s="210"/>
      <c r="AF67" s="210"/>
      <c r="AG67" s="210" t="s">
        <v>136</v>
      </c>
      <c r="AH67" s="210">
        <v>5</v>
      </c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x14ac:dyDescent="0.2">
      <c r="A68" s="237" t="s">
        <v>126</v>
      </c>
      <c r="B68" s="238" t="s">
        <v>77</v>
      </c>
      <c r="C68" s="257" t="s">
        <v>78</v>
      </c>
      <c r="D68" s="239"/>
      <c r="E68" s="240"/>
      <c r="F68" s="241"/>
      <c r="G68" s="242">
        <f>SUMIF(AG69:AG70,"&lt;&gt;NOR",G69:G70)</f>
        <v>0</v>
      </c>
      <c r="H68" s="236"/>
      <c r="I68" s="236">
        <f>SUM(I69:I70)</f>
        <v>0</v>
      </c>
      <c r="J68" s="236"/>
      <c r="K68" s="236">
        <f>SUM(K69:K70)</f>
        <v>0</v>
      </c>
      <c r="L68" s="236"/>
      <c r="M68" s="236">
        <f>SUM(M69:M70)</f>
        <v>0</v>
      </c>
      <c r="N68" s="235"/>
      <c r="O68" s="235">
        <f>SUM(O69:O70)</f>
        <v>0.93</v>
      </c>
      <c r="P68" s="235"/>
      <c r="Q68" s="235">
        <f>SUM(Q69:Q70)</f>
        <v>0</v>
      </c>
      <c r="R68" s="236"/>
      <c r="S68" s="236"/>
      <c r="T68" s="236"/>
      <c r="U68" s="236"/>
      <c r="V68" s="236">
        <f>SUM(V69:V70)</f>
        <v>1.1499999999999999</v>
      </c>
      <c r="W68" s="236"/>
      <c r="X68" s="236"/>
      <c r="Y68" s="236"/>
      <c r="AG68" t="s">
        <v>127</v>
      </c>
    </row>
    <row r="69" spans="1:60" ht="22.5" outlineLevel="1" x14ac:dyDescent="0.2">
      <c r="A69" s="244">
        <v>25</v>
      </c>
      <c r="B69" s="245" t="s">
        <v>211</v>
      </c>
      <c r="C69" s="258" t="s">
        <v>212</v>
      </c>
      <c r="D69" s="246" t="s">
        <v>184</v>
      </c>
      <c r="E69" s="247">
        <v>4.22</v>
      </c>
      <c r="F69" s="248"/>
      <c r="G69" s="249">
        <f>ROUND(E69*F69,2)</f>
        <v>0</v>
      </c>
      <c r="H69" s="232"/>
      <c r="I69" s="231">
        <f>ROUND(E69*H69,2)</f>
        <v>0</v>
      </c>
      <c r="J69" s="232"/>
      <c r="K69" s="231">
        <f>ROUND(E69*J69,2)</f>
        <v>0</v>
      </c>
      <c r="L69" s="231">
        <v>21</v>
      </c>
      <c r="M69" s="231">
        <f>G69*(1+L69/100)</f>
        <v>0</v>
      </c>
      <c r="N69" s="230">
        <v>0.22133</v>
      </c>
      <c r="O69" s="230">
        <f>ROUND(E69*N69,2)</f>
        <v>0.93</v>
      </c>
      <c r="P69" s="230">
        <v>0</v>
      </c>
      <c r="Q69" s="230">
        <f>ROUND(E69*P69,2)</f>
        <v>0</v>
      </c>
      <c r="R69" s="231"/>
      <c r="S69" s="231" t="s">
        <v>131</v>
      </c>
      <c r="T69" s="231" t="s">
        <v>131</v>
      </c>
      <c r="U69" s="231">
        <v>0.27200000000000002</v>
      </c>
      <c r="V69" s="231">
        <f>ROUND(E69*U69,2)</f>
        <v>1.1499999999999999</v>
      </c>
      <c r="W69" s="231"/>
      <c r="X69" s="231" t="s">
        <v>132</v>
      </c>
      <c r="Y69" s="231" t="s">
        <v>133</v>
      </c>
      <c r="Z69" s="210"/>
      <c r="AA69" s="210"/>
      <c r="AB69" s="210"/>
      <c r="AC69" s="210"/>
      <c r="AD69" s="210"/>
      <c r="AE69" s="210"/>
      <c r="AF69" s="210"/>
      <c r="AG69" s="210" t="s">
        <v>134</v>
      </c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outlineLevel="2" x14ac:dyDescent="0.2">
      <c r="A70" s="227"/>
      <c r="B70" s="228"/>
      <c r="C70" s="259" t="s">
        <v>213</v>
      </c>
      <c r="D70" s="233"/>
      <c r="E70" s="234">
        <v>4.22</v>
      </c>
      <c r="F70" s="231"/>
      <c r="G70" s="231"/>
      <c r="H70" s="231"/>
      <c r="I70" s="231"/>
      <c r="J70" s="231"/>
      <c r="K70" s="231"/>
      <c r="L70" s="231"/>
      <c r="M70" s="231"/>
      <c r="N70" s="230"/>
      <c r="O70" s="230"/>
      <c r="P70" s="230"/>
      <c r="Q70" s="230"/>
      <c r="R70" s="231"/>
      <c r="S70" s="231"/>
      <c r="T70" s="231"/>
      <c r="U70" s="231"/>
      <c r="V70" s="231"/>
      <c r="W70" s="231"/>
      <c r="X70" s="231"/>
      <c r="Y70" s="231"/>
      <c r="Z70" s="210"/>
      <c r="AA70" s="210"/>
      <c r="AB70" s="210"/>
      <c r="AC70" s="210"/>
      <c r="AD70" s="210"/>
      <c r="AE70" s="210"/>
      <c r="AF70" s="210"/>
      <c r="AG70" s="210" t="s">
        <v>136</v>
      </c>
      <c r="AH70" s="210">
        <v>0</v>
      </c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x14ac:dyDescent="0.2">
      <c r="A71" s="237" t="s">
        <v>126</v>
      </c>
      <c r="B71" s="238" t="s">
        <v>79</v>
      </c>
      <c r="C71" s="257" t="s">
        <v>80</v>
      </c>
      <c r="D71" s="239"/>
      <c r="E71" s="240"/>
      <c r="F71" s="241"/>
      <c r="G71" s="242">
        <f>SUMIF(AG72:AG73,"&lt;&gt;NOR",G72:G73)</f>
        <v>0</v>
      </c>
      <c r="H71" s="236"/>
      <c r="I71" s="236">
        <f>SUM(I72:I73)</f>
        <v>0</v>
      </c>
      <c r="J71" s="236"/>
      <c r="K71" s="236">
        <f>SUM(K72:K73)</f>
        <v>0</v>
      </c>
      <c r="L71" s="236"/>
      <c r="M71" s="236">
        <f>SUM(M72:M73)</f>
        <v>0</v>
      </c>
      <c r="N71" s="235"/>
      <c r="O71" s="235">
        <f>SUM(O72:O73)</f>
        <v>0.12</v>
      </c>
      <c r="P71" s="235"/>
      <c r="Q71" s="235">
        <f>SUM(Q72:Q73)</f>
        <v>0</v>
      </c>
      <c r="R71" s="236"/>
      <c r="S71" s="236"/>
      <c r="T71" s="236"/>
      <c r="U71" s="236"/>
      <c r="V71" s="236">
        <f>SUM(V72:V73)</f>
        <v>4.9400000000000004</v>
      </c>
      <c r="W71" s="236"/>
      <c r="X71" s="236"/>
      <c r="Y71" s="236"/>
      <c r="AG71" t="s">
        <v>127</v>
      </c>
    </row>
    <row r="72" spans="1:60" outlineLevel="1" x14ac:dyDescent="0.2">
      <c r="A72" s="244">
        <v>26</v>
      </c>
      <c r="B72" s="245" t="s">
        <v>214</v>
      </c>
      <c r="C72" s="258" t="s">
        <v>215</v>
      </c>
      <c r="D72" s="246" t="s">
        <v>149</v>
      </c>
      <c r="E72" s="247">
        <v>19</v>
      </c>
      <c r="F72" s="248"/>
      <c r="G72" s="249">
        <f>ROUND(E72*F72,2)</f>
        <v>0</v>
      </c>
      <c r="H72" s="232"/>
      <c r="I72" s="231">
        <f>ROUND(E72*H72,2)</f>
        <v>0</v>
      </c>
      <c r="J72" s="232"/>
      <c r="K72" s="231">
        <f>ROUND(E72*J72,2)</f>
        <v>0</v>
      </c>
      <c r="L72" s="231">
        <v>21</v>
      </c>
      <c r="M72" s="231">
        <f>G72*(1+L72/100)</f>
        <v>0</v>
      </c>
      <c r="N72" s="230">
        <v>6.3499999999999997E-3</v>
      </c>
      <c r="O72" s="230">
        <f>ROUND(E72*N72,2)</f>
        <v>0.12</v>
      </c>
      <c r="P72" s="230">
        <v>0</v>
      </c>
      <c r="Q72" s="230">
        <f>ROUND(E72*P72,2)</f>
        <v>0</v>
      </c>
      <c r="R72" s="231"/>
      <c r="S72" s="231" t="s">
        <v>131</v>
      </c>
      <c r="T72" s="231" t="s">
        <v>131</v>
      </c>
      <c r="U72" s="231">
        <v>0.26</v>
      </c>
      <c r="V72" s="231">
        <f>ROUND(E72*U72,2)</f>
        <v>4.9400000000000004</v>
      </c>
      <c r="W72" s="231"/>
      <c r="X72" s="231" t="s">
        <v>132</v>
      </c>
      <c r="Y72" s="231" t="s">
        <v>133</v>
      </c>
      <c r="Z72" s="210"/>
      <c r="AA72" s="210"/>
      <c r="AB72" s="210"/>
      <c r="AC72" s="210"/>
      <c r="AD72" s="210"/>
      <c r="AE72" s="210"/>
      <c r="AF72" s="210"/>
      <c r="AG72" s="210" t="s">
        <v>134</v>
      </c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outlineLevel="2" x14ac:dyDescent="0.2">
      <c r="A73" s="227"/>
      <c r="B73" s="228"/>
      <c r="C73" s="259" t="s">
        <v>216</v>
      </c>
      <c r="D73" s="233"/>
      <c r="E73" s="234">
        <v>19</v>
      </c>
      <c r="F73" s="231"/>
      <c r="G73" s="231"/>
      <c r="H73" s="231"/>
      <c r="I73" s="231"/>
      <c r="J73" s="231"/>
      <c r="K73" s="231"/>
      <c r="L73" s="231"/>
      <c r="M73" s="231"/>
      <c r="N73" s="230"/>
      <c r="O73" s="230"/>
      <c r="P73" s="230"/>
      <c r="Q73" s="230"/>
      <c r="R73" s="231"/>
      <c r="S73" s="231"/>
      <c r="T73" s="231"/>
      <c r="U73" s="231"/>
      <c r="V73" s="231"/>
      <c r="W73" s="231"/>
      <c r="X73" s="231"/>
      <c r="Y73" s="231"/>
      <c r="Z73" s="210"/>
      <c r="AA73" s="210"/>
      <c r="AB73" s="210"/>
      <c r="AC73" s="210"/>
      <c r="AD73" s="210"/>
      <c r="AE73" s="210"/>
      <c r="AF73" s="210"/>
      <c r="AG73" s="210" t="s">
        <v>136</v>
      </c>
      <c r="AH73" s="210">
        <v>0</v>
      </c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ht="25.5" x14ac:dyDescent="0.2">
      <c r="A74" s="237" t="s">
        <v>126</v>
      </c>
      <c r="B74" s="238" t="s">
        <v>81</v>
      </c>
      <c r="C74" s="257" t="s">
        <v>82</v>
      </c>
      <c r="D74" s="239"/>
      <c r="E74" s="240"/>
      <c r="F74" s="241"/>
      <c r="G74" s="242">
        <f>SUMIF(AG75:AG101,"&lt;&gt;NOR",G75:G101)</f>
        <v>0</v>
      </c>
      <c r="H74" s="236"/>
      <c r="I74" s="236">
        <f>SUM(I75:I101)</f>
        <v>0</v>
      </c>
      <c r="J74" s="236"/>
      <c r="K74" s="236">
        <f>SUM(K75:K101)</f>
        <v>0</v>
      </c>
      <c r="L74" s="236"/>
      <c r="M74" s="236">
        <f>SUM(M75:M101)</f>
        <v>0</v>
      </c>
      <c r="N74" s="235"/>
      <c r="O74" s="235">
        <f>SUM(O75:O101)</f>
        <v>0.02</v>
      </c>
      <c r="P74" s="235"/>
      <c r="Q74" s="235">
        <f>SUM(Q75:Q101)</f>
        <v>0</v>
      </c>
      <c r="R74" s="236"/>
      <c r="S74" s="236"/>
      <c r="T74" s="236"/>
      <c r="U74" s="236"/>
      <c r="V74" s="236">
        <f>SUM(V75:V101)</f>
        <v>27.4</v>
      </c>
      <c r="W74" s="236"/>
      <c r="X74" s="236"/>
      <c r="Y74" s="236"/>
      <c r="AG74" t="s">
        <v>127</v>
      </c>
    </row>
    <row r="75" spans="1:60" outlineLevel="1" x14ac:dyDescent="0.2">
      <c r="A75" s="244">
        <v>27</v>
      </c>
      <c r="B75" s="245" t="s">
        <v>217</v>
      </c>
      <c r="C75" s="258" t="s">
        <v>218</v>
      </c>
      <c r="D75" s="246" t="s">
        <v>172</v>
      </c>
      <c r="E75" s="247">
        <v>4</v>
      </c>
      <c r="F75" s="248"/>
      <c r="G75" s="249">
        <f>ROUND(E75*F75,2)</f>
        <v>0</v>
      </c>
      <c r="H75" s="232"/>
      <c r="I75" s="231">
        <f>ROUND(E75*H75,2)</f>
        <v>0</v>
      </c>
      <c r="J75" s="232"/>
      <c r="K75" s="231">
        <f>ROUND(E75*J75,2)</f>
        <v>0</v>
      </c>
      <c r="L75" s="231">
        <v>21</v>
      </c>
      <c r="M75" s="231">
        <f>G75*(1+L75/100)</f>
        <v>0</v>
      </c>
      <c r="N75" s="230">
        <v>2.0000000000000002E-5</v>
      </c>
      <c r="O75" s="230">
        <f>ROUND(E75*N75,2)</f>
        <v>0</v>
      </c>
      <c r="P75" s="230">
        <v>0</v>
      </c>
      <c r="Q75" s="230">
        <f>ROUND(E75*P75,2)</f>
        <v>0</v>
      </c>
      <c r="R75" s="231"/>
      <c r="S75" s="231" t="s">
        <v>131</v>
      </c>
      <c r="T75" s="231" t="s">
        <v>131</v>
      </c>
      <c r="U75" s="231">
        <v>0.125</v>
      </c>
      <c r="V75" s="231">
        <f>ROUND(E75*U75,2)</f>
        <v>0.5</v>
      </c>
      <c r="W75" s="231"/>
      <c r="X75" s="231" t="s">
        <v>132</v>
      </c>
      <c r="Y75" s="231" t="s">
        <v>133</v>
      </c>
      <c r="Z75" s="210"/>
      <c r="AA75" s="210"/>
      <c r="AB75" s="210"/>
      <c r="AC75" s="210"/>
      <c r="AD75" s="210"/>
      <c r="AE75" s="210"/>
      <c r="AF75" s="210"/>
      <c r="AG75" s="210" t="s">
        <v>134</v>
      </c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2" x14ac:dyDescent="0.2">
      <c r="A76" s="227"/>
      <c r="B76" s="228"/>
      <c r="C76" s="259" t="s">
        <v>219</v>
      </c>
      <c r="D76" s="233"/>
      <c r="E76" s="234">
        <v>4</v>
      </c>
      <c r="F76" s="231"/>
      <c r="G76" s="231"/>
      <c r="H76" s="231"/>
      <c r="I76" s="231"/>
      <c r="J76" s="231"/>
      <c r="K76" s="231"/>
      <c r="L76" s="231"/>
      <c r="M76" s="231"/>
      <c r="N76" s="230"/>
      <c r="O76" s="230"/>
      <c r="P76" s="230"/>
      <c r="Q76" s="230"/>
      <c r="R76" s="231"/>
      <c r="S76" s="231"/>
      <c r="T76" s="231"/>
      <c r="U76" s="231"/>
      <c r="V76" s="231"/>
      <c r="W76" s="231"/>
      <c r="X76" s="231"/>
      <c r="Y76" s="231"/>
      <c r="Z76" s="210"/>
      <c r="AA76" s="210"/>
      <c r="AB76" s="210"/>
      <c r="AC76" s="210"/>
      <c r="AD76" s="210"/>
      <c r="AE76" s="210"/>
      <c r="AF76" s="210"/>
      <c r="AG76" s="210" t="s">
        <v>136</v>
      </c>
      <c r="AH76" s="210">
        <v>0</v>
      </c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1" x14ac:dyDescent="0.2">
      <c r="A77" s="244">
        <v>28</v>
      </c>
      <c r="B77" s="245" t="s">
        <v>220</v>
      </c>
      <c r="C77" s="258" t="s">
        <v>221</v>
      </c>
      <c r="D77" s="246" t="s">
        <v>172</v>
      </c>
      <c r="E77" s="247">
        <v>8</v>
      </c>
      <c r="F77" s="248"/>
      <c r="G77" s="249">
        <f>ROUND(E77*F77,2)</f>
        <v>0</v>
      </c>
      <c r="H77" s="232"/>
      <c r="I77" s="231">
        <f>ROUND(E77*H77,2)</f>
        <v>0</v>
      </c>
      <c r="J77" s="232"/>
      <c r="K77" s="231">
        <f>ROUND(E77*J77,2)</f>
        <v>0</v>
      </c>
      <c r="L77" s="231">
        <v>21</v>
      </c>
      <c r="M77" s="231">
        <f>G77*(1+L77/100)</f>
        <v>0</v>
      </c>
      <c r="N77" s="230">
        <v>3.0000000000000001E-5</v>
      </c>
      <c r="O77" s="230">
        <f>ROUND(E77*N77,2)</f>
        <v>0</v>
      </c>
      <c r="P77" s="230">
        <v>0</v>
      </c>
      <c r="Q77" s="230">
        <f>ROUND(E77*P77,2)</f>
        <v>0</v>
      </c>
      <c r="R77" s="231"/>
      <c r="S77" s="231" t="s">
        <v>131</v>
      </c>
      <c r="T77" s="231" t="s">
        <v>131</v>
      </c>
      <c r="U77" s="231">
        <v>0.125</v>
      </c>
      <c r="V77" s="231">
        <f>ROUND(E77*U77,2)</f>
        <v>1</v>
      </c>
      <c r="W77" s="231"/>
      <c r="X77" s="231" t="s">
        <v>132</v>
      </c>
      <c r="Y77" s="231" t="s">
        <v>133</v>
      </c>
      <c r="Z77" s="210"/>
      <c r="AA77" s="210"/>
      <c r="AB77" s="210"/>
      <c r="AC77" s="210"/>
      <c r="AD77" s="210"/>
      <c r="AE77" s="210"/>
      <c r="AF77" s="210"/>
      <c r="AG77" s="210" t="s">
        <v>134</v>
      </c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2" x14ac:dyDescent="0.2">
      <c r="A78" s="227"/>
      <c r="B78" s="228"/>
      <c r="C78" s="259" t="s">
        <v>222</v>
      </c>
      <c r="D78" s="233"/>
      <c r="E78" s="234">
        <v>8</v>
      </c>
      <c r="F78" s="231"/>
      <c r="G78" s="231"/>
      <c r="H78" s="231"/>
      <c r="I78" s="231"/>
      <c r="J78" s="231"/>
      <c r="K78" s="231"/>
      <c r="L78" s="231"/>
      <c r="M78" s="231"/>
      <c r="N78" s="230"/>
      <c r="O78" s="230"/>
      <c r="P78" s="230"/>
      <c r="Q78" s="230"/>
      <c r="R78" s="231"/>
      <c r="S78" s="231"/>
      <c r="T78" s="231"/>
      <c r="U78" s="231"/>
      <c r="V78" s="231"/>
      <c r="W78" s="231"/>
      <c r="X78" s="231"/>
      <c r="Y78" s="231"/>
      <c r="Z78" s="210"/>
      <c r="AA78" s="210"/>
      <c r="AB78" s="210"/>
      <c r="AC78" s="210"/>
      <c r="AD78" s="210"/>
      <c r="AE78" s="210"/>
      <c r="AF78" s="210"/>
      <c r="AG78" s="210" t="s">
        <v>136</v>
      </c>
      <c r="AH78" s="210">
        <v>0</v>
      </c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1" x14ac:dyDescent="0.2">
      <c r="A79" s="244">
        <v>29</v>
      </c>
      <c r="B79" s="245" t="s">
        <v>223</v>
      </c>
      <c r="C79" s="258" t="s">
        <v>224</v>
      </c>
      <c r="D79" s="246" t="s">
        <v>172</v>
      </c>
      <c r="E79" s="247">
        <v>4</v>
      </c>
      <c r="F79" s="248"/>
      <c r="G79" s="249">
        <f>ROUND(E79*F79,2)</f>
        <v>0</v>
      </c>
      <c r="H79" s="232"/>
      <c r="I79" s="231">
        <f>ROUND(E79*H79,2)</f>
        <v>0</v>
      </c>
      <c r="J79" s="232"/>
      <c r="K79" s="231">
        <f>ROUND(E79*J79,2)</f>
        <v>0</v>
      </c>
      <c r="L79" s="231">
        <v>21</v>
      </c>
      <c r="M79" s="231">
        <f>G79*(1+L79/100)</f>
        <v>0</v>
      </c>
      <c r="N79" s="230">
        <v>6.9999999999999994E-5</v>
      </c>
      <c r="O79" s="230">
        <f>ROUND(E79*N79,2)</f>
        <v>0</v>
      </c>
      <c r="P79" s="230">
        <v>0</v>
      </c>
      <c r="Q79" s="230">
        <f>ROUND(E79*P79,2)</f>
        <v>0</v>
      </c>
      <c r="R79" s="231"/>
      <c r="S79" s="231" t="s">
        <v>131</v>
      </c>
      <c r="T79" s="231" t="s">
        <v>131</v>
      </c>
      <c r="U79" s="231">
        <v>0.22500000000000001</v>
      </c>
      <c r="V79" s="231">
        <f>ROUND(E79*U79,2)</f>
        <v>0.9</v>
      </c>
      <c r="W79" s="231"/>
      <c r="X79" s="231" t="s">
        <v>132</v>
      </c>
      <c r="Y79" s="231" t="s">
        <v>133</v>
      </c>
      <c r="Z79" s="210"/>
      <c r="AA79" s="210"/>
      <c r="AB79" s="210"/>
      <c r="AC79" s="210"/>
      <c r="AD79" s="210"/>
      <c r="AE79" s="210"/>
      <c r="AF79" s="210"/>
      <c r="AG79" s="210" t="s">
        <v>134</v>
      </c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2" x14ac:dyDescent="0.2">
      <c r="A80" s="227"/>
      <c r="B80" s="228"/>
      <c r="C80" s="259" t="s">
        <v>225</v>
      </c>
      <c r="D80" s="233"/>
      <c r="E80" s="234">
        <v>4</v>
      </c>
      <c r="F80" s="231"/>
      <c r="G80" s="231"/>
      <c r="H80" s="231"/>
      <c r="I80" s="231"/>
      <c r="J80" s="231"/>
      <c r="K80" s="231"/>
      <c r="L80" s="231"/>
      <c r="M80" s="231"/>
      <c r="N80" s="230"/>
      <c r="O80" s="230"/>
      <c r="P80" s="230"/>
      <c r="Q80" s="230"/>
      <c r="R80" s="231"/>
      <c r="S80" s="231"/>
      <c r="T80" s="231"/>
      <c r="U80" s="231"/>
      <c r="V80" s="231"/>
      <c r="W80" s="231"/>
      <c r="X80" s="231"/>
      <c r="Y80" s="231"/>
      <c r="Z80" s="210"/>
      <c r="AA80" s="210"/>
      <c r="AB80" s="210"/>
      <c r="AC80" s="210"/>
      <c r="AD80" s="210"/>
      <c r="AE80" s="210"/>
      <c r="AF80" s="210"/>
      <c r="AG80" s="210" t="s">
        <v>136</v>
      </c>
      <c r="AH80" s="210">
        <v>0</v>
      </c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1" x14ac:dyDescent="0.2">
      <c r="A81" s="244">
        <v>30</v>
      </c>
      <c r="B81" s="245" t="s">
        <v>226</v>
      </c>
      <c r="C81" s="258" t="s">
        <v>227</v>
      </c>
      <c r="D81" s="246" t="s">
        <v>228</v>
      </c>
      <c r="E81" s="247">
        <v>25</v>
      </c>
      <c r="F81" s="248"/>
      <c r="G81" s="249">
        <f>ROUND(E81*F81,2)</f>
        <v>0</v>
      </c>
      <c r="H81" s="232"/>
      <c r="I81" s="231">
        <f>ROUND(E81*H81,2)</f>
        <v>0</v>
      </c>
      <c r="J81" s="232"/>
      <c r="K81" s="231">
        <f>ROUND(E81*J81,2)</f>
        <v>0</v>
      </c>
      <c r="L81" s="231">
        <v>21</v>
      </c>
      <c r="M81" s="231">
        <f>G81*(1+L81/100)</f>
        <v>0</v>
      </c>
      <c r="N81" s="230">
        <v>0</v>
      </c>
      <c r="O81" s="230">
        <f>ROUND(E81*N81,2)</f>
        <v>0</v>
      </c>
      <c r="P81" s="230">
        <v>0</v>
      </c>
      <c r="Q81" s="230">
        <f>ROUND(E81*P81,2)</f>
        <v>0</v>
      </c>
      <c r="R81" s="231" t="s">
        <v>229</v>
      </c>
      <c r="S81" s="231" t="s">
        <v>131</v>
      </c>
      <c r="T81" s="231" t="s">
        <v>131</v>
      </c>
      <c r="U81" s="231">
        <v>1</v>
      </c>
      <c r="V81" s="231">
        <f>ROUND(E81*U81,2)</f>
        <v>25</v>
      </c>
      <c r="W81" s="231"/>
      <c r="X81" s="231" t="s">
        <v>230</v>
      </c>
      <c r="Y81" s="231" t="s">
        <v>133</v>
      </c>
      <c r="Z81" s="210"/>
      <c r="AA81" s="210"/>
      <c r="AB81" s="210"/>
      <c r="AC81" s="210"/>
      <c r="AD81" s="210"/>
      <c r="AE81" s="210"/>
      <c r="AF81" s="210"/>
      <c r="AG81" s="210" t="s">
        <v>231</v>
      </c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outlineLevel="2" x14ac:dyDescent="0.2">
      <c r="A82" s="227"/>
      <c r="B82" s="228"/>
      <c r="C82" s="259" t="s">
        <v>232</v>
      </c>
      <c r="D82" s="233"/>
      <c r="E82" s="234">
        <v>15</v>
      </c>
      <c r="F82" s="231"/>
      <c r="G82" s="231"/>
      <c r="H82" s="231"/>
      <c r="I82" s="231"/>
      <c r="J82" s="231"/>
      <c r="K82" s="231"/>
      <c r="L82" s="231"/>
      <c r="M82" s="231"/>
      <c r="N82" s="230"/>
      <c r="O82" s="230"/>
      <c r="P82" s="230"/>
      <c r="Q82" s="230"/>
      <c r="R82" s="231"/>
      <c r="S82" s="231"/>
      <c r="T82" s="231"/>
      <c r="U82" s="231"/>
      <c r="V82" s="231"/>
      <c r="W82" s="231"/>
      <c r="X82" s="231"/>
      <c r="Y82" s="231"/>
      <c r="Z82" s="210"/>
      <c r="AA82" s="210"/>
      <c r="AB82" s="210"/>
      <c r="AC82" s="210"/>
      <c r="AD82" s="210"/>
      <c r="AE82" s="210"/>
      <c r="AF82" s="210"/>
      <c r="AG82" s="210" t="s">
        <v>136</v>
      </c>
      <c r="AH82" s="210">
        <v>0</v>
      </c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outlineLevel="3" x14ac:dyDescent="0.2">
      <c r="A83" s="227"/>
      <c r="B83" s="228"/>
      <c r="C83" s="259" t="s">
        <v>233</v>
      </c>
      <c r="D83" s="233"/>
      <c r="E83" s="234">
        <v>10</v>
      </c>
      <c r="F83" s="231"/>
      <c r="G83" s="231"/>
      <c r="H83" s="231"/>
      <c r="I83" s="231"/>
      <c r="J83" s="231"/>
      <c r="K83" s="231"/>
      <c r="L83" s="231"/>
      <c r="M83" s="231"/>
      <c r="N83" s="230"/>
      <c r="O83" s="230"/>
      <c r="P83" s="230"/>
      <c r="Q83" s="230"/>
      <c r="R83" s="231"/>
      <c r="S83" s="231"/>
      <c r="T83" s="231"/>
      <c r="U83" s="231"/>
      <c r="V83" s="231"/>
      <c r="W83" s="231"/>
      <c r="X83" s="231"/>
      <c r="Y83" s="231"/>
      <c r="Z83" s="210"/>
      <c r="AA83" s="210"/>
      <c r="AB83" s="210"/>
      <c r="AC83" s="210"/>
      <c r="AD83" s="210"/>
      <c r="AE83" s="210"/>
      <c r="AF83" s="210"/>
      <c r="AG83" s="210" t="s">
        <v>136</v>
      </c>
      <c r="AH83" s="210">
        <v>0</v>
      </c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outlineLevel="1" x14ac:dyDescent="0.2">
      <c r="A84" s="244">
        <v>31</v>
      </c>
      <c r="B84" s="245" t="s">
        <v>234</v>
      </c>
      <c r="C84" s="258" t="s">
        <v>235</v>
      </c>
      <c r="D84" s="246" t="s">
        <v>172</v>
      </c>
      <c r="E84" s="247">
        <v>4</v>
      </c>
      <c r="F84" s="248"/>
      <c r="G84" s="249">
        <f>ROUND(E84*F84,2)</f>
        <v>0</v>
      </c>
      <c r="H84" s="232"/>
      <c r="I84" s="231">
        <f>ROUND(E84*H84,2)</f>
        <v>0</v>
      </c>
      <c r="J84" s="232"/>
      <c r="K84" s="231">
        <f>ROUND(E84*J84,2)</f>
        <v>0</v>
      </c>
      <c r="L84" s="231">
        <v>21</v>
      </c>
      <c r="M84" s="231">
        <f>G84*(1+L84/100)</f>
        <v>0</v>
      </c>
      <c r="N84" s="230">
        <v>0</v>
      </c>
      <c r="O84" s="230">
        <f>ROUND(E84*N84,2)</f>
        <v>0</v>
      </c>
      <c r="P84" s="230">
        <v>0</v>
      </c>
      <c r="Q84" s="230">
        <f>ROUND(E84*P84,2)</f>
        <v>0</v>
      </c>
      <c r="R84" s="231" t="s">
        <v>190</v>
      </c>
      <c r="S84" s="231" t="s">
        <v>131</v>
      </c>
      <c r="T84" s="231" t="s">
        <v>131</v>
      </c>
      <c r="U84" s="231">
        <v>0</v>
      </c>
      <c r="V84" s="231">
        <f>ROUND(E84*U84,2)</f>
        <v>0</v>
      </c>
      <c r="W84" s="231"/>
      <c r="X84" s="231" t="s">
        <v>191</v>
      </c>
      <c r="Y84" s="231" t="s">
        <v>133</v>
      </c>
      <c r="Z84" s="210"/>
      <c r="AA84" s="210"/>
      <c r="AB84" s="210"/>
      <c r="AC84" s="210"/>
      <c r="AD84" s="210"/>
      <c r="AE84" s="210"/>
      <c r="AF84" s="210"/>
      <c r="AG84" s="210" t="s">
        <v>192</v>
      </c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2" x14ac:dyDescent="0.2">
      <c r="A85" s="227"/>
      <c r="B85" s="228"/>
      <c r="C85" s="259" t="s">
        <v>219</v>
      </c>
      <c r="D85" s="233"/>
      <c r="E85" s="234">
        <v>4</v>
      </c>
      <c r="F85" s="231"/>
      <c r="G85" s="231"/>
      <c r="H85" s="231"/>
      <c r="I85" s="231"/>
      <c r="J85" s="231"/>
      <c r="K85" s="231"/>
      <c r="L85" s="231"/>
      <c r="M85" s="231"/>
      <c r="N85" s="230"/>
      <c r="O85" s="230"/>
      <c r="P85" s="230"/>
      <c r="Q85" s="230"/>
      <c r="R85" s="231"/>
      <c r="S85" s="231"/>
      <c r="T85" s="231"/>
      <c r="U85" s="231"/>
      <c r="V85" s="231"/>
      <c r="W85" s="231"/>
      <c r="X85" s="231"/>
      <c r="Y85" s="231"/>
      <c r="Z85" s="210"/>
      <c r="AA85" s="210"/>
      <c r="AB85" s="210"/>
      <c r="AC85" s="210"/>
      <c r="AD85" s="210"/>
      <c r="AE85" s="210"/>
      <c r="AF85" s="210"/>
      <c r="AG85" s="210" t="s">
        <v>136</v>
      </c>
      <c r="AH85" s="210">
        <v>0</v>
      </c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1" x14ac:dyDescent="0.2">
      <c r="A86" s="244">
        <v>32</v>
      </c>
      <c r="B86" s="245" t="s">
        <v>236</v>
      </c>
      <c r="C86" s="258" t="s">
        <v>237</v>
      </c>
      <c r="D86" s="246" t="s">
        <v>172</v>
      </c>
      <c r="E86" s="247">
        <v>8</v>
      </c>
      <c r="F86" s="248"/>
      <c r="G86" s="249">
        <f>ROUND(E86*F86,2)</f>
        <v>0</v>
      </c>
      <c r="H86" s="232"/>
      <c r="I86" s="231">
        <f>ROUND(E86*H86,2)</f>
        <v>0</v>
      </c>
      <c r="J86" s="232"/>
      <c r="K86" s="231">
        <f>ROUND(E86*J86,2)</f>
        <v>0</v>
      </c>
      <c r="L86" s="231">
        <v>21</v>
      </c>
      <c r="M86" s="231">
        <f>G86*(1+L86/100)</f>
        <v>0</v>
      </c>
      <c r="N86" s="230">
        <v>0</v>
      </c>
      <c r="O86" s="230">
        <f>ROUND(E86*N86,2)</f>
        <v>0</v>
      </c>
      <c r="P86" s="230">
        <v>0</v>
      </c>
      <c r="Q86" s="230">
        <f>ROUND(E86*P86,2)</f>
        <v>0</v>
      </c>
      <c r="R86" s="231" t="s">
        <v>190</v>
      </c>
      <c r="S86" s="231" t="s">
        <v>131</v>
      </c>
      <c r="T86" s="231" t="s">
        <v>131</v>
      </c>
      <c r="U86" s="231">
        <v>0</v>
      </c>
      <c r="V86" s="231">
        <f>ROUND(E86*U86,2)</f>
        <v>0</v>
      </c>
      <c r="W86" s="231"/>
      <c r="X86" s="231" t="s">
        <v>191</v>
      </c>
      <c r="Y86" s="231" t="s">
        <v>133</v>
      </c>
      <c r="Z86" s="210"/>
      <c r="AA86" s="210"/>
      <c r="AB86" s="210"/>
      <c r="AC86" s="210"/>
      <c r="AD86" s="210"/>
      <c r="AE86" s="210"/>
      <c r="AF86" s="210"/>
      <c r="AG86" s="210" t="s">
        <v>192</v>
      </c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outlineLevel="2" x14ac:dyDescent="0.2">
      <c r="A87" s="227"/>
      <c r="B87" s="228"/>
      <c r="C87" s="259" t="s">
        <v>222</v>
      </c>
      <c r="D87" s="233"/>
      <c r="E87" s="234">
        <v>8</v>
      </c>
      <c r="F87" s="231"/>
      <c r="G87" s="231"/>
      <c r="H87" s="231"/>
      <c r="I87" s="231"/>
      <c r="J87" s="231"/>
      <c r="K87" s="231"/>
      <c r="L87" s="231"/>
      <c r="M87" s="231"/>
      <c r="N87" s="230"/>
      <c r="O87" s="230"/>
      <c r="P87" s="230"/>
      <c r="Q87" s="230"/>
      <c r="R87" s="231"/>
      <c r="S87" s="231"/>
      <c r="T87" s="231"/>
      <c r="U87" s="231"/>
      <c r="V87" s="231"/>
      <c r="W87" s="231"/>
      <c r="X87" s="231"/>
      <c r="Y87" s="231"/>
      <c r="Z87" s="210"/>
      <c r="AA87" s="210"/>
      <c r="AB87" s="210"/>
      <c r="AC87" s="210"/>
      <c r="AD87" s="210"/>
      <c r="AE87" s="210"/>
      <c r="AF87" s="210"/>
      <c r="AG87" s="210" t="s">
        <v>136</v>
      </c>
      <c r="AH87" s="210">
        <v>0</v>
      </c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1" x14ac:dyDescent="0.2">
      <c r="A88" s="244">
        <v>33</v>
      </c>
      <c r="B88" s="245" t="s">
        <v>238</v>
      </c>
      <c r="C88" s="258" t="s">
        <v>239</v>
      </c>
      <c r="D88" s="246" t="s">
        <v>240</v>
      </c>
      <c r="E88" s="247">
        <v>4.0000000000000001E-3</v>
      </c>
      <c r="F88" s="248"/>
      <c r="G88" s="249">
        <f>ROUND(E88*F88,2)</f>
        <v>0</v>
      </c>
      <c r="H88" s="232"/>
      <c r="I88" s="231">
        <f>ROUND(E88*H88,2)</f>
        <v>0</v>
      </c>
      <c r="J88" s="232"/>
      <c r="K88" s="231">
        <f>ROUND(E88*J88,2)</f>
        <v>0</v>
      </c>
      <c r="L88" s="231">
        <v>21</v>
      </c>
      <c r="M88" s="231">
        <f>G88*(1+L88/100)</f>
        <v>0</v>
      </c>
      <c r="N88" s="230">
        <v>6.25E-2</v>
      </c>
      <c r="O88" s="230">
        <f>ROUND(E88*N88,2)</f>
        <v>0</v>
      </c>
      <c r="P88" s="230">
        <v>0</v>
      </c>
      <c r="Q88" s="230">
        <f>ROUND(E88*P88,2)</f>
        <v>0</v>
      </c>
      <c r="R88" s="231" t="s">
        <v>190</v>
      </c>
      <c r="S88" s="231" t="s">
        <v>131</v>
      </c>
      <c r="T88" s="231" t="s">
        <v>131</v>
      </c>
      <c r="U88" s="231">
        <v>0</v>
      </c>
      <c r="V88" s="231">
        <f>ROUND(E88*U88,2)</f>
        <v>0</v>
      </c>
      <c r="W88" s="231"/>
      <c r="X88" s="231" t="s">
        <v>191</v>
      </c>
      <c r="Y88" s="231" t="s">
        <v>133</v>
      </c>
      <c r="Z88" s="210"/>
      <c r="AA88" s="210"/>
      <c r="AB88" s="210"/>
      <c r="AC88" s="210"/>
      <c r="AD88" s="210"/>
      <c r="AE88" s="210"/>
      <c r="AF88" s="210"/>
      <c r="AG88" s="210" t="s">
        <v>192</v>
      </c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2" x14ac:dyDescent="0.2">
      <c r="A89" s="227"/>
      <c r="B89" s="228"/>
      <c r="C89" s="259" t="s">
        <v>241</v>
      </c>
      <c r="D89" s="233"/>
      <c r="E89" s="234">
        <v>4.0000000000000001E-3</v>
      </c>
      <c r="F89" s="231"/>
      <c r="G89" s="231"/>
      <c r="H89" s="231"/>
      <c r="I89" s="231"/>
      <c r="J89" s="231"/>
      <c r="K89" s="231"/>
      <c r="L89" s="231"/>
      <c r="M89" s="231"/>
      <c r="N89" s="230"/>
      <c r="O89" s="230"/>
      <c r="P89" s="230"/>
      <c r="Q89" s="230"/>
      <c r="R89" s="231"/>
      <c r="S89" s="231"/>
      <c r="T89" s="231"/>
      <c r="U89" s="231"/>
      <c r="V89" s="231"/>
      <c r="W89" s="231"/>
      <c r="X89" s="231"/>
      <c r="Y89" s="231"/>
      <c r="Z89" s="210"/>
      <c r="AA89" s="210"/>
      <c r="AB89" s="210"/>
      <c r="AC89" s="210"/>
      <c r="AD89" s="210"/>
      <c r="AE89" s="210"/>
      <c r="AF89" s="210"/>
      <c r="AG89" s="210" t="s">
        <v>136</v>
      </c>
      <c r="AH89" s="210">
        <v>0</v>
      </c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outlineLevel="1" x14ac:dyDescent="0.2">
      <c r="A90" s="244">
        <v>34</v>
      </c>
      <c r="B90" s="245" t="s">
        <v>242</v>
      </c>
      <c r="C90" s="258" t="s">
        <v>243</v>
      </c>
      <c r="D90" s="246" t="s">
        <v>240</v>
      </c>
      <c r="E90" s="247">
        <v>2E-3</v>
      </c>
      <c r="F90" s="248"/>
      <c r="G90" s="249">
        <f>ROUND(E90*F90,2)</f>
        <v>0</v>
      </c>
      <c r="H90" s="232"/>
      <c r="I90" s="231">
        <f>ROUND(E90*H90,2)</f>
        <v>0</v>
      </c>
      <c r="J90" s="232"/>
      <c r="K90" s="231">
        <f>ROUND(E90*J90,2)</f>
        <v>0</v>
      </c>
      <c r="L90" s="231">
        <v>21</v>
      </c>
      <c r="M90" s="231">
        <f>G90*(1+L90/100)</f>
        <v>0</v>
      </c>
      <c r="N90" s="230">
        <v>6.2700000000000004E-3</v>
      </c>
      <c r="O90" s="230">
        <f>ROUND(E90*N90,2)</f>
        <v>0</v>
      </c>
      <c r="P90" s="230">
        <v>0</v>
      </c>
      <c r="Q90" s="230">
        <f>ROUND(E90*P90,2)</f>
        <v>0</v>
      </c>
      <c r="R90" s="231" t="s">
        <v>190</v>
      </c>
      <c r="S90" s="231" t="s">
        <v>131</v>
      </c>
      <c r="T90" s="231" t="s">
        <v>131</v>
      </c>
      <c r="U90" s="231">
        <v>0</v>
      </c>
      <c r="V90" s="231">
        <f>ROUND(E90*U90,2)</f>
        <v>0</v>
      </c>
      <c r="W90" s="231"/>
      <c r="X90" s="231" t="s">
        <v>191</v>
      </c>
      <c r="Y90" s="231" t="s">
        <v>133</v>
      </c>
      <c r="Z90" s="210"/>
      <c r="AA90" s="210"/>
      <c r="AB90" s="210"/>
      <c r="AC90" s="210"/>
      <c r="AD90" s="210"/>
      <c r="AE90" s="210"/>
      <c r="AF90" s="210"/>
      <c r="AG90" s="210" t="s">
        <v>192</v>
      </c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outlineLevel="2" x14ac:dyDescent="0.2">
      <c r="A91" s="227"/>
      <c r="B91" s="228"/>
      <c r="C91" s="259" t="s">
        <v>244</v>
      </c>
      <c r="D91" s="233"/>
      <c r="E91" s="234">
        <v>2E-3</v>
      </c>
      <c r="F91" s="231"/>
      <c r="G91" s="231"/>
      <c r="H91" s="231"/>
      <c r="I91" s="231"/>
      <c r="J91" s="231"/>
      <c r="K91" s="231"/>
      <c r="L91" s="231"/>
      <c r="M91" s="231"/>
      <c r="N91" s="230"/>
      <c r="O91" s="230"/>
      <c r="P91" s="230"/>
      <c r="Q91" s="230"/>
      <c r="R91" s="231"/>
      <c r="S91" s="231"/>
      <c r="T91" s="231"/>
      <c r="U91" s="231"/>
      <c r="V91" s="231"/>
      <c r="W91" s="231"/>
      <c r="X91" s="231"/>
      <c r="Y91" s="231"/>
      <c r="Z91" s="210"/>
      <c r="AA91" s="210"/>
      <c r="AB91" s="210"/>
      <c r="AC91" s="210"/>
      <c r="AD91" s="210"/>
      <c r="AE91" s="210"/>
      <c r="AF91" s="210"/>
      <c r="AG91" s="210" t="s">
        <v>136</v>
      </c>
      <c r="AH91" s="210">
        <v>0</v>
      </c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outlineLevel="1" x14ac:dyDescent="0.2">
      <c r="A92" s="244">
        <v>35</v>
      </c>
      <c r="B92" s="245" t="s">
        <v>245</v>
      </c>
      <c r="C92" s="258" t="s">
        <v>246</v>
      </c>
      <c r="D92" s="246" t="s">
        <v>240</v>
      </c>
      <c r="E92" s="247">
        <v>8.0000000000000002E-3</v>
      </c>
      <c r="F92" s="248"/>
      <c r="G92" s="249">
        <f>ROUND(E92*F92,2)</f>
        <v>0</v>
      </c>
      <c r="H92" s="232"/>
      <c r="I92" s="231">
        <f>ROUND(E92*H92,2)</f>
        <v>0</v>
      </c>
      <c r="J92" s="232"/>
      <c r="K92" s="231">
        <f>ROUND(E92*J92,2)</f>
        <v>0</v>
      </c>
      <c r="L92" s="231">
        <v>21</v>
      </c>
      <c r="M92" s="231">
        <f>G92*(1+L92/100)</f>
        <v>0</v>
      </c>
      <c r="N92" s="230">
        <v>1.1299999999999999E-2</v>
      </c>
      <c r="O92" s="230">
        <f>ROUND(E92*N92,2)</f>
        <v>0</v>
      </c>
      <c r="P92" s="230">
        <v>0</v>
      </c>
      <c r="Q92" s="230">
        <f>ROUND(E92*P92,2)</f>
        <v>0</v>
      </c>
      <c r="R92" s="231" t="s">
        <v>190</v>
      </c>
      <c r="S92" s="231" t="s">
        <v>131</v>
      </c>
      <c r="T92" s="231" t="s">
        <v>131</v>
      </c>
      <c r="U92" s="231">
        <v>0</v>
      </c>
      <c r="V92" s="231">
        <f>ROUND(E92*U92,2)</f>
        <v>0</v>
      </c>
      <c r="W92" s="231"/>
      <c r="X92" s="231" t="s">
        <v>191</v>
      </c>
      <c r="Y92" s="231" t="s">
        <v>133</v>
      </c>
      <c r="Z92" s="210"/>
      <c r="AA92" s="210"/>
      <c r="AB92" s="210"/>
      <c r="AC92" s="210"/>
      <c r="AD92" s="210"/>
      <c r="AE92" s="210"/>
      <c r="AF92" s="210"/>
      <c r="AG92" s="210" t="s">
        <v>192</v>
      </c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outlineLevel="2" x14ac:dyDescent="0.2">
      <c r="A93" s="227"/>
      <c r="B93" s="228"/>
      <c r="C93" s="259" t="s">
        <v>247</v>
      </c>
      <c r="D93" s="233"/>
      <c r="E93" s="234">
        <v>8.0000000000000002E-3</v>
      </c>
      <c r="F93" s="231"/>
      <c r="G93" s="231"/>
      <c r="H93" s="231"/>
      <c r="I93" s="231"/>
      <c r="J93" s="231"/>
      <c r="K93" s="231"/>
      <c r="L93" s="231"/>
      <c r="M93" s="231"/>
      <c r="N93" s="230"/>
      <c r="O93" s="230"/>
      <c r="P93" s="230"/>
      <c r="Q93" s="230"/>
      <c r="R93" s="231"/>
      <c r="S93" s="231"/>
      <c r="T93" s="231"/>
      <c r="U93" s="231"/>
      <c r="V93" s="231"/>
      <c r="W93" s="231"/>
      <c r="X93" s="231"/>
      <c r="Y93" s="231"/>
      <c r="Z93" s="210"/>
      <c r="AA93" s="210"/>
      <c r="AB93" s="210"/>
      <c r="AC93" s="210"/>
      <c r="AD93" s="210"/>
      <c r="AE93" s="210"/>
      <c r="AF93" s="210"/>
      <c r="AG93" s="210" t="s">
        <v>136</v>
      </c>
      <c r="AH93" s="210">
        <v>0</v>
      </c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1" x14ac:dyDescent="0.2">
      <c r="A94" s="244">
        <v>36</v>
      </c>
      <c r="B94" s="245" t="s">
        <v>248</v>
      </c>
      <c r="C94" s="258" t="s">
        <v>249</v>
      </c>
      <c r="D94" s="246" t="s">
        <v>172</v>
      </c>
      <c r="E94" s="247">
        <v>4</v>
      </c>
      <c r="F94" s="248"/>
      <c r="G94" s="249">
        <f>ROUND(E94*F94,2)</f>
        <v>0</v>
      </c>
      <c r="H94" s="232"/>
      <c r="I94" s="231">
        <f>ROUND(E94*H94,2)</f>
        <v>0</v>
      </c>
      <c r="J94" s="232"/>
      <c r="K94" s="231">
        <f>ROUND(E94*J94,2)</f>
        <v>0</v>
      </c>
      <c r="L94" s="231">
        <v>21</v>
      </c>
      <c r="M94" s="231">
        <f>G94*(1+L94/100)</f>
        <v>0</v>
      </c>
      <c r="N94" s="230">
        <v>0</v>
      </c>
      <c r="O94" s="230">
        <f>ROUND(E94*N94,2)</f>
        <v>0</v>
      </c>
      <c r="P94" s="230">
        <v>0</v>
      </c>
      <c r="Q94" s="230">
        <f>ROUND(E94*P94,2)</f>
        <v>0</v>
      </c>
      <c r="R94" s="231" t="s">
        <v>190</v>
      </c>
      <c r="S94" s="231" t="s">
        <v>131</v>
      </c>
      <c r="T94" s="231" t="s">
        <v>131</v>
      </c>
      <c r="U94" s="231">
        <v>0</v>
      </c>
      <c r="V94" s="231">
        <f>ROUND(E94*U94,2)</f>
        <v>0</v>
      </c>
      <c r="W94" s="231"/>
      <c r="X94" s="231" t="s">
        <v>191</v>
      </c>
      <c r="Y94" s="231" t="s">
        <v>133</v>
      </c>
      <c r="Z94" s="210"/>
      <c r="AA94" s="210"/>
      <c r="AB94" s="210"/>
      <c r="AC94" s="210"/>
      <c r="AD94" s="210"/>
      <c r="AE94" s="210"/>
      <c r="AF94" s="210"/>
      <c r="AG94" s="210" t="s">
        <v>192</v>
      </c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outlineLevel="2" x14ac:dyDescent="0.2">
      <c r="A95" s="227"/>
      <c r="B95" s="228"/>
      <c r="C95" s="259" t="s">
        <v>69</v>
      </c>
      <c r="D95" s="233"/>
      <c r="E95" s="234">
        <v>4</v>
      </c>
      <c r="F95" s="231"/>
      <c r="G95" s="231"/>
      <c r="H95" s="231"/>
      <c r="I95" s="231"/>
      <c r="J95" s="231"/>
      <c r="K95" s="231"/>
      <c r="L95" s="231"/>
      <c r="M95" s="231"/>
      <c r="N95" s="230"/>
      <c r="O95" s="230"/>
      <c r="P95" s="230"/>
      <c r="Q95" s="230"/>
      <c r="R95" s="231"/>
      <c r="S95" s="231"/>
      <c r="T95" s="231"/>
      <c r="U95" s="231"/>
      <c r="V95" s="231"/>
      <c r="W95" s="231"/>
      <c r="X95" s="231"/>
      <c r="Y95" s="231"/>
      <c r="Z95" s="210"/>
      <c r="AA95" s="210"/>
      <c r="AB95" s="210"/>
      <c r="AC95" s="210"/>
      <c r="AD95" s="210"/>
      <c r="AE95" s="210"/>
      <c r="AF95" s="210"/>
      <c r="AG95" s="210" t="s">
        <v>136</v>
      </c>
      <c r="AH95" s="210">
        <v>0</v>
      </c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outlineLevel="1" x14ac:dyDescent="0.2">
      <c r="A96" s="244">
        <v>37</v>
      </c>
      <c r="B96" s="245" t="s">
        <v>250</v>
      </c>
      <c r="C96" s="258" t="s">
        <v>251</v>
      </c>
      <c r="D96" s="246" t="s">
        <v>184</v>
      </c>
      <c r="E96" s="247">
        <v>2</v>
      </c>
      <c r="F96" s="248"/>
      <c r="G96" s="249">
        <f>ROUND(E96*F96,2)</f>
        <v>0</v>
      </c>
      <c r="H96" s="232"/>
      <c r="I96" s="231">
        <f>ROUND(E96*H96,2)</f>
        <v>0</v>
      </c>
      <c r="J96" s="232"/>
      <c r="K96" s="231">
        <f>ROUND(E96*J96,2)</f>
        <v>0</v>
      </c>
      <c r="L96" s="231">
        <v>21</v>
      </c>
      <c r="M96" s="231">
        <f>G96*(1+L96/100)</f>
        <v>0</v>
      </c>
      <c r="N96" s="230">
        <v>7.2000000000000005E-4</v>
      </c>
      <c r="O96" s="230">
        <f>ROUND(E96*N96,2)</f>
        <v>0</v>
      </c>
      <c r="P96" s="230">
        <v>0</v>
      </c>
      <c r="Q96" s="230">
        <f>ROUND(E96*P96,2)</f>
        <v>0</v>
      </c>
      <c r="R96" s="231" t="s">
        <v>190</v>
      </c>
      <c r="S96" s="231" t="s">
        <v>131</v>
      </c>
      <c r="T96" s="231" t="s">
        <v>131</v>
      </c>
      <c r="U96" s="231">
        <v>0</v>
      </c>
      <c r="V96" s="231">
        <f>ROUND(E96*U96,2)</f>
        <v>0</v>
      </c>
      <c r="W96" s="231"/>
      <c r="X96" s="231" t="s">
        <v>191</v>
      </c>
      <c r="Y96" s="231" t="s">
        <v>133</v>
      </c>
      <c r="Z96" s="210"/>
      <c r="AA96" s="210"/>
      <c r="AB96" s="210"/>
      <c r="AC96" s="210"/>
      <c r="AD96" s="210"/>
      <c r="AE96" s="210"/>
      <c r="AF96" s="210"/>
      <c r="AG96" s="210" t="s">
        <v>192</v>
      </c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outlineLevel="2" x14ac:dyDescent="0.2">
      <c r="A97" s="227"/>
      <c r="B97" s="228"/>
      <c r="C97" s="259" t="s">
        <v>252</v>
      </c>
      <c r="D97" s="233"/>
      <c r="E97" s="234">
        <v>2</v>
      </c>
      <c r="F97" s="231"/>
      <c r="G97" s="231"/>
      <c r="H97" s="231"/>
      <c r="I97" s="231"/>
      <c r="J97" s="231"/>
      <c r="K97" s="231"/>
      <c r="L97" s="231"/>
      <c r="M97" s="231"/>
      <c r="N97" s="230"/>
      <c r="O97" s="230"/>
      <c r="P97" s="230"/>
      <c r="Q97" s="230"/>
      <c r="R97" s="231"/>
      <c r="S97" s="231"/>
      <c r="T97" s="231"/>
      <c r="U97" s="231"/>
      <c r="V97" s="231"/>
      <c r="W97" s="231"/>
      <c r="X97" s="231"/>
      <c r="Y97" s="231"/>
      <c r="Z97" s="210"/>
      <c r="AA97" s="210"/>
      <c r="AB97" s="210"/>
      <c r="AC97" s="210"/>
      <c r="AD97" s="210"/>
      <c r="AE97" s="210"/>
      <c r="AF97" s="210"/>
      <c r="AG97" s="210" t="s">
        <v>136</v>
      </c>
      <c r="AH97" s="210">
        <v>0</v>
      </c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outlineLevel="1" x14ac:dyDescent="0.2">
      <c r="A98" s="244">
        <v>38</v>
      </c>
      <c r="B98" s="245" t="s">
        <v>253</v>
      </c>
      <c r="C98" s="258" t="s">
        <v>254</v>
      </c>
      <c r="D98" s="246" t="s">
        <v>184</v>
      </c>
      <c r="E98" s="247">
        <v>16</v>
      </c>
      <c r="F98" s="248"/>
      <c r="G98" s="249">
        <f>ROUND(E98*F98,2)</f>
        <v>0</v>
      </c>
      <c r="H98" s="232"/>
      <c r="I98" s="231">
        <f>ROUND(E98*H98,2)</f>
        <v>0</v>
      </c>
      <c r="J98" s="232"/>
      <c r="K98" s="231">
        <f>ROUND(E98*J98,2)</f>
        <v>0</v>
      </c>
      <c r="L98" s="231">
        <v>21</v>
      </c>
      <c r="M98" s="231">
        <f>G98*(1+L98/100)</f>
        <v>0</v>
      </c>
      <c r="N98" s="230">
        <v>1.33E-3</v>
      </c>
      <c r="O98" s="230">
        <f>ROUND(E98*N98,2)</f>
        <v>0.02</v>
      </c>
      <c r="P98" s="230">
        <v>0</v>
      </c>
      <c r="Q98" s="230">
        <f>ROUND(E98*P98,2)</f>
        <v>0</v>
      </c>
      <c r="R98" s="231" t="s">
        <v>190</v>
      </c>
      <c r="S98" s="231" t="s">
        <v>131</v>
      </c>
      <c r="T98" s="231" t="s">
        <v>131</v>
      </c>
      <c r="U98" s="231">
        <v>0</v>
      </c>
      <c r="V98" s="231">
        <f>ROUND(E98*U98,2)</f>
        <v>0</v>
      </c>
      <c r="W98" s="231"/>
      <c r="X98" s="231" t="s">
        <v>191</v>
      </c>
      <c r="Y98" s="231" t="s">
        <v>133</v>
      </c>
      <c r="Z98" s="210"/>
      <c r="AA98" s="210"/>
      <c r="AB98" s="210"/>
      <c r="AC98" s="210"/>
      <c r="AD98" s="210"/>
      <c r="AE98" s="210"/>
      <c r="AF98" s="210"/>
      <c r="AG98" s="210" t="s">
        <v>192</v>
      </c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outlineLevel="2" x14ac:dyDescent="0.2">
      <c r="A99" s="227"/>
      <c r="B99" s="228"/>
      <c r="C99" s="259" t="s">
        <v>255</v>
      </c>
      <c r="D99" s="233"/>
      <c r="E99" s="234">
        <v>16</v>
      </c>
      <c r="F99" s="231"/>
      <c r="G99" s="231"/>
      <c r="H99" s="231"/>
      <c r="I99" s="231"/>
      <c r="J99" s="231"/>
      <c r="K99" s="231"/>
      <c r="L99" s="231"/>
      <c r="M99" s="231"/>
      <c r="N99" s="230"/>
      <c r="O99" s="230"/>
      <c r="P99" s="230"/>
      <c r="Q99" s="230"/>
      <c r="R99" s="231"/>
      <c r="S99" s="231"/>
      <c r="T99" s="231"/>
      <c r="U99" s="231"/>
      <c r="V99" s="231"/>
      <c r="W99" s="231"/>
      <c r="X99" s="231"/>
      <c r="Y99" s="231"/>
      <c r="Z99" s="210"/>
      <c r="AA99" s="210"/>
      <c r="AB99" s="210"/>
      <c r="AC99" s="210"/>
      <c r="AD99" s="210"/>
      <c r="AE99" s="210"/>
      <c r="AF99" s="210"/>
      <c r="AG99" s="210" t="s">
        <v>136</v>
      </c>
      <c r="AH99" s="210">
        <v>0</v>
      </c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outlineLevel="1" x14ac:dyDescent="0.2">
      <c r="A100" s="244">
        <v>39</v>
      </c>
      <c r="B100" s="245" t="s">
        <v>256</v>
      </c>
      <c r="C100" s="258" t="s">
        <v>257</v>
      </c>
      <c r="D100" s="246" t="s">
        <v>184</v>
      </c>
      <c r="E100" s="247">
        <v>2</v>
      </c>
      <c r="F100" s="248"/>
      <c r="G100" s="249">
        <f>ROUND(E100*F100,2)</f>
        <v>0</v>
      </c>
      <c r="H100" s="232"/>
      <c r="I100" s="231">
        <f>ROUND(E100*H100,2)</f>
        <v>0</v>
      </c>
      <c r="J100" s="232"/>
      <c r="K100" s="231">
        <f>ROUND(E100*J100,2)</f>
        <v>0</v>
      </c>
      <c r="L100" s="231">
        <v>21</v>
      </c>
      <c r="M100" s="231">
        <f>G100*(1+L100/100)</f>
        <v>0</v>
      </c>
      <c r="N100" s="230">
        <v>2.0799999999999998E-3</v>
      </c>
      <c r="O100" s="230">
        <f>ROUND(E100*N100,2)</f>
        <v>0</v>
      </c>
      <c r="P100" s="230">
        <v>0</v>
      </c>
      <c r="Q100" s="230">
        <f>ROUND(E100*P100,2)</f>
        <v>0</v>
      </c>
      <c r="R100" s="231" t="s">
        <v>190</v>
      </c>
      <c r="S100" s="231" t="s">
        <v>131</v>
      </c>
      <c r="T100" s="231" t="s">
        <v>131</v>
      </c>
      <c r="U100" s="231">
        <v>0</v>
      </c>
      <c r="V100" s="231">
        <f>ROUND(E100*U100,2)</f>
        <v>0</v>
      </c>
      <c r="W100" s="231"/>
      <c r="X100" s="231" t="s">
        <v>191</v>
      </c>
      <c r="Y100" s="231" t="s">
        <v>133</v>
      </c>
      <c r="Z100" s="210"/>
      <c r="AA100" s="210"/>
      <c r="AB100" s="210"/>
      <c r="AC100" s="210"/>
      <c r="AD100" s="210"/>
      <c r="AE100" s="210"/>
      <c r="AF100" s="210"/>
      <c r="AG100" s="210" t="s">
        <v>192</v>
      </c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outlineLevel="2" x14ac:dyDescent="0.2">
      <c r="A101" s="227"/>
      <c r="B101" s="228"/>
      <c r="C101" s="259" t="s">
        <v>67</v>
      </c>
      <c r="D101" s="233"/>
      <c r="E101" s="234">
        <v>2</v>
      </c>
      <c r="F101" s="231"/>
      <c r="G101" s="231"/>
      <c r="H101" s="231"/>
      <c r="I101" s="231"/>
      <c r="J101" s="231"/>
      <c r="K101" s="231"/>
      <c r="L101" s="231"/>
      <c r="M101" s="231"/>
      <c r="N101" s="230"/>
      <c r="O101" s="230"/>
      <c r="P101" s="230"/>
      <c r="Q101" s="230"/>
      <c r="R101" s="231"/>
      <c r="S101" s="231"/>
      <c r="T101" s="231"/>
      <c r="U101" s="231"/>
      <c r="V101" s="231"/>
      <c r="W101" s="231"/>
      <c r="X101" s="231"/>
      <c r="Y101" s="231"/>
      <c r="Z101" s="210"/>
      <c r="AA101" s="210"/>
      <c r="AB101" s="210"/>
      <c r="AC101" s="210"/>
      <c r="AD101" s="210"/>
      <c r="AE101" s="210"/>
      <c r="AF101" s="210"/>
      <c r="AG101" s="210" t="s">
        <v>136</v>
      </c>
      <c r="AH101" s="210">
        <v>0</v>
      </c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x14ac:dyDescent="0.2">
      <c r="A102" s="237" t="s">
        <v>126</v>
      </c>
      <c r="B102" s="238" t="s">
        <v>83</v>
      </c>
      <c r="C102" s="257" t="s">
        <v>84</v>
      </c>
      <c r="D102" s="239"/>
      <c r="E102" s="240"/>
      <c r="F102" s="241"/>
      <c r="G102" s="242">
        <f>SUMIF(AG103:AG117,"&lt;&gt;NOR",G103:G117)</f>
        <v>0</v>
      </c>
      <c r="H102" s="236"/>
      <c r="I102" s="236">
        <f>SUM(I103:I117)</f>
        <v>0</v>
      </c>
      <c r="J102" s="236"/>
      <c r="K102" s="236">
        <f>SUM(K103:K117)</f>
        <v>0</v>
      </c>
      <c r="L102" s="236"/>
      <c r="M102" s="236">
        <f>SUM(M103:M117)</f>
        <v>0</v>
      </c>
      <c r="N102" s="235"/>
      <c r="O102" s="235">
        <f>SUM(O103:O117)</f>
        <v>0.02</v>
      </c>
      <c r="P102" s="235"/>
      <c r="Q102" s="235">
        <f>SUM(Q103:Q117)</f>
        <v>13.25</v>
      </c>
      <c r="R102" s="236"/>
      <c r="S102" s="236"/>
      <c r="T102" s="236"/>
      <c r="U102" s="236"/>
      <c r="V102" s="236">
        <f>SUM(V103:V117)</f>
        <v>74.709999999999994</v>
      </c>
      <c r="W102" s="236"/>
      <c r="X102" s="236"/>
      <c r="Y102" s="236"/>
      <c r="AG102" t="s">
        <v>127</v>
      </c>
    </row>
    <row r="103" spans="1:60" outlineLevel="1" x14ac:dyDescent="0.2">
      <c r="A103" s="244">
        <v>40</v>
      </c>
      <c r="B103" s="245" t="s">
        <v>258</v>
      </c>
      <c r="C103" s="258" t="s">
        <v>259</v>
      </c>
      <c r="D103" s="246" t="s">
        <v>130</v>
      </c>
      <c r="E103" s="247">
        <v>2.4</v>
      </c>
      <c r="F103" s="248"/>
      <c r="G103" s="249">
        <f>ROUND(E103*F103,2)</f>
        <v>0</v>
      </c>
      <c r="H103" s="232"/>
      <c r="I103" s="231">
        <f>ROUND(E103*H103,2)</f>
        <v>0</v>
      </c>
      <c r="J103" s="232"/>
      <c r="K103" s="231">
        <f>ROUND(E103*J103,2)</f>
        <v>0</v>
      </c>
      <c r="L103" s="231">
        <v>21</v>
      </c>
      <c r="M103" s="231">
        <f>G103*(1+L103/100)</f>
        <v>0</v>
      </c>
      <c r="N103" s="230">
        <v>0</v>
      </c>
      <c r="O103" s="230">
        <f>ROUND(E103*N103,2)</f>
        <v>0</v>
      </c>
      <c r="P103" s="230">
        <v>2.4</v>
      </c>
      <c r="Q103" s="230">
        <f>ROUND(E103*P103,2)</f>
        <v>5.76</v>
      </c>
      <c r="R103" s="231"/>
      <c r="S103" s="231" t="s">
        <v>131</v>
      </c>
      <c r="T103" s="231" t="s">
        <v>131</v>
      </c>
      <c r="U103" s="231">
        <v>13.301</v>
      </c>
      <c r="V103" s="231">
        <f>ROUND(E103*U103,2)</f>
        <v>31.92</v>
      </c>
      <c r="W103" s="231"/>
      <c r="X103" s="231" t="s">
        <v>132</v>
      </c>
      <c r="Y103" s="231" t="s">
        <v>133</v>
      </c>
      <c r="Z103" s="210"/>
      <c r="AA103" s="210"/>
      <c r="AB103" s="210"/>
      <c r="AC103" s="210"/>
      <c r="AD103" s="210"/>
      <c r="AE103" s="210"/>
      <c r="AF103" s="210"/>
      <c r="AG103" s="210" t="s">
        <v>134</v>
      </c>
      <c r="AH103" s="210"/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outlineLevel="2" x14ac:dyDescent="0.2">
      <c r="A104" s="227"/>
      <c r="B104" s="228"/>
      <c r="C104" s="259" t="s">
        <v>260</v>
      </c>
      <c r="D104" s="233"/>
      <c r="E104" s="234">
        <v>1.8</v>
      </c>
      <c r="F104" s="231"/>
      <c r="G104" s="231"/>
      <c r="H104" s="231"/>
      <c r="I104" s="231"/>
      <c r="J104" s="231"/>
      <c r="K104" s="231"/>
      <c r="L104" s="231"/>
      <c r="M104" s="231"/>
      <c r="N104" s="230"/>
      <c r="O104" s="230"/>
      <c r="P104" s="230"/>
      <c r="Q104" s="230"/>
      <c r="R104" s="231"/>
      <c r="S104" s="231"/>
      <c r="T104" s="231"/>
      <c r="U104" s="231"/>
      <c r="V104" s="231"/>
      <c r="W104" s="231"/>
      <c r="X104" s="231"/>
      <c r="Y104" s="231"/>
      <c r="Z104" s="210"/>
      <c r="AA104" s="210"/>
      <c r="AB104" s="210"/>
      <c r="AC104" s="210"/>
      <c r="AD104" s="210"/>
      <c r="AE104" s="210"/>
      <c r="AF104" s="210"/>
      <c r="AG104" s="210" t="s">
        <v>136</v>
      </c>
      <c r="AH104" s="210">
        <v>0</v>
      </c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outlineLevel="3" x14ac:dyDescent="0.2">
      <c r="A105" s="227"/>
      <c r="B105" s="228"/>
      <c r="C105" s="259" t="s">
        <v>146</v>
      </c>
      <c r="D105" s="233"/>
      <c r="E105" s="234">
        <v>0.6</v>
      </c>
      <c r="F105" s="231"/>
      <c r="G105" s="231"/>
      <c r="H105" s="231"/>
      <c r="I105" s="231"/>
      <c r="J105" s="231"/>
      <c r="K105" s="231"/>
      <c r="L105" s="231"/>
      <c r="M105" s="231"/>
      <c r="N105" s="230"/>
      <c r="O105" s="230"/>
      <c r="P105" s="230"/>
      <c r="Q105" s="230"/>
      <c r="R105" s="231"/>
      <c r="S105" s="231"/>
      <c r="T105" s="231"/>
      <c r="U105" s="231"/>
      <c r="V105" s="231"/>
      <c r="W105" s="231"/>
      <c r="X105" s="231"/>
      <c r="Y105" s="231"/>
      <c r="Z105" s="210"/>
      <c r="AA105" s="210"/>
      <c r="AB105" s="210"/>
      <c r="AC105" s="210"/>
      <c r="AD105" s="210"/>
      <c r="AE105" s="210"/>
      <c r="AF105" s="210"/>
      <c r="AG105" s="210" t="s">
        <v>136</v>
      </c>
      <c r="AH105" s="210">
        <v>0</v>
      </c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outlineLevel="1" x14ac:dyDescent="0.2">
      <c r="A106" s="244">
        <v>41</v>
      </c>
      <c r="B106" s="245" t="s">
        <v>261</v>
      </c>
      <c r="C106" s="258" t="s">
        <v>262</v>
      </c>
      <c r="D106" s="246" t="s">
        <v>130</v>
      </c>
      <c r="E106" s="247">
        <v>0.105</v>
      </c>
      <c r="F106" s="248"/>
      <c r="G106" s="249">
        <f>ROUND(E106*F106,2)</f>
        <v>0</v>
      </c>
      <c r="H106" s="232"/>
      <c r="I106" s="231">
        <f>ROUND(E106*H106,2)</f>
        <v>0</v>
      </c>
      <c r="J106" s="232"/>
      <c r="K106" s="231">
        <f>ROUND(E106*J106,2)</f>
        <v>0</v>
      </c>
      <c r="L106" s="231">
        <v>21</v>
      </c>
      <c r="M106" s="231">
        <f>G106*(1+L106/100)</f>
        <v>0</v>
      </c>
      <c r="N106" s="230">
        <v>1.47E-3</v>
      </c>
      <c r="O106" s="230">
        <f>ROUND(E106*N106,2)</f>
        <v>0</v>
      </c>
      <c r="P106" s="230">
        <v>2.4</v>
      </c>
      <c r="Q106" s="230">
        <f>ROUND(E106*P106,2)</f>
        <v>0.25</v>
      </c>
      <c r="R106" s="231"/>
      <c r="S106" s="231" t="s">
        <v>131</v>
      </c>
      <c r="T106" s="231" t="s">
        <v>131</v>
      </c>
      <c r="U106" s="231">
        <v>8.5</v>
      </c>
      <c r="V106" s="231">
        <f>ROUND(E106*U106,2)</f>
        <v>0.89</v>
      </c>
      <c r="W106" s="231"/>
      <c r="X106" s="231" t="s">
        <v>132</v>
      </c>
      <c r="Y106" s="231" t="s">
        <v>133</v>
      </c>
      <c r="Z106" s="210"/>
      <c r="AA106" s="210"/>
      <c r="AB106" s="210"/>
      <c r="AC106" s="210"/>
      <c r="AD106" s="210"/>
      <c r="AE106" s="210"/>
      <c r="AF106" s="210"/>
      <c r="AG106" s="210" t="s">
        <v>134</v>
      </c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</row>
    <row r="107" spans="1:60" ht="22.5" outlineLevel="2" x14ac:dyDescent="0.2">
      <c r="A107" s="227"/>
      <c r="B107" s="228"/>
      <c r="C107" s="259" t="s">
        <v>263</v>
      </c>
      <c r="D107" s="233"/>
      <c r="E107" s="234">
        <v>0.105</v>
      </c>
      <c r="F107" s="231"/>
      <c r="G107" s="231"/>
      <c r="H107" s="231"/>
      <c r="I107" s="231"/>
      <c r="J107" s="231"/>
      <c r="K107" s="231"/>
      <c r="L107" s="231"/>
      <c r="M107" s="231"/>
      <c r="N107" s="230"/>
      <c r="O107" s="230"/>
      <c r="P107" s="230"/>
      <c r="Q107" s="230"/>
      <c r="R107" s="231"/>
      <c r="S107" s="231"/>
      <c r="T107" s="231"/>
      <c r="U107" s="231"/>
      <c r="V107" s="231"/>
      <c r="W107" s="231"/>
      <c r="X107" s="231"/>
      <c r="Y107" s="231"/>
      <c r="Z107" s="210"/>
      <c r="AA107" s="210"/>
      <c r="AB107" s="210"/>
      <c r="AC107" s="210"/>
      <c r="AD107" s="210"/>
      <c r="AE107" s="210"/>
      <c r="AF107" s="210"/>
      <c r="AG107" s="210" t="s">
        <v>136</v>
      </c>
      <c r="AH107" s="210">
        <v>0</v>
      </c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outlineLevel="1" x14ac:dyDescent="0.2">
      <c r="A108" s="244">
        <v>42</v>
      </c>
      <c r="B108" s="245" t="s">
        <v>264</v>
      </c>
      <c r="C108" s="258" t="s">
        <v>265</v>
      </c>
      <c r="D108" s="246" t="s">
        <v>184</v>
      </c>
      <c r="E108" s="247">
        <v>20</v>
      </c>
      <c r="F108" s="248"/>
      <c r="G108" s="249">
        <f>ROUND(E108*F108,2)</f>
        <v>0</v>
      </c>
      <c r="H108" s="232"/>
      <c r="I108" s="231">
        <f>ROUND(E108*H108,2)</f>
        <v>0</v>
      </c>
      <c r="J108" s="232"/>
      <c r="K108" s="231">
        <f>ROUND(E108*J108,2)</f>
        <v>0</v>
      </c>
      <c r="L108" s="231">
        <v>21</v>
      </c>
      <c r="M108" s="231">
        <f>G108*(1+L108/100)</f>
        <v>0</v>
      </c>
      <c r="N108" s="230">
        <v>0</v>
      </c>
      <c r="O108" s="230">
        <f>ROUND(E108*N108,2)</f>
        <v>0</v>
      </c>
      <c r="P108" s="230">
        <v>7.0000000000000007E-2</v>
      </c>
      <c r="Q108" s="230">
        <f>ROUND(E108*P108,2)</f>
        <v>1.4</v>
      </c>
      <c r="R108" s="231"/>
      <c r="S108" s="231" t="s">
        <v>131</v>
      </c>
      <c r="T108" s="231" t="s">
        <v>131</v>
      </c>
      <c r="U108" s="231">
        <v>0.64</v>
      </c>
      <c r="V108" s="231">
        <f>ROUND(E108*U108,2)</f>
        <v>12.8</v>
      </c>
      <c r="W108" s="231"/>
      <c r="X108" s="231" t="s">
        <v>132</v>
      </c>
      <c r="Y108" s="231" t="s">
        <v>133</v>
      </c>
      <c r="Z108" s="210"/>
      <c r="AA108" s="210"/>
      <c r="AB108" s="210"/>
      <c r="AC108" s="210"/>
      <c r="AD108" s="210"/>
      <c r="AE108" s="210"/>
      <c r="AF108" s="210"/>
      <c r="AG108" s="210" t="s">
        <v>134</v>
      </c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outlineLevel="2" x14ac:dyDescent="0.2">
      <c r="A109" s="227"/>
      <c r="B109" s="228"/>
      <c r="C109" s="259" t="s">
        <v>266</v>
      </c>
      <c r="D109" s="233"/>
      <c r="E109" s="234">
        <v>20</v>
      </c>
      <c r="F109" s="231"/>
      <c r="G109" s="231"/>
      <c r="H109" s="231"/>
      <c r="I109" s="231"/>
      <c r="J109" s="231"/>
      <c r="K109" s="231"/>
      <c r="L109" s="231"/>
      <c r="M109" s="231"/>
      <c r="N109" s="230"/>
      <c r="O109" s="230"/>
      <c r="P109" s="230"/>
      <c r="Q109" s="230"/>
      <c r="R109" s="231"/>
      <c r="S109" s="231"/>
      <c r="T109" s="231"/>
      <c r="U109" s="231"/>
      <c r="V109" s="231"/>
      <c r="W109" s="231"/>
      <c r="X109" s="231"/>
      <c r="Y109" s="231"/>
      <c r="Z109" s="210"/>
      <c r="AA109" s="210"/>
      <c r="AB109" s="210"/>
      <c r="AC109" s="210"/>
      <c r="AD109" s="210"/>
      <c r="AE109" s="210"/>
      <c r="AF109" s="210"/>
      <c r="AG109" s="210" t="s">
        <v>136</v>
      </c>
      <c r="AH109" s="210">
        <v>0</v>
      </c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outlineLevel="1" x14ac:dyDescent="0.2">
      <c r="A110" s="244">
        <v>43</v>
      </c>
      <c r="B110" s="245" t="s">
        <v>267</v>
      </c>
      <c r="C110" s="258" t="s">
        <v>268</v>
      </c>
      <c r="D110" s="246" t="s">
        <v>130</v>
      </c>
      <c r="E110" s="247">
        <v>1.6415999999999999</v>
      </c>
      <c r="F110" s="248"/>
      <c r="G110" s="249">
        <f>ROUND(E110*F110,2)</f>
        <v>0</v>
      </c>
      <c r="H110" s="232"/>
      <c r="I110" s="231">
        <f>ROUND(E110*H110,2)</f>
        <v>0</v>
      </c>
      <c r="J110" s="232"/>
      <c r="K110" s="231">
        <f>ROUND(E110*J110,2)</f>
        <v>0</v>
      </c>
      <c r="L110" s="231">
        <v>21</v>
      </c>
      <c r="M110" s="231">
        <f>G110*(1+L110/100)</f>
        <v>0</v>
      </c>
      <c r="N110" s="230">
        <v>6.6600000000000001E-3</v>
      </c>
      <c r="O110" s="230">
        <f>ROUND(E110*N110,2)</f>
        <v>0.01</v>
      </c>
      <c r="P110" s="230">
        <v>2.4</v>
      </c>
      <c r="Q110" s="230">
        <f>ROUND(E110*P110,2)</f>
        <v>3.94</v>
      </c>
      <c r="R110" s="231"/>
      <c r="S110" s="231" t="s">
        <v>131</v>
      </c>
      <c r="T110" s="231" t="s">
        <v>131</v>
      </c>
      <c r="U110" s="231">
        <v>6.72</v>
      </c>
      <c r="V110" s="231">
        <f>ROUND(E110*U110,2)</f>
        <v>11.03</v>
      </c>
      <c r="W110" s="231"/>
      <c r="X110" s="231" t="s">
        <v>132</v>
      </c>
      <c r="Y110" s="231" t="s">
        <v>133</v>
      </c>
      <c r="Z110" s="210"/>
      <c r="AA110" s="210"/>
      <c r="AB110" s="210"/>
      <c r="AC110" s="210"/>
      <c r="AD110" s="210"/>
      <c r="AE110" s="210"/>
      <c r="AF110" s="210"/>
      <c r="AG110" s="210" t="s">
        <v>134</v>
      </c>
      <c r="AH110" s="210"/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outlineLevel="2" x14ac:dyDescent="0.2">
      <c r="A111" s="227"/>
      <c r="B111" s="228"/>
      <c r="C111" s="259" t="s">
        <v>269</v>
      </c>
      <c r="D111" s="233"/>
      <c r="E111" s="234">
        <v>1.6415999999999999</v>
      </c>
      <c r="F111" s="231"/>
      <c r="G111" s="231"/>
      <c r="H111" s="231"/>
      <c r="I111" s="231"/>
      <c r="J111" s="231"/>
      <c r="K111" s="231"/>
      <c r="L111" s="231"/>
      <c r="M111" s="231"/>
      <c r="N111" s="230"/>
      <c r="O111" s="230"/>
      <c r="P111" s="230"/>
      <c r="Q111" s="230"/>
      <c r="R111" s="231"/>
      <c r="S111" s="231"/>
      <c r="T111" s="231"/>
      <c r="U111" s="231"/>
      <c r="V111" s="231"/>
      <c r="W111" s="231"/>
      <c r="X111" s="231"/>
      <c r="Y111" s="231"/>
      <c r="Z111" s="210"/>
      <c r="AA111" s="210"/>
      <c r="AB111" s="210"/>
      <c r="AC111" s="210"/>
      <c r="AD111" s="210"/>
      <c r="AE111" s="210"/>
      <c r="AF111" s="210"/>
      <c r="AG111" s="210" t="s">
        <v>136</v>
      </c>
      <c r="AH111" s="210">
        <v>0</v>
      </c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outlineLevel="1" x14ac:dyDescent="0.2">
      <c r="A112" s="244">
        <v>44</v>
      </c>
      <c r="B112" s="245" t="s">
        <v>270</v>
      </c>
      <c r="C112" s="258" t="s">
        <v>271</v>
      </c>
      <c r="D112" s="246" t="s">
        <v>184</v>
      </c>
      <c r="E112" s="247">
        <v>9.1999999999999993</v>
      </c>
      <c r="F112" s="248"/>
      <c r="G112" s="249">
        <f>ROUND(E112*F112,2)</f>
        <v>0</v>
      </c>
      <c r="H112" s="232"/>
      <c r="I112" s="231">
        <f>ROUND(E112*H112,2)</f>
        <v>0</v>
      </c>
      <c r="J112" s="232"/>
      <c r="K112" s="231">
        <f>ROUND(E112*J112,2)</f>
        <v>0</v>
      </c>
      <c r="L112" s="231">
        <v>21</v>
      </c>
      <c r="M112" s="231">
        <f>G112*(1+L112/100)</f>
        <v>0</v>
      </c>
      <c r="N112" s="230">
        <v>5.8E-4</v>
      </c>
      <c r="O112" s="230">
        <f>ROUND(E112*N112,2)</f>
        <v>0.01</v>
      </c>
      <c r="P112" s="230">
        <v>0.14399999999999999</v>
      </c>
      <c r="Q112" s="230">
        <f>ROUND(E112*P112,2)</f>
        <v>1.32</v>
      </c>
      <c r="R112" s="231"/>
      <c r="S112" s="231" t="s">
        <v>131</v>
      </c>
      <c r="T112" s="231" t="s">
        <v>131</v>
      </c>
      <c r="U112" s="231">
        <v>0.94699999999999995</v>
      </c>
      <c r="V112" s="231">
        <f>ROUND(E112*U112,2)</f>
        <v>8.7100000000000009</v>
      </c>
      <c r="W112" s="231"/>
      <c r="X112" s="231" t="s">
        <v>132</v>
      </c>
      <c r="Y112" s="231" t="s">
        <v>133</v>
      </c>
      <c r="Z112" s="210"/>
      <c r="AA112" s="210"/>
      <c r="AB112" s="210"/>
      <c r="AC112" s="210"/>
      <c r="AD112" s="210"/>
      <c r="AE112" s="210"/>
      <c r="AF112" s="210"/>
      <c r="AG112" s="210" t="s">
        <v>134</v>
      </c>
      <c r="AH112" s="210"/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outlineLevel="2" x14ac:dyDescent="0.2">
      <c r="A113" s="227"/>
      <c r="B113" s="228"/>
      <c r="C113" s="259" t="s">
        <v>272</v>
      </c>
      <c r="D113" s="233"/>
      <c r="E113" s="234">
        <v>9.1999999999999993</v>
      </c>
      <c r="F113" s="231"/>
      <c r="G113" s="231"/>
      <c r="H113" s="231"/>
      <c r="I113" s="231"/>
      <c r="J113" s="231"/>
      <c r="K113" s="231"/>
      <c r="L113" s="231"/>
      <c r="M113" s="231"/>
      <c r="N113" s="230"/>
      <c r="O113" s="230"/>
      <c r="P113" s="230"/>
      <c r="Q113" s="230"/>
      <c r="R113" s="231"/>
      <c r="S113" s="231"/>
      <c r="T113" s="231"/>
      <c r="U113" s="231"/>
      <c r="V113" s="231"/>
      <c r="W113" s="231"/>
      <c r="X113" s="231"/>
      <c r="Y113" s="231"/>
      <c r="Z113" s="210"/>
      <c r="AA113" s="210"/>
      <c r="AB113" s="210"/>
      <c r="AC113" s="210"/>
      <c r="AD113" s="210"/>
      <c r="AE113" s="210"/>
      <c r="AF113" s="210"/>
      <c r="AG113" s="210" t="s">
        <v>136</v>
      </c>
      <c r="AH113" s="210">
        <v>0</v>
      </c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outlineLevel="1" x14ac:dyDescent="0.2">
      <c r="A114" s="244">
        <v>45</v>
      </c>
      <c r="B114" s="245" t="s">
        <v>273</v>
      </c>
      <c r="C114" s="258" t="s">
        <v>274</v>
      </c>
      <c r="D114" s="246" t="s">
        <v>172</v>
      </c>
      <c r="E114" s="247">
        <v>1</v>
      </c>
      <c r="F114" s="248"/>
      <c r="G114" s="249">
        <f>ROUND(E114*F114,2)</f>
        <v>0</v>
      </c>
      <c r="H114" s="232"/>
      <c r="I114" s="231">
        <f>ROUND(E114*H114,2)</f>
        <v>0</v>
      </c>
      <c r="J114" s="232"/>
      <c r="K114" s="231">
        <f>ROUND(E114*J114,2)</f>
        <v>0</v>
      </c>
      <c r="L114" s="231">
        <v>21</v>
      </c>
      <c r="M114" s="231">
        <f>G114*(1+L114/100)</f>
        <v>0</v>
      </c>
      <c r="N114" s="230">
        <v>4.8999999999999998E-4</v>
      </c>
      <c r="O114" s="230">
        <f>ROUND(E114*N114,2)</f>
        <v>0</v>
      </c>
      <c r="P114" s="230">
        <v>1.7999999999999999E-2</v>
      </c>
      <c r="Q114" s="230">
        <f>ROUND(E114*P114,2)</f>
        <v>0.02</v>
      </c>
      <c r="R114" s="231"/>
      <c r="S114" s="231" t="s">
        <v>131</v>
      </c>
      <c r="T114" s="231" t="s">
        <v>131</v>
      </c>
      <c r="U114" s="231">
        <v>1.052</v>
      </c>
      <c r="V114" s="231">
        <f>ROUND(E114*U114,2)</f>
        <v>1.05</v>
      </c>
      <c r="W114" s="231"/>
      <c r="X114" s="231" t="s">
        <v>132</v>
      </c>
      <c r="Y114" s="231" t="s">
        <v>133</v>
      </c>
      <c r="Z114" s="210"/>
      <c r="AA114" s="210"/>
      <c r="AB114" s="210"/>
      <c r="AC114" s="210"/>
      <c r="AD114" s="210"/>
      <c r="AE114" s="210"/>
      <c r="AF114" s="210"/>
      <c r="AG114" s="210" t="s">
        <v>134</v>
      </c>
      <c r="AH114" s="210"/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</row>
    <row r="115" spans="1:60" outlineLevel="2" x14ac:dyDescent="0.2">
      <c r="A115" s="227"/>
      <c r="B115" s="228"/>
      <c r="C115" s="259" t="s">
        <v>65</v>
      </c>
      <c r="D115" s="233"/>
      <c r="E115" s="234">
        <v>1</v>
      </c>
      <c r="F115" s="231"/>
      <c r="G115" s="231"/>
      <c r="H115" s="231"/>
      <c r="I115" s="231"/>
      <c r="J115" s="231"/>
      <c r="K115" s="231"/>
      <c r="L115" s="231"/>
      <c r="M115" s="231"/>
      <c r="N115" s="230"/>
      <c r="O115" s="230"/>
      <c r="P115" s="230"/>
      <c r="Q115" s="230"/>
      <c r="R115" s="231"/>
      <c r="S115" s="231"/>
      <c r="T115" s="231"/>
      <c r="U115" s="231"/>
      <c r="V115" s="231"/>
      <c r="W115" s="231"/>
      <c r="X115" s="231"/>
      <c r="Y115" s="231"/>
      <c r="Z115" s="210"/>
      <c r="AA115" s="210"/>
      <c r="AB115" s="210"/>
      <c r="AC115" s="210"/>
      <c r="AD115" s="210"/>
      <c r="AE115" s="210"/>
      <c r="AF115" s="210"/>
      <c r="AG115" s="210" t="s">
        <v>136</v>
      </c>
      <c r="AH115" s="210">
        <v>0</v>
      </c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</row>
    <row r="116" spans="1:60" outlineLevel="1" x14ac:dyDescent="0.2">
      <c r="A116" s="244">
        <v>46</v>
      </c>
      <c r="B116" s="245" t="s">
        <v>275</v>
      </c>
      <c r="C116" s="258" t="s">
        <v>276</v>
      </c>
      <c r="D116" s="246" t="s">
        <v>184</v>
      </c>
      <c r="E116" s="247">
        <v>15.1</v>
      </c>
      <c r="F116" s="248"/>
      <c r="G116" s="249">
        <f>ROUND(E116*F116,2)</f>
        <v>0</v>
      </c>
      <c r="H116" s="232"/>
      <c r="I116" s="231">
        <f>ROUND(E116*H116,2)</f>
        <v>0</v>
      </c>
      <c r="J116" s="232"/>
      <c r="K116" s="231">
        <f>ROUND(E116*J116,2)</f>
        <v>0</v>
      </c>
      <c r="L116" s="231">
        <v>21</v>
      </c>
      <c r="M116" s="231">
        <f>G116*(1+L116/100)</f>
        <v>0</v>
      </c>
      <c r="N116" s="230">
        <v>0</v>
      </c>
      <c r="O116" s="230">
        <f>ROUND(E116*N116,2)</f>
        <v>0</v>
      </c>
      <c r="P116" s="230">
        <v>3.6999999999999998E-2</v>
      </c>
      <c r="Q116" s="230">
        <f>ROUND(E116*P116,2)</f>
        <v>0.56000000000000005</v>
      </c>
      <c r="R116" s="231"/>
      <c r="S116" s="231" t="s">
        <v>131</v>
      </c>
      <c r="T116" s="231" t="s">
        <v>131</v>
      </c>
      <c r="U116" s="231">
        <v>0.55000000000000004</v>
      </c>
      <c r="V116" s="231">
        <f>ROUND(E116*U116,2)</f>
        <v>8.31</v>
      </c>
      <c r="W116" s="231"/>
      <c r="X116" s="231" t="s">
        <v>132</v>
      </c>
      <c r="Y116" s="231" t="s">
        <v>133</v>
      </c>
      <c r="Z116" s="210"/>
      <c r="AA116" s="210"/>
      <c r="AB116" s="210"/>
      <c r="AC116" s="210"/>
      <c r="AD116" s="210"/>
      <c r="AE116" s="210"/>
      <c r="AF116" s="210"/>
      <c r="AG116" s="210" t="s">
        <v>134</v>
      </c>
      <c r="AH116" s="210"/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</row>
    <row r="117" spans="1:60" outlineLevel="2" x14ac:dyDescent="0.2">
      <c r="A117" s="227"/>
      <c r="B117" s="228"/>
      <c r="C117" s="259" t="s">
        <v>277</v>
      </c>
      <c r="D117" s="233"/>
      <c r="E117" s="234">
        <v>15.1</v>
      </c>
      <c r="F117" s="231"/>
      <c r="G117" s="231"/>
      <c r="H117" s="231"/>
      <c r="I117" s="231"/>
      <c r="J117" s="231"/>
      <c r="K117" s="231"/>
      <c r="L117" s="231"/>
      <c r="M117" s="231"/>
      <c r="N117" s="230"/>
      <c r="O117" s="230"/>
      <c r="P117" s="230"/>
      <c r="Q117" s="230"/>
      <c r="R117" s="231"/>
      <c r="S117" s="231"/>
      <c r="T117" s="231"/>
      <c r="U117" s="231"/>
      <c r="V117" s="231"/>
      <c r="W117" s="231"/>
      <c r="X117" s="231"/>
      <c r="Y117" s="231"/>
      <c r="Z117" s="210"/>
      <c r="AA117" s="210"/>
      <c r="AB117" s="210"/>
      <c r="AC117" s="210"/>
      <c r="AD117" s="210"/>
      <c r="AE117" s="210"/>
      <c r="AF117" s="210"/>
      <c r="AG117" s="210" t="s">
        <v>136</v>
      </c>
      <c r="AH117" s="210">
        <v>0</v>
      </c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x14ac:dyDescent="0.2">
      <c r="A118" s="237" t="s">
        <v>126</v>
      </c>
      <c r="B118" s="238" t="s">
        <v>85</v>
      </c>
      <c r="C118" s="257" t="s">
        <v>86</v>
      </c>
      <c r="D118" s="239"/>
      <c r="E118" s="240"/>
      <c r="F118" s="241"/>
      <c r="G118" s="242">
        <f>SUMIF(AG119:AG119,"&lt;&gt;NOR",G119:G119)</f>
        <v>0</v>
      </c>
      <c r="H118" s="236"/>
      <c r="I118" s="236">
        <f>SUM(I119:I119)</f>
        <v>0</v>
      </c>
      <c r="J118" s="236"/>
      <c r="K118" s="236">
        <f>SUM(K119:K119)</f>
        <v>0</v>
      </c>
      <c r="L118" s="236"/>
      <c r="M118" s="236">
        <f>SUM(M119:M119)</f>
        <v>0</v>
      </c>
      <c r="N118" s="235"/>
      <c r="O118" s="235">
        <f>SUM(O119:O119)</f>
        <v>0</v>
      </c>
      <c r="P118" s="235"/>
      <c r="Q118" s="235">
        <f>SUM(Q119:Q119)</f>
        <v>0</v>
      </c>
      <c r="R118" s="236"/>
      <c r="S118" s="236"/>
      <c r="T118" s="236"/>
      <c r="U118" s="236"/>
      <c r="V118" s="236">
        <f>SUM(V119:V119)</f>
        <v>7.48</v>
      </c>
      <c r="W118" s="236"/>
      <c r="X118" s="236"/>
      <c r="Y118" s="236"/>
      <c r="AG118" t="s">
        <v>127</v>
      </c>
    </row>
    <row r="119" spans="1:60" outlineLevel="1" x14ac:dyDescent="0.2">
      <c r="A119" s="250">
        <v>47</v>
      </c>
      <c r="B119" s="251" t="s">
        <v>278</v>
      </c>
      <c r="C119" s="260" t="s">
        <v>279</v>
      </c>
      <c r="D119" s="252" t="s">
        <v>280</v>
      </c>
      <c r="E119" s="253">
        <v>7.9711699999999999</v>
      </c>
      <c r="F119" s="254"/>
      <c r="G119" s="255">
        <f>ROUND(E119*F119,2)</f>
        <v>0</v>
      </c>
      <c r="H119" s="232"/>
      <c r="I119" s="231">
        <f>ROUND(E119*H119,2)</f>
        <v>0</v>
      </c>
      <c r="J119" s="232"/>
      <c r="K119" s="231">
        <f>ROUND(E119*J119,2)</f>
        <v>0</v>
      </c>
      <c r="L119" s="231">
        <v>21</v>
      </c>
      <c r="M119" s="231">
        <f>G119*(1+L119/100)</f>
        <v>0</v>
      </c>
      <c r="N119" s="230">
        <v>0</v>
      </c>
      <c r="O119" s="230">
        <f>ROUND(E119*N119,2)</f>
        <v>0</v>
      </c>
      <c r="P119" s="230">
        <v>0</v>
      </c>
      <c r="Q119" s="230">
        <f>ROUND(E119*P119,2)</f>
        <v>0</v>
      </c>
      <c r="R119" s="231"/>
      <c r="S119" s="231" t="s">
        <v>131</v>
      </c>
      <c r="T119" s="231" t="s">
        <v>131</v>
      </c>
      <c r="U119" s="231">
        <v>0.9385</v>
      </c>
      <c r="V119" s="231">
        <f>ROUND(E119*U119,2)</f>
        <v>7.48</v>
      </c>
      <c r="W119" s="231"/>
      <c r="X119" s="231" t="s">
        <v>281</v>
      </c>
      <c r="Y119" s="231" t="s">
        <v>133</v>
      </c>
      <c r="Z119" s="210"/>
      <c r="AA119" s="210"/>
      <c r="AB119" s="210"/>
      <c r="AC119" s="210"/>
      <c r="AD119" s="210"/>
      <c r="AE119" s="210"/>
      <c r="AF119" s="210"/>
      <c r="AG119" s="210" t="s">
        <v>282</v>
      </c>
      <c r="AH119" s="210"/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</row>
    <row r="120" spans="1:60" x14ac:dyDescent="0.2">
      <c r="A120" s="237" t="s">
        <v>126</v>
      </c>
      <c r="B120" s="238" t="s">
        <v>87</v>
      </c>
      <c r="C120" s="257" t="s">
        <v>88</v>
      </c>
      <c r="D120" s="239"/>
      <c r="E120" s="240"/>
      <c r="F120" s="241"/>
      <c r="G120" s="242">
        <f>SUMIF(AG121:AG132,"&lt;&gt;NOR",G121:G132)</f>
        <v>0</v>
      </c>
      <c r="H120" s="236"/>
      <c r="I120" s="236">
        <f>SUM(I121:I132)</f>
        <v>0</v>
      </c>
      <c r="J120" s="236"/>
      <c r="K120" s="236">
        <f>SUM(K121:K132)</f>
        <v>0</v>
      </c>
      <c r="L120" s="236"/>
      <c r="M120" s="236">
        <f>SUM(M121:M132)</f>
        <v>0</v>
      </c>
      <c r="N120" s="235"/>
      <c r="O120" s="235">
        <f>SUM(O121:O132)</f>
        <v>0.02</v>
      </c>
      <c r="P120" s="235"/>
      <c r="Q120" s="235">
        <f>SUM(Q121:Q132)</f>
        <v>0</v>
      </c>
      <c r="R120" s="236"/>
      <c r="S120" s="236"/>
      <c r="T120" s="236"/>
      <c r="U120" s="236"/>
      <c r="V120" s="236">
        <f>SUM(V121:V132)</f>
        <v>4.1100000000000003</v>
      </c>
      <c r="W120" s="236"/>
      <c r="X120" s="236"/>
      <c r="Y120" s="236"/>
      <c r="AG120" t="s">
        <v>127</v>
      </c>
    </row>
    <row r="121" spans="1:60" outlineLevel="1" x14ac:dyDescent="0.2">
      <c r="A121" s="244">
        <v>48</v>
      </c>
      <c r="B121" s="245" t="s">
        <v>283</v>
      </c>
      <c r="C121" s="258" t="s">
        <v>284</v>
      </c>
      <c r="D121" s="246" t="s">
        <v>184</v>
      </c>
      <c r="E121" s="247">
        <v>2</v>
      </c>
      <c r="F121" s="248"/>
      <c r="G121" s="249">
        <f>ROUND(E121*F121,2)</f>
        <v>0</v>
      </c>
      <c r="H121" s="232"/>
      <c r="I121" s="231">
        <f>ROUND(E121*H121,2)</f>
        <v>0</v>
      </c>
      <c r="J121" s="232"/>
      <c r="K121" s="231">
        <f>ROUND(E121*J121,2)</f>
        <v>0</v>
      </c>
      <c r="L121" s="231">
        <v>21</v>
      </c>
      <c r="M121" s="231">
        <f>G121*(1+L121/100)</f>
        <v>0</v>
      </c>
      <c r="N121" s="230">
        <v>7.6000000000000004E-4</v>
      </c>
      <c r="O121" s="230">
        <f>ROUND(E121*N121,2)</f>
        <v>0</v>
      </c>
      <c r="P121" s="230">
        <v>0</v>
      </c>
      <c r="Q121" s="230">
        <f>ROUND(E121*P121,2)</f>
        <v>0</v>
      </c>
      <c r="R121" s="231"/>
      <c r="S121" s="231" t="s">
        <v>131</v>
      </c>
      <c r="T121" s="231" t="s">
        <v>131</v>
      </c>
      <c r="U121" s="231">
        <v>0.28000000000000003</v>
      </c>
      <c r="V121" s="231">
        <f>ROUND(E121*U121,2)</f>
        <v>0.56000000000000005</v>
      </c>
      <c r="W121" s="231"/>
      <c r="X121" s="231" t="s">
        <v>132</v>
      </c>
      <c r="Y121" s="231" t="s">
        <v>133</v>
      </c>
      <c r="Z121" s="210"/>
      <c r="AA121" s="210"/>
      <c r="AB121" s="210"/>
      <c r="AC121" s="210"/>
      <c r="AD121" s="210"/>
      <c r="AE121" s="210"/>
      <c r="AF121" s="210"/>
      <c r="AG121" s="210" t="s">
        <v>134</v>
      </c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</row>
    <row r="122" spans="1:60" outlineLevel="2" x14ac:dyDescent="0.2">
      <c r="A122" s="227"/>
      <c r="B122" s="228"/>
      <c r="C122" s="259" t="s">
        <v>67</v>
      </c>
      <c r="D122" s="233"/>
      <c r="E122" s="234">
        <v>2</v>
      </c>
      <c r="F122" s="231"/>
      <c r="G122" s="231"/>
      <c r="H122" s="231"/>
      <c r="I122" s="231"/>
      <c r="J122" s="231"/>
      <c r="K122" s="231"/>
      <c r="L122" s="231"/>
      <c r="M122" s="231"/>
      <c r="N122" s="230"/>
      <c r="O122" s="230"/>
      <c r="P122" s="230"/>
      <c r="Q122" s="230"/>
      <c r="R122" s="231"/>
      <c r="S122" s="231"/>
      <c r="T122" s="231"/>
      <c r="U122" s="231"/>
      <c r="V122" s="231"/>
      <c r="W122" s="231"/>
      <c r="X122" s="231"/>
      <c r="Y122" s="231"/>
      <c r="Z122" s="210"/>
      <c r="AA122" s="210"/>
      <c r="AB122" s="210"/>
      <c r="AC122" s="210"/>
      <c r="AD122" s="210"/>
      <c r="AE122" s="210"/>
      <c r="AF122" s="210"/>
      <c r="AG122" s="210" t="s">
        <v>136</v>
      </c>
      <c r="AH122" s="210">
        <v>0</v>
      </c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</row>
    <row r="123" spans="1:60" ht="22.5" outlineLevel="1" x14ac:dyDescent="0.2">
      <c r="A123" s="244">
        <v>49</v>
      </c>
      <c r="B123" s="245" t="s">
        <v>285</v>
      </c>
      <c r="C123" s="258" t="s">
        <v>286</v>
      </c>
      <c r="D123" s="246" t="s">
        <v>184</v>
      </c>
      <c r="E123" s="247">
        <v>2.6</v>
      </c>
      <c r="F123" s="248"/>
      <c r="G123" s="249">
        <f>ROUND(E123*F123,2)</f>
        <v>0</v>
      </c>
      <c r="H123" s="232"/>
      <c r="I123" s="231">
        <f>ROUND(E123*H123,2)</f>
        <v>0</v>
      </c>
      <c r="J123" s="232"/>
      <c r="K123" s="231">
        <f>ROUND(E123*J123,2)</f>
        <v>0</v>
      </c>
      <c r="L123" s="231">
        <v>21</v>
      </c>
      <c r="M123" s="231">
        <f>G123*(1+L123/100)</f>
        <v>0</v>
      </c>
      <c r="N123" s="230">
        <v>2.7399999999999998E-3</v>
      </c>
      <c r="O123" s="230">
        <f>ROUND(E123*N123,2)</f>
        <v>0.01</v>
      </c>
      <c r="P123" s="230">
        <v>0</v>
      </c>
      <c r="Q123" s="230">
        <f>ROUND(E123*P123,2)</f>
        <v>0</v>
      </c>
      <c r="R123" s="231"/>
      <c r="S123" s="231" t="s">
        <v>131</v>
      </c>
      <c r="T123" s="231" t="s">
        <v>131</v>
      </c>
      <c r="U123" s="231">
        <v>0.39</v>
      </c>
      <c r="V123" s="231">
        <f>ROUND(E123*U123,2)</f>
        <v>1.01</v>
      </c>
      <c r="W123" s="231"/>
      <c r="X123" s="231" t="s">
        <v>132</v>
      </c>
      <c r="Y123" s="231" t="s">
        <v>133</v>
      </c>
      <c r="Z123" s="210"/>
      <c r="AA123" s="210"/>
      <c r="AB123" s="210"/>
      <c r="AC123" s="210"/>
      <c r="AD123" s="210"/>
      <c r="AE123" s="210"/>
      <c r="AF123" s="210"/>
      <c r="AG123" s="210" t="s">
        <v>134</v>
      </c>
      <c r="AH123" s="210"/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</row>
    <row r="124" spans="1:60" outlineLevel="2" x14ac:dyDescent="0.2">
      <c r="A124" s="227"/>
      <c r="B124" s="228"/>
      <c r="C124" s="259" t="s">
        <v>287</v>
      </c>
      <c r="D124" s="233"/>
      <c r="E124" s="234">
        <v>2.6</v>
      </c>
      <c r="F124" s="231"/>
      <c r="G124" s="231"/>
      <c r="H124" s="231"/>
      <c r="I124" s="231"/>
      <c r="J124" s="231"/>
      <c r="K124" s="231"/>
      <c r="L124" s="231"/>
      <c r="M124" s="231"/>
      <c r="N124" s="230"/>
      <c r="O124" s="230"/>
      <c r="P124" s="230"/>
      <c r="Q124" s="230"/>
      <c r="R124" s="231"/>
      <c r="S124" s="231"/>
      <c r="T124" s="231"/>
      <c r="U124" s="231"/>
      <c r="V124" s="231"/>
      <c r="W124" s="231"/>
      <c r="X124" s="231"/>
      <c r="Y124" s="231"/>
      <c r="Z124" s="210"/>
      <c r="AA124" s="210"/>
      <c r="AB124" s="210"/>
      <c r="AC124" s="210"/>
      <c r="AD124" s="210"/>
      <c r="AE124" s="210"/>
      <c r="AF124" s="210"/>
      <c r="AG124" s="210" t="s">
        <v>136</v>
      </c>
      <c r="AH124" s="210">
        <v>0</v>
      </c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</row>
    <row r="125" spans="1:60" outlineLevel="1" x14ac:dyDescent="0.2">
      <c r="A125" s="244">
        <v>50</v>
      </c>
      <c r="B125" s="245" t="s">
        <v>288</v>
      </c>
      <c r="C125" s="258" t="s">
        <v>289</v>
      </c>
      <c r="D125" s="246" t="s">
        <v>184</v>
      </c>
      <c r="E125" s="247">
        <v>2</v>
      </c>
      <c r="F125" s="248"/>
      <c r="G125" s="249">
        <f>ROUND(E125*F125,2)</f>
        <v>0</v>
      </c>
      <c r="H125" s="232"/>
      <c r="I125" s="231">
        <f>ROUND(E125*H125,2)</f>
        <v>0</v>
      </c>
      <c r="J125" s="232"/>
      <c r="K125" s="231">
        <f>ROUND(E125*J125,2)</f>
        <v>0</v>
      </c>
      <c r="L125" s="231">
        <v>21</v>
      </c>
      <c r="M125" s="231">
        <f>G125*(1+L125/100)</f>
        <v>0</v>
      </c>
      <c r="N125" s="230">
        <v>3.2599999999999999E-3</v>
      </c>
      <c r="O125" s="230">
        <f>ROUND(E125*N125,2)</f>
        <v>0.01</v>
      </c>
      <c r="P125" s="230">
        <v>0</v>
      </c>
      <c r="Q125" s="230">
        <f>ROUND(E125*P125,2)</f>
        <v>0</v>
      </c>
      <c r="R125" s="231"/>
      <c r="S125" s="231" t="s">
        <v>131</v>
      </c>
      <c r="T125" s="231" t="s">
        <v>131</v>
      </c>
      <c r="U125" s="231">
        <v>0.32690000000000002</v>
      </c>
      <c r="V125" s="231">
        <f>ROUND(E125*U125,2)</f>
        <v>0.65</v>
      </c>
      <c r="W125" s="231"/>
      <c r="X125" s="231" t="s">
        <v>132</v>
      </c>
      <c r="Y125" s="231" t="s">
        <v>133</v>
      </c>
      <c r="Z125" s="210"/>
      <c r="AA125" s="210"/>
      <c r="AB125" s="210"/>
      <c r="AC125" s="210"/>
      <c r="AD125" s="210"/>
      <c r="AE125" s="210"/>
      <c r="AF125" s="210"/>
      <c r="AG125" s="210" t="s">
        <v>134</v>
      </c>
      <c r="AH125" s="210"/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  <c r="BH125" s="210"/>
    </row>
    <row r="126" spans="1:60" outlineLevel="2" x14ac:dyDescent="0.2">
      <c r="A126" s="227"/>
      <c r="B126" s="228"/>
      <c r="C126" s="259" t="s">
        <v>290</v>
      </c>
      <c r="D126" s="233"/>
      <c r="E126" s="234">
        <v>2</v>
      </c>
      <c r="F126" s="231"/>
      <c r="G126" s="231"/>
      <c r="H126" s="231"/>
      <c r="I126" s="231"/>
      <c r="J126" s="231"/>
      <c r="K126" s="231"/>
      <c r="L126" s="231"/>
      <c r="M126" s="231"/>
      <c r="N126" s="230"/>
      <c r="O126" s="230"/>
      <c r="P126" s="230"/>
      <c r="Q126" s="230"/>
      <c r="R126" s="231"/>
      <c r="S126" s="231"/>
      <c r="T126" s="231"/>
      <c r="U126" s="231"/>
      <c r="V126" s="231"/>
      <c r="W126" s="231"/>
      <c r="X126" s="231"/>
      <c r="Y126" s="231"/>
      <c r="Z126" s="210"/>
      <c r="AA126" s="210"/>
      <c r="AB126" s="210"/>
      <c r="AC126" s="210"/>
      <c r="AD126" s="210"/>
      <c r="AE126" s="210"/>
      <c r="AF126" s="210"/>
      <c r="AG126" s="210" t="s">
        <v>136</v>
      </c>
      <c r="AH126" s="210">
        <v>0</v>
      </c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  <c r="BH126" s="210"/>
    </row>
    <row r="127" spans="1:60" ht="22.5" outlineLevel="1" x14ac:dyDescent="0.2">
      <c r="A127" s="244">
        <v>51</v>
      </c>
      <c r="B127" s="245" t="s">
        <v>291</v>
      </c>
      <c r="C127" s="258" t="s">
        <v>292</v>
      </c>
      <c r="D127" s="246" t="s">
        <v>184</v>
      </c>
      <c r="E127" s="247">
        <v>2.1</v>
      </c>
      <c r="F127" s="248"/>
      <c r="G127" s="249">
        <f>ROUND(E127*F127,2)</f>
        <v>0</v>
      </c>
      <c r="H127" s="232"/>
      <c r="I127" s="231">
        <f>ROUND(E127*H127,2)</f>
        <v>0</v>
      </c>
      <c r="J127" s="232"/>
      <c r="K127" s="231">
        <f>ROUND(E127*J127,2)</f>
        <v>0</v>
      </c>
      <c r="L127" s="231">
        <v>21</v>
      </c>
      <c r="M127" s="231">
        <f>G127*(1+L127/100)</f>
        <v>0</v>
      </c>
      <c r="N127" s="230">
        <v>2.3600000000000001E-3</v>
      </c>
      <c r="O127" s="230">
        <f>ROUND(E127*N127,2)</f>
        <v>0</v>
      </c>
      <c r="P127" s="230">
        <v>0</v>
      </c>
      <c r="Q127" s="230">
        <f>ROUND(E127*P127,2)</f>
        <v>0</v>
      </c>
      <c r="R127" s="231"/>
      <c r="S127" s="231" t="s">
        <v>131</v>
      </c>
      <c r="T127" s="231" t="s">
        <v>131</v>
      </c>
      <c r="U127" s="231">
        <v>0.59138999999999997</v>
      </c>
      <c r="V127" s="231">
        <f>ROUND(E127*U127,2)</f>
        <v>1.24</v>
      </c>
      <c r="W127" s="231"/>
      <c r="X127" s="231" t="s">
        <v>132</v>
      </c>
      <c r="Y127" s="231" t="s">
        <v>133</v>
      </c>
      <c r="Z127" s="210"/>
      <c r="AA127" s="210"/>
      <c r="AB127" s="210"/>
      <c r="AC127" s="210"/>
      <c r="AD127" s="210"/>
      <c r="AE127" s="210"/>
      <c r="AF127" s="210"/>
      <c r="AG127" s="210" t="s">
        <v>134</v>
      </c>
      <c r="AH127" s="210"/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  <c r="BH127" s="210"/>
    </row>
    <row r="128" spans="1:60" outlineLevel="2" x14ac:dyDescent="0.2">
      <c r="A128" s="227"/>
      <c r="B128" s="228"/>
      <c r="C128" s="259" t="s">
        <v>293</v>
      </c>
      <c r="D128" s="233"/>
      <c r="E128" s="234">
        <v>2.1</v>
      </c>
      <c r="F128" s="231"/>
      <c r="G128" s="231"/>
      <c r="H128" s="231"/>
      <c r="I128" s="231"/>
      <c r="J128" s="231"/>
      <c r="K128" s="231"/>
      <c r="L128" s="231"/>
      <c r="M128" s="231"/>
      <c r="N128" s="230"/>
      <c r="O128" s="230"/>
      <c r="P128" s="230"/>
      <c r="Q128" s="230"/>
      <c r="R128" s="231"/>
      <c r="S128" s="231"/>
      <c r="T128" s="231"/>
      <c r="U128" s="231"/>
      <c r="V128" s="231"/>
      <c r="W128" s="231"/>
      <c r="X128" s="231"/>
      <c r="Y128" s="231"/>
      <c r="Z128" s="210"/>
      <c r="AA128" s="210"/>
      <c r="AB128" s="210"/>
      <c r="AC128" s="210"/>
      <c r="AD128" s="210"/>
      <c r="AE128" s="210"/>
      <c r="AF128" s="210"/>
      <c r="AG128" s="210" t="s">
        <v>136</v>
      </c>
      <c r="AH128" s="210">
        <v>0</v>
      </c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  <c r="BH128" s="210"/>
    </row>
    <row r="129" spans="1:60" outlineLevel="1" x14ac:dyDescent="0.2">
      <c r="A129" s="244">
        <v>52</v>
      </c>
      <c r="B129" s="245" t="s">
        <v>294</v>
      </c>
      <c r="C129" s="258" t="s">
        <v>295</v>
      </c>
      <c r="D129" s="246" t="s">
        <v>172</v>
      </c>
      <c r="E129" s="247">
        <v>5</v>
      </c>
      <c r="F129" s="248"/>
      <c r="G129" s="249">
        <f>ROUND(E129*F129,2)</f>
        <v>0</v>
      </c>
      <c r="H129" s="232"/>
      <c r="I129" s="231">
        <f>ROUND(E129*H129,2)</f>
        <v>0</v>
      </c>
      <c r="J129" s="232"/>
      <c r="K129" s="231">
        <f>ROUND(E129*J129,2)</f>
        <v>0</v>
      </c>
      <c r="L129" s="231">
        <v>21</v>
      </c>
      <c r="M129" s="231">
        <f>G129*(1+L129/100)</f>
        <v>0</v>
      </c>
      <c r="N129" s="230">
        <v>8.0000000000000007E-5</v>
      </c>
      <c r="O129" s="230">
        <f>ROUND(E129*N129,2)</f>
        <v>0</v>
      </c>
      <c r="P129" s="230">
        <v>0</v>
      </c>
      <c r="Q129" s="230">
        <f>ROUND(E129*P129,2)</f>
        <v>0</v>
      </c>
      <c r="R129" s="231"/>
      <c r="S129" s="231" t="s">
        <v>131</v>
      </c>
      <c r="T129" s="231" t="s">
        <v>131</v>
      </c>
      <c r="U129" s="231">
        <v>0.115</v>
      </c>
      <c r="V129" s="231">
        <f>ROUND(E129*U129,2)</f>
        <v>0.57999999999999996</v>
      </c>
      <c r="W129" s="231"/>
      <c r="X129" s="231" t="s">
        <v>132</v>
      </c>
      <c r="Y129" s="231" t="s">
        <v>133</v>
      </c>
      <c r="Z129" s="210"/>
      <c r="AA129" s="210"/>
      <c r="AB129" s="210"/>
      <c r="AC129" s="210"/>
      <c r="AD129" s="210"/>
      <c r="AE129" s="210"/>
      <c r="AF129" s="210"/>
      <c r="AG129" s="210" t="s">
        <v>134</v>
      </c>
      <c r="AH129" s="210"/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0"/>
      <c r="BG129" s="210"/>
      <c r="BH129" s="210"/>
    </row>
    <row r="130" spans="1:60" outlineLevel="2" x14ac:dyDescent="0.2">
      <c r="A130" s="227"/>
      <c r="B130" s="228"/>
      <c r="C130" s="259" t="s">
        <v>71</v>
      </c>
      <c r="D130" s="233"/>
      <c r="E130" s="234">
        <v>5</v>
      </c>
      <c r="F130" s="231"/>
      <c r="G130" s="231"/>
      <c r="H130" s="231"/>
      <c r="I130" s="231"/>
      <c r="J130" s="231"/>
      <c r="K130" s="231"/>
      <c r="L130" s="231"/>
      <c r="M130" s="231"/>
      <c r="N130" s="230"/>
      <c r="O130" s="230"/>
      <c r="P130" s="230"/>
      <c r="Q130" s="230"/>
      <c r="R130" s="231"/>
      <c r="S130" s="231"/>
      <c r="T130" s="231"/>
      <c r="U130" s="231"/>
      <c r="V130" s="231"/>
      <c r="W130" s="231"/>
      <c r="X130" s="231"/>
      <c r="Y130" s="231"/>
      <c r="Z130" s="210"/>
      <c r="AA130" s="210"/>
      <c r="AB130" s="210"/>
      <c r="AC130" s="210"/>
      <c r="AD130" s="210"/>
      <c r="AE130" s="210"/>
      <c r="AF130" s="210"/>
      <c r="AG130" s="210" t="s">
        <v>136</v>
      </c>
      <c r="AH130" s="210">
        <v>0</v>
      </c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  <c r="BH130" s="210"/>
    </row>
    <row r="131" spans="1:60" outlineLevel="1" x14ac:dyDescent="0.2">
      <c r="A131" s="244">
        <v>53</v>
      </c>
      <c r="B131" s="245" t="s">
        <v>296</v>
      </c>
      <c r="C131" s="258" t="s">
        <v>297</v>
      </c>
      <c r="D131" s="246" t="s">
        <v>172</v>
      </c>
      <c r="E131" s="247">
        <v>1</v>
      </c>
      <c r="F131" s="248"/>
      <c r="G131" s="249">
        <f>ROUND(E131*F131,2)</f>
        <v>0</v>
      </c>
      <c r="H131" s="232"/>
      <c r="I131" s="231">
        <f>ROUND(E131*H131,2)</f>
        <v>0</v>
      </c>
      <c r="J131" s="232"/>
      <c r="K131" s="231">
        <f>ROUND(E131*J131,2)</f>
        <v>0</v>
      </c>
      <c r="L131" s="231">
        <v>21</v>
      </c>
      <c r="M131" s="231">
        <f>G131*(1+L131/100)</f>
        <v>0</v>
      </c>
      <c r="N131" s="230">
        <v>1.2999999999999999E-3</v>
      </c>
      <c r="O131" s="230">
        <f>ROUND(E131*N131,2)</f>
        <v>0</v>
      </c>
      <c r="P131" s="230">
        <v>0</v>
      </c>
      <c r="Q131" s="230">
        <f>ROUND(E131*P131,2)</f>
        <v>0</v>
      </c>
      <c r="R131" s="231"/>
      <c r="S131" s="231" t="s">
        <v>202</v>
      </c>
      <c r="T131" s="231" t="s">
        <v>131</v>
      </c>
      <c r="U131" s="231">
        <v>6.9000000000000006E-2</v>
      </c>
      <c r="V131" s="231">
        <f>ROUND(E131*U131,2)</f>
        <v>7.0000000000000007E-2</v>
      </c>
      <c r="W131" s="231"/>
      <c r="X131" s="231" t="s">
        <v>132</v>
      </c>
      <c r="Y131" s="231" t="s">
        <v>133</v>
      </c>
      <c r="Z131" s="210"/>
      <c r="AA131" s="210"/>
      <c r="AB131" s="210"/>
      <c r="AC131" s="210"/>
      <c r="AD131" s="210"/>
      <c r="AE131" s="210"/>
      <c r="AF131" s="210"/>
      <c r="AG131" s="210" t="s">
        <v>134</v>
      </c>
      <c r="AH131" s="210"/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  <c r="BH131" s="210"/>
    </row>
    <row r="132" spans="1:60" outlineLevel="1" x14ac:dyDescent="0.2">
      <c r="A132" s="227">
        <v>54</v>
      </c>
      <c r="B132" s="228" t="s">
        <v>298</v>
      </c>
      <c r="C132" s="261" t="s">
        <v>299</v>
      </c>
      <c r="D132" s="229" t="s">
        <v>0</v>
      </c>
      <c r="E132" s="256"/>
      <c r="F132" s="232"/>
      <c r="G132" s="231">
        <f>ROUND(E132*F132,2)</f>
        <v>0</v>
      </c>
      <c r="H132" s="232"/>
      <c r="I132" s="231">
        <f>ROUND(E132*H132,2)</f>
        <v>0</v>
      </c>
      <c r="J132" s="232"/>
      <c r="K132" s="231">
        <f>ROUND(E132*J132,2)</f>
        <v>0</v>
      </c>
      <c r="L132" s="231">
        <v>21</v>
      </c>
      <c r="M132" s="231">
        <f>G132*(1+L132/100)</f>
        <v>0</v>
      </c>
      <c r="N132" s="230">
        <v>0</v>
      </c>
      <c r="O132" s="230">
        <f>ROUND(E132*N132,2)</f>
        <v>0</v>
      </c>
      <c r="P132" s="230">
        <v>0</v>
      </c>
      <c r="Q132" s="230">
        <f>ROUND(E132*P132,2)</f>
        <v>0</v>
      </c>
      <c r="R132" s="231"/>
      <c r="S132" s="231" t="s">
        <v>131</v>
      </c>
      <c r="T132" s="231" t="s">
        <v>131</v>
      </c>
      <c r="U132" s="231">
        <v>0</v>
      </c>
      <c r="V132" s="231">
        <f>ROUND(E132*U132,2)</f>
        <v>0</v>
      </c>
      <c r="W132" s="231"/>
      <c r="X132" s="231" t="s">
        <v>281</v>
      </c>
      <c r="Y132" s="231" t="s">
        <v>133</v>
      </c>
      <c r="Z132" s="210"/>
      <c r="AA132" s="210"/>
      <c r="AB132" s="210"/>
      <c r="AC132" s="210"/>
      <c r="AD132" s="210"/>
      <c r="AE132" s="210"/>
      <c r="AF132" s="210"/>
      <c r="AG132" s="210" t="s">
        <v>282</v>
      </c>
      <c r="AH132" s="210"/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  <c r="BH132" s="210"/>
    </row>
    <row r="133" spans="1:60" x14ac:dyDescent="0.2">
      <c r="A133" s="237" t="s">
        <v>126</v>
      </c>
      <c r="B133" s="238" t="s">
        <v>89</v>
      </c>
      <c r="C133" s="257" t="s">
        <v>90</v>
      </c>
      <c r="D133" s="239"/>
      <c r="E133" s="240"/>
      <c r="F133" s="241"/>
      <c r="G133" s="242">
        <f>SUMIF(AG134:AG178,"&lt;&gt;NOR",G134:G178)</f>
        <v>0</v>
      </c>
      <c r="H133" s="236"/>
      <c r="I133" s="236">
        <f>SUM(I134:I178)</f>
        <v>0</v>
      </c>
      <c r="J133" s="236"/>
      <c r="K133" s="236">
        <f>SUM(K134:K178)</f>
        <v>0</v>
      </c>
      <c r="L133" s="236"/>
      <c r="M133" s="236">
        <f>SUM(M134:M178)</f>
        <v>0</v>
      </c>
      <c r="N133" s="235"/>
      <c r="O133" s="235">
        <f>SUM(O134:O178)</f>
        <v>1.8</v>
      </c>
      <c r="P133" s="235"/>
      <c r="Q133" s="235">
        <f>SUM(Q134:Q178)</f>
        <v>0.6</v>
      </c>
      <c r="R133" s="236"/>
      <c r="S133" s="236"/>
      <c r="T133" s="236"/>
      <c r="U133" s="236"/>
      <c r="V133" s="236">
        <f>SUM(V134:V178)</f>
        <v>253.75</v>
      </c>
      <c r="W133" s="236"/>
      <c r="X133" s="236"/>
      <c r="Y133" s="236"/>
      <c r="AG133" t="s">
        <v>127</v>
      </c>
    </row>
    <row r="134" spans="1:60" outlineLevel="1" x14ac:dyDescent="0.2">
      <c r="A134" s="244">
        <v>55</v>
      </c>
      <c r="B134" s="245" t="s">
        <v>300</v>
      </c>
      <c r="C134" s="258" t="s">
        <v>301</v>
      </c>
      <c r="D134" s="246" t="s">
        <v>149</v>
      </c>
      <c r="E134" s="247">
        <v>29.95</v>
      </c>
      <c r="F134" s="248"/>
      <c r="G134" s="249">
        <f>ROUND(E134*F134,2)</f>
        <v>0</v>
      </c>
      <c r="H134" s="232"/>
      <c r="I134" s="231">
        <f>ROUND(E134*H134,2)</f>
        <v>0</v>
      </c>
      <c r="J134" s="232"/>
      <c r="K134" s="231">
        <f>ROUND(E134*J134,2)</f>
        <v>0</v>
      </c>
      <c r="L134" s="231">
        <v>21</v>
      </c>
      <c r="M134" s="231">
        <f>G134*(1+L134/100)</f>
        <v>0</v>
      </c>
      <c r="N134" s="230">
        <v>0</v>
      </c>
      <c r="O134" s="230">
        <f>ROUND(E134*N134,2)</f>
        <v>0</v>
      </c>
      <c r="P134" s="230">
        <v>0.02</v>
      </c>
      <c r="Q134" s="230">
        <f>ROUND(E134*P134,2)</f>
        <v>0.6</v>
      </c>
      <c r="R134" s="231"/>
      <c r="S134" s="231" t="s">
        <v>131</v>
      </c>
      <c r="T134" s="231" t="s">
        <v>131</v>
      </c>
      <c r="U134" s="231">
        <v>0.42</v>
      </c>
      <c r="V134" s="231">
        <f>ROUND(E134*U134,2)</f>
        <v>12.58</v>
      </c>
      <c r="W134" s="231"/>
      <c r="X134" s="231" t="s">
        <v>132</v>
      </c>
      <c r="Y134" s="231" t="s">
        <v>133</v>
      </c>
      <c r="Z134" s="210"/>
      <c r="AA134" s="210"/>
      <c r="AB134" s="210"/>
      <c r="AC134" s="210"/>
      <c r="AD134" s="210"/>
      <c r="AE134" s="210"/>
      <c r="AF134" s="210"/>
      <c r="AG134" s="210" t="s">
        <v>134</v>
      </c>
      <c r="AH134" s="210"/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</row>
    <row r="135" spans="1:60" outlineLevel="2" x14ac:dyDescent="0.2">
      <c r="A135" s="227"/>
      <c r="B135" s="228"/>
      <c r="C135" s="259" t="s">
        <v>302</v>
      </c>
      <c r="D135" s="233"/>
      <c r="E135" s="234">
        <v>29.95</v>
      </c>
      <c r="F135" s="231"/>
      <c r="G135" s="231"/>
      <c r="H135" s="231"/>
      <c r="I135" s="231"/>
      <c r="J135" s="231"/>
      <c r="K135" s="231"/>
      <c r="L135" s="231"/>
      <c r="M135" s="231"/>
      <c r="N135" s="230"/>
      <c r="O135" s="230"/>
      <c r="P135" s="230"/>
      <c r="Q135" s="230"/>
      <c r="R135" s="231"/>
      <c r="S135" s="231"/>
      <c r="T135" s="231"/>
      <c r="U135" s="231"/>
      <c r="V135" s="231"/>
      <c r="W135" s="231"/>
      <c r="X135" s="231"/>
      <c r="Y135" s="231"/>
      <c r="Z135" s="210"/>
      <c r="AA135" s="210"/>
      <c r="AB135" s="210"/>
      <c r="AC135" s="210"/>
      <c r="AD135" s="210"/>
      <c r="AE135" s="210"/>
      <c r="AF135" s="210"/>
      <c r="AG135" s="210" t="s">
        <v>136</v>
      </c>
      <c r="AH135" s="210">
        <v>0</v>
      </c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</row>
    <row r="136" spans="1:60" outlineLevel="1" x14ac:dyDescent="0.2">
      <c r="A136" s="244">
        <v>56</v>
      </c>
      <c r="B136" s="245" t="s">
        <v>303</v>
      </c>
      <c r="C136" s="258" t="s">
        <v>304</v>
      </c>
      <c r="D136" s="246" t="s">
        <v>184</v>
      </c>
      <c r="E136" s="247">
        <v>10.5</v>
      </c>
      <c r="F136" s="248"/>
      <c r="G136" s="249">
        <f>ROUND(E136*F136,2)</f>
        <v>0</v>
      </c>
      <c r="H136" s="232"/>
      <c r="I136" s="231">
        <f>ROUND(E136*H136,2)</f>
        <v>0</v>
      </c>
      <c r="J136" s="232"/>
      <c r="K136" s="231">
        <f>ROUND(E136*J136,2)</f>
        <v>0</v>
      </c>
      <c r="L136" s="231">
        <v>21</v>
      </c>
      <c r="M136" s="231">
        <f>G136*(1+L136/100)</f>
        <v>0</v>
      </c>
      <c r="N136" s="230">
        <v>6.0000000000000002E-5</v>
      </c>
      <c r="O136" s="230">
        <f>ROUND(E136*N136,2)</f>
        <v>0</v>
      </c>
      <c r="P136" s="230">
        <v>0</v>
      </c>
      <c r="Q136" s="230">
        <f>ROUND(E136*P136,2)</f>
        <v>0</v>
      </c>
      <c r="R136" s="231"/>
      <c r="S136" s="231" t="s">
        <v>131</v>
      </c>
      <c r="T136" s="231" t="s">
        <v>203</v>
      </c>
      <c r="U136" s="231">
        <v>0.4</v>
      </c>
      <c r="V136" s="231">
        <f>ROUND(E136*U136,2)</f>
        <v>4.2</v>
      </c>
      <c r="W136" s="231"/>
      <c r="X136" s="231" t="s">
        <v>132</v>
      </c>
      <c r="Y136" s="231" t="s">
        <v>133</v>
      </c>
      <c r="Z136" s="210"/>
      <c r="AA136" s="210"/>
      <c r="AB136" s="210"/>
      <c r="AC136" s="210"/>
      <c r="AD136" s="210"/>
      <c r="AE136" s="210"/>
      <c r="AF136" s="210"/>
      <c r="AG136" s="210" t="s">
        <v>134</v>
      </c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</row>
    <row r="137" spans="1:60" outlineLevel="2" x14ac:dyDescent="0.2">
      <c r="A137" s="227"/>
      <c r="B137" s="228"/>
      <c r="C137" s="259" t="s">
        <v>305</v>
      </c>
      <c r="D137" s="233"/>
      <c r="E137" s="234">
        <v>10.5</v>
      </c>
      <c r="F137" s="231"/>
      <c r="G137" s="231"/>
      <c r="H137" s="231"/>
      <c r="I137" s="231"/>
      <c r="J137" s="231"/>
      <c r="K137" s="231"/>
      <c r="L137" s="231"/>
      <c r="M137" s="231"/>
      <c r="N137" s="230"/>
      <c r="O137" s="230"/>
      <c r="P137" s="230"/>
      <c r="Q137" s="230"/>
      <c r="R137" s="231"/>
      <c r="S137" s="231"/>
      <c r="T137" s="231"/>
      <c r="U137" s="231"/>
      <c r="V137" s="231"/>
      <c r="W137" s="231"/>
      <c r="X137" s="231"/>
      <c r="Y137" s="231"/>
      <c r="Z137" s="210"/>
      <c r="AA137" s="210"/>
      <c r="AB137" s="210"/>
      <c r="AC137" s="210"/>
      <c r="AD137" s="210"/>
      <c r="AE137" s="210"/>
      <c r="AF137" s="210"/>
      <c r="AG137" s="210" t="s">
        <v>136</v>
      </c>
      <c r="AH137" s="210">
        <v>0</v>
      </c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</row>
    <row r="138" spans="1:60" ht="22.5" outlineLevel="1" x14ac:dyDescent="0.2">
      <c r="A138" s="244">
        <v>57</v>
      </c>
      <c r="B138" s="245" t="s">
        <v>306</v>
      </c>
      <c r="C138" s="258" t="s">
        <v>307</v>
      </c>
      <c r="D138" s="246" t="s">
        <v>308</v>
      </c>
      <c r="E138" s="247">
        <v>217.11779999999999</v>
      </c>
      <c r="F138" s="248"/>
      <c r="G138" s="249">
        <f>ROUND(E138*F138,2)</f>
        <v>0</v>
      </c>
      <c r="H138" s="232"/>
      <c r="I138" s="231">
        <f>ROUND(E138*H138,2)</f>
        <v>0</v>
      </c>
      <c r="J138" s="232"/>
      <c r="K138" s="231">
        <f>ROUND(E138*J138,2)</f>
        <v>0</v>
      </c>
      <c r="L138" s="231">
        <v>21</v>
      </c>
      <c r="M138" s="231">
        <f>G138*(1+L138/100)</f>
        <v>0</v>
      </c>
      <c r="N138" s="230">
        <v>0</v>
      </c>
      <c r="O138" s="230">
        <f>ROUND(E138*N138,2)</f>
        <v>0</v>
      </c>
      <c r="P138" s="230">
        <v>0</v>
      </c>
      <c r="Q138" s="230">
        <f>ROUND(E138*P138,2)</f>
        <v>0</v>
      </c>
      <c r="R138" s="231"/>
      <c r="S138" s="231" t="s">
        <v>131</v>
      </c>
      <c r="T138" s="231" t="s">
        <v>131</v>
      </c>
      <c r="U138" s="231">
        <v>1.7000000000000001E-2</v>
      </c>
      <c r="V138" s="231">
        <f>ROUND(E138*U138,2)</f>
        <v>3.69</v>
      </c>
      <c r="W138" s="231"/>
      <c r="X138" s="231" t="s">
        <v>132</v>
      </c>
      <c r="Y138" s="231" t="s">
        <v>133</v>
      </c>
      <c r="Z138" s="210"/>
      <c r="AA138" s="210"/>
      <c r="AB138" s="210"/>
      <c r="AC138" s="210"/>
      <c r="AD138" s="210"/>
      <c r="AE138" s="210"/>
      <c r="AF138" s="210"/>
      <c r="AG138" s="210" t="s">
        <v>134</v>
      </c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</row>
    <row r="139" spans="1:60" outlineLevel="2" x14ac:dyDescent="0.2">
      <c r="A139" s="227"/>
      <c r="B139" s="228"/>
      <c r="C139" s="259" t="s">
        <v>309</v>
      </c>
      <c r="D139" s="233"/>
      <c r="E139" s="234">
        <v>217.11779999999999</v>
      </c>
      <c r="F139" s="231"/>
      <c r="G139" s="231"/>
      <c r="H139" s="231"/>
      <c r="I139" s="231"/>
      <c r="J139" s="231"/>
      <c r="K139" s="231"/>
      <c r="L139" s="231"/>
      <c r="M139" s="231"/>
      <c r="N139" s="230"/>
      <c r="O139" s="230"/>
      <c r="P139" s="230"/>
      <c r="Q139" s="230"/>
      <c r="R139" s="231"/>
      <c r="S139" s="231"/>
      <c r="T139" s="231"/>
      <c r="U139" s="231"/>
      <c r="V139" s="231"/>
      <c r="W139" s="231"/>
      <c r="X139" s="231"/>
      <c r="Y139" s="231"/>
      <c r="Z139" s="210"/>
      <c r="AA139" s="210"/>
      <c r="AB139" s="210"/>
      <c r="AC139" s="210"/>
      <c r="AD139" s="210"/>
      <c r="AE139" s="210"/>
      <c r="AF139" s="210"/>
      <c r="AG139" s="210" t="s">
        <v>136</v>
      </c>
      <c r="AH139" s="210">
        <v>0</v>
      </c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</row>
    <row r="140" spans="1:60" outlineLevel="1" x14ac:dyDescent="0.2">
      <c r="A140" s="244">
        <v>58</v>
      </c>
      <c r="B140" s="245" t="s">
        <v>310</v>
      </c>
      <c r="C140" s="258" t="s">
        <v>311</v>
      </c>
      <c r="D140" s="246" t="s">
        <v>308</v>
      </c>
      <c r="E140" s="247">
        <v>230.34719999999999</v>
      </c>
      <c r="F140" s="248"/>
      <c r="G140" s="249">
        <f>ROUND(E140*F140,2)</f>
        <v>0</v>
      </c>
      <c r="H140" s="232"/>
      <c r="I140" s="231">
        <f>ROUND(E140*H140,2)</f>
        <v>0</v>
      </c>
      <c r="J140" s="232"/>
      <c r="K140" s="231">
        <f>ROUND(E140*J140,2)</f>
        <v>0</v>
      </c>
      <c r="L140" s="231">
        <v>21</v>
      </c>
      <c r="M140" s="231">
        <f>G140*(1+L140/100)</f>
        <v>0</v>
      </c>
      <c r="N140" s="230">
        <v>6.0000000000000002E-5</v>
      </c>
      <c r="O140" s="230">
        <f>ROUND(E140*N140,2)</f>
        <v>0.01</v>
      </c>
      <c r="P140" s="230">
        <v>0</v>
      </c>
      <c r="Q140" s="230">
        <f>ROUND(E140*P140,2)</f>
        <v>0</v>
      </c>
      <c r="R140" s="231"/>
      <c r="S140" s="231" t="s">
        <v>131</v>
      </c>
      <c r="T140" s="231" t="s">
        <v>131</v>
      </c>
      <c r="U140" s="231">
        <v>2.4E-2</v>
      </c>
      <c r="V140" s="231">
        <f>ROUND(E140*U140,2)</f>
        <v>5.53</v>
      </c>
      <c r="W140" s="231"/>
      <c r="X140" s="231" t="s">
        <v>132</v>
      </c>
      <c r="Y140" s="231" t="s">
        <v>133</v>
      </c>
      <c r="Z140" s="210"/>
      <c r="AA140" s="210"/>
      <c r="AB140" s="210"/>
      <c r="AC140" s="210"/>
      <c r="AD140" s="210"/>
      <c r="AE140" s="210"/>
      <c r="AF140" s="210"/>
      <c r="AG140" s="210" t="s">
        <v>134</v>
      </c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</row>
    <row r="141" spans="1:60" outlineLevel="2" x14ac:dyDescent="0.2">
      <c r="A141" s="227"/>
      <c r="B141" s="228"/>
      <c r="C141" s="259" t="s">
        <v>312</v>
      </c>
      <c r="D141" s="233"/>
      <c r="E141" s="234">
        <v>230.34719999999999</v>
      </c>
      <c r="F141" s="231"/>
      <c r="G141" s="231"/>
      <c r="H141" s="231"/>
      <c r="I141" s="231"/>
      <c r="J141" s="231"/>
      <c r="K141" s="231"/>
      <c r="L141" s="231"/>
      <c r="M141" s="231"/>
      <c r="N141" s="230"/>
      <c r="O141" s="230"/>
      <c r="P141" s="230"/>
      <c r="Q141" s="230"/>
      <c r="R141" s="231"/>
      <c r="S141" s="231"/>
      <c r="T141" s="231"/>
      <c r="U141" s="231"/>
      <c r="V141" s="231"/>
      <c r="W141" s="231"/>
      <c r="X141" s="231"/>
      <c r="Y141" s="231"/>
      <c r="Z141" s="210"/>
      <c r="AA141" s="210"/>
      <c r="AB141" s="210"/>
      <c r="AC141" s="210"/>
      <c r="AD141" s="210"/>
      <c r="AE141" s="210"/>
      <c r="AF141" s="210"/>
      <c r="AG141" s="210" t="s">
        <v>136</v>
      </c>
      <c r="AH141" s="210">
        <v>0</v>
      </c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</row>
    <row r="142" spans="1:60" outlineLevel="1" x14ac:dyDescent="0.2">
      <c r="A142" s="244">
        <v>59</v>
      </c>
      <c r="B142" s="245" t="s">
        <v>313</v>
      </c>
      <c r="C142" s="258" t="s">
        <v>314</v>
      </c>
      <c r="D142" s="246" t="s">
        <v>308</v>
      </c>
      <c r="E142" s="247">
        <v>21.195</v>
      </c>
      <c r="F142" s="248"/>
      <c r="G142" s="249">
        <f>ROUND(E142*F142,2)</f>
        <v>0</v>
      </c>
      <c r="H142" s="232"/>
      <c r="I142" s="231">
        <f>ROUND(E142*H142,2)</f>
        <v>0</v>
      </c>
      <c r="J142" s="232"/>
      <c r="K142" s="231">
        <f>ROUND(E142*J142,2)</f>
        <v>0</v>
      </c>
      <c r="L142" s="231">
        <v>21</v>
      </c>
      <c r="M142" s="231">
        <f>G142*(1+L142/100)</f>
        <v>0</v>
      </c>
      <c r="N142" s="230">
        <v>6.0000000000000002E-5</v>
      </c>
      <c r="O142" s="230">
        <f>ROUND(E142*N142,2)</f>
        <v>0</v>
      </c>
      <c r="P142" s="230">
        <v>0</v>
      </c>
      <c r="Q142" s="230">
        <f>ROUND(E142*P142,2)</f>
        <v>0</v>
      </c>
      <c r="R142" s="231"/>
      <c r="S142" s="231" t="s">
        <v>131</v>
      </c>
      <c r="T142" s="231" t="s">
        <v>131</v>
      </c>
      <c r="U142" s="231">
        <v>0.42599999999999999</v>
      </c>
      <c r="V142" s="231">
        <f>ROUND(E142*U142,2)</f>
        <v>9.0299999999999994</v>
      </c>
      <c r="W142" s="231"/>
      <c r="X142" s="231" t="s">
        <v>132</v>
      </c>
      <c r="Y142" s="231" t="s">
        <v>133</v>
      </c>
      <c r="Z142" s="210"/>
      <c r="AA142" s="210"/>
      <c r="AB142" s="210"/>
      <c r="AC142" s="210"/>
      <c r="AD142" s="210"/>
      <c r="AE142" s="210"/>
      <c r="AF142" s="210"/>
      <c r="AG142" s="210" t="s">
        <v>134</v>
      </c>
      <c r="AH142" s="210"/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</row>
    <row r="143" spans="1:60" outlineLevel="2" x14ac:dyDescent="0.2">
      <c r="A143" s="227"/>
      <c r="B143" s="228"/>
      <c r="C143" s="259" t="s">
        <v>315</v>
      </c>
      <c r="D143" s="233"/>
      <c r="E143" s="234">
        <v>21.195</v>
      </c>
      <c r="F143" s="231"/>
      <c r="G143" s="231"/>
      <c r="H143" s="231"/>
      <c r="I143" s="231"/>
      <c r="J143" s="231"/>
      <c r="K143" s="231"/>
      <c r="L143" s="231"/>
      <c r="M143" s="231"/>
      <c r="N143" s="230"/>
      <c r="O143" s="230"/>
      <c r="P143" s="230"/>
      <c r="Q143" s="230"/>
      <c r="R143" s="231"/>
      <c r="S143" s="231"/>
      <c r="T143" s="231"/>
      <c r="U143" s="231"/>
      <c r="V143" s="231"/>
      <c r="W143" s="231"/>
      <c r="X143" s="231"/>
      <c r="Y143" s="231"/>
      <c r="Z143" s="210"/>
      <c r="AA143" s="210"/>
      <c r="AB143" s="210"/>
      <c r="AC143" s="210"/>
      <c r="AD143" s="210"/>
      <c r="AE143" s="210"/>
      <c r="AF143" s="210"/>
      <c r="AG143" s="210" t="s">
        <v>136</v>
      </c>
      <c r="AH143" s="210">
        <v>0</v>
      </c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  <c r="BH143" s="210"/>
    </row>
    <row r="144" spans="1:60" outlineLevel="1" x14ac:dyDescent="0.2">
      <c r="A144" s="244">
        <v>60</v>
      </c>
      <c r="B144" s="245" t="s">
        <v>316</v>
      </c>
      <c r="C144" s="258" t="s">
        <v>317</v>
      </c>
      <c r="D144" s="246" t="s">
        <v>308</v>
      </c>
      <c r="E144" s="247">
        <v>989.68</v>
      </c>
      <c r="F144" s="248"/>
      <c r="G144" s="249">
        <f>ROUND(E144*F144,2)</f>
        <v>0</v>
      </c>
      <c r="H144" s="232"/>
      <c r="I144" s="231">
        <f>ROUND(E144*H144,2)</f>
        <v>0</v>
      </c>
      <c r="J144" s="232"/>
      <c r="K144" s="231">
        <f>ROUND(E144*J144,2)</f>
        <v>0</v>
      </c>
      <c r="L144" s="231">
        <v>21</v>
      </c>
      <c r="M144" s="231">
        <f>G144*(1+L144/100)</f>
        <v>0</v>
      </c>
      <c r="N144" s="230">
        <v>6.0000000000000002E-5</v>
      </c>
      <c r="O144" s="230">
        <f>ROUND(E144*N144,2)</f>
        <v>0.06</v>
      </c>
      <c r="P144" s="230">
        <v>0</v>
      </c>
      <c r="Q144" s="230">
        <f>ROUND(E144*P144,2)</f>
        <v>0</v>
      </c>
      <c r="R144" s="231"/>
      <c r="S144" s="231" t="s">
        <v>131</v>
      </c>
      <c r="T144" s="231" t="s">
        <v>131</v>
      </c>
      <c r="U144" s="231">
        <v>0.221</v>
      </c>
      <c r="V144" s="231">
        <f>ROUND(E144*U144,2)</f>
        <v>218.72</v>
      </c>
      <c r="W144" s="231"/>
      <c r="X144" s="231" t="s">
        <v>132</v>
      </c>
      <c r="Y144" s="231" t="s">
        <v>133</v>
      </c>
      <c r="Z144" s="210"/>
      <c r="AA144" s="210"/>
      <c r="AB144" s="210"/>
      <c r="AC144" s="210"/>
      <c r="AD144" s="210"/>
      <c r="AE144" s="210"/>
      <c r="AF144" s="210"/>
      <c r="AG144" s="210" t="s">
        <v>134</v>
      </c>
      <c r="AH144" s="210"/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0"/>
      <c r="AW144" s="210"/>
      <c r="AX144" s="210"/>
      <c r="AY144" s="210"/>
      <c r="AZ144" s="210"/>
      <c r="BA144" s="210"/>
      <c r="BB144" s="210"/>
      <c r="BC144" s="210"/>
      <c r="BD144" s="210"/>
      <c r="BE144" s="210"/>
      <c r="BF144" s="210"/>
      <c r="BG144" s="210"/>
      <c r="BH144" s="210"/>
    </row>
    <row r="145" spans="1:60" ht="22.5" outlineLevel="2" x14ac:dyDescent="0.2">
      <c r="A145" s="227"/>
      <c r="B145" s="228"/>
      <c r="C145" s="259" t="s">
        <v>318</v>
      </c>
      <c r="D145" s="233"/>
      <c r="E145" s="234">
        <v>816.9</v>
      </c>
      <c r="F145" s="231"/>
      <c r="G145" s="231"/>
      <c r="H145" s="231"/>
      <c r="I145" s="231"/>
      <c r="J145" s="231"/>
      <c r="K145" s="231"/>
      <c r="L145" s="231"/>
      <c r="M145" s="231"/>
      <c r="N145" s="230"/>
      <c r="O145" s="230"/>
      <c r="P145" s="230"/>
      <c r="Q145" s="230"/>
      <c r="R145" s="231"/>
      <c r="S145" s="231"/>
      <c r="T145" s="231"/>
      <c r="U145" s="231"/>
      <c r="V145" s="231"/>
      <c r="W145" s="231"/>
      <c r="X145" s="231"/>
      <c r="Y145" s="231"/>
      <c r="Z145" s="210"/>
      <c r="AA145" s="210"/>
      <c r="AB145" s="210"/>
      <c r="AC145" s="210"/>
      <c r="AD145" s="210"/>
      <c r="AE145" s="210"/>
      <c r="AF145" s="210"/>
      <c r="AG145" s="210" t="s">
        <v>136</v>
      </c>
      <c r="AH145" s="210">
        <v>0</v>
      </c>
      <c r="AI145" s="210"/>
      <c r="AJ145" s="210"/>
      <c r="AK145" s="210"/>
      <c r="AL145" s="210"/>
      <c r="AM145" s="210"/>
      <c r="AN145" s="210"/>
      <c r="AO145" s="210"/>
      <c r="AP145" s="210"/>
      <c r="AQ145" s="210"/>
      <c r="AR145" s="210"/>
      <c r="AS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0"/>
      <c r="BG145" s="210"/>
      <c r="BH145" s="210"/>
    </row>
    <row r="146" spans="1:60" outlineLevel="3" x14ac:dyDescent="0.2">
      <c r="A146" s="227"/>
      <c r="B146" s="228"/>
      <c r="C146" s="259" t="s">
        <v>319</v>
      </c>
      <c r="D146" s="233"/>
      <c r="E146" s="234"/>
      <c r="F146" s="231"/>
      <c r="G146" s="231"/>
      <c r="H146" s="231"/>
      <c r="I146" s="231"/>
      <c r="J146" s="231"/>
      <c r="K146" s="231"/>
      <c r="L146" s="231"/>
      <c r="M146" s="231"/>
      <c r="N146" s="230"/>
      <c r="O146" s="230"/>
      <c r="P146" s="230"/>
      <c r="Q146" s="230"/>
      <c r="R146" s="231"/>
      <c r="S146" s="231"/>
      <c r="T146" s="231"/>
      <c r="U146" s="231"/>
      <c r="V146" s="231"/>
      <c r="W146" s="231"/>
      <c r="X146" s="231"/>
      <c r="Y146" s="231"/>
      <c r="Z146" s="210"/>
      <c r="AA146" s="210"/>
      <c r="AB146" s="210"/>
      <c r="AC146" s="210"/>
      <c r="AD146" s="210"/>
      <c r="AE146" s="210"/>
      <c r="AF146" s="210"/>
      <c r="AG146" s="210" t="s">
        <v>136</v>
      </c>
      <c r="AH146" s="210">
        <v>0</v>
      </c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</row>
    <row r="147" spans="1:60" outlineLevel="3" x14ac:dyDescent="0.2">
      <c r="A147" s="227"/>
      <c r="B147" s="228"/>
      <c r="C147" s="259" t="s">
        <v>320</v>
      </c>
      <c r="D147" s="233"/>
      <c r="E147" s="234">
        <v>47.25</v>
      </c>
      <c r="F147" s="231"/>
      <c r="G147" s="231"/>
      <c r="H147" s="231"/>
      <c r="I147" s="231"/>
      <c r="J147" s="231"/>
      <c r="K147" s="231"/>
      <c r="L147" s="231"/>
      <c r="M147" s="231"/>
      <c r="N147" s="230"/>
      <c r="O147" s="230"/>
      <c r="P147" s="230"/>
      <c r="Q147" s="230"/>
      <c r="R147" s="231"/>
      <c r="S147" s="231"/>
      <c r="T147" s="231"/>
      <c r="U147" s="231"/>
      <c r="V147" s="231"/>
      <c r="W147" s="231"/>
      <c r="X147" s="231"/>
      <c r="Y147" s="231"/>
      <c r="Z147" s="210"/>
      <c r="AA147" s="210"/>
      <c r="AB147" s="210"/>
      <c r="AC147" s="210"/>
      <c r="AD147" s="210"/>
      <c r="AE147" s="210"/>
      <c r="AF147" s="210"/>
      <c r="AG147" s="210" t="s">
        <v>136</v>
      </c>
      <c r="AH147" s="210">
        <v>0</v>
      </c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</row>
    <row r="148" spans="1:60" outlineLevel="3" x14ac:dyDescent="0.2">
      <c r="A148" s="227"/>
      <c r="B148" s="228"/>
      <c r="C148" s="259" t="s">
        <v>321</v>
      </c>
      <c r="D148" s="233"/>
      <c r="E148" s="234">
        <v>25.53</v>
      </c>
      <c r="F148" s="231"/>
      <c r="G148" s="231"/>
      <c r="H148" s="231"/>
      <c r="I148" s="231"/>
      <c r="J148" s="231"/>
      <c r="K148" s="231"/>
      <c r="L148" s="231"/>
      <c r="M148" s="231"/>
      <c r="N148" s="230"/>
      <c r="O148" s="230"/>
      <c r="P148" s="230"/>
      <c r="Q148" s="230"/>
      <c r="R148" s="231"/>
      <c r="S148" s="231"/>
      <c r="T148" s="231"/>
      <c r="U148" s="231"/>
      <c r="V148" s="231"/>
      <c r="W148" s="231"/>
      <c r="X148" s="231"/>
      <c r="Y148" s="231"/>
      <c r="Z148" s="210"/>
      <c r="AA148" s="210"/>
      <c r="AB148" s="210"/>
      <c r="AC148" s="210"/>
      <c r="AD148" s="210"/>
      <c r="AE148" s="210"/>
      <c r="AF148" s="210"/>
      <c r="AG148" s="210" t="s">
        <v>136</v>
      </c>
      <c r="AH148" s="210">
        <v>0</v>
      </c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</row>
    <row r="149" spans="1:60" outlineLevel="3" x14ac:dyDescent="0.2">
      <c r="A149" s="227"/>
      <c r="B149" s="228"/>
      <c r="C149" s="259" t="s">
        <v>322</v>
      </c>
      <c r="D149" s="233"/>
      <c r="E149" s="234">
        <v>100</v>
      </c>
      <c r="F149" s="231"/>
      <c r="G149" s="231"/>
      <c r="H149" s="231"/>
      <c r="I149" s="231"/>
      <c r="J149" s="231"/>
      <c r="K149" s="231"/>
      <c r="L149" s="231"/>
      <c r="M149" s="231"/>
      <c r="N149" s="230"/>
      <c r="O149" s="230"/>
      <c r="P149" s="230"/>
      <c r="Q149" s="230"/>
      <c r="R149" s="231"/>
      <c r="S149" s="231"/>
      <c r="T149" s="231"/>
      <c r="U149" s="231"/>
      <c r="V149" s="231"/>
      <c r="W149" s="231"/>
      <c r="X149" s="231"/>
      <c r="Y149" s="231"/>
      <c r="Z149" s="210"/>
      <c r="AA149" s="210"/>
      <c r="AB149" s="210"/>
      <c r="AC149" s="210"/>
      <c r="AD149" s="210"/>
      <c r="AE149" s="210"/>
      <c r="AF149" s="210"/>
      <c r="AG149" s="210" t="s">
        <v>136</v>
      </c>
      <c r="AH149" s="210">
        <v>0</v>
      </c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</row>
    <row r="150" spans="1:60" outlineLevel="1" x14ac:dyDescent="0.2">
      <c r="A150" s="250">
        <v>61</v>
      </c>
      <c r="B150" s="251" t="s">
        <v>323</v>
      </c>
      <c r="C150" s="260" t="s">
        <v>324</v>
      </c>
      <c r="D150" s="252" t="s">
        <v>325</v>
      </c>
      <c r="E150" s="253">
        <v>1</v>
      </c>
      <c r="F150" s="254"/>
      <c r="G150" s="255">
        <f>ROUND(E150*F150,2)</f>
        <v>0</v>
      </c>
      <c r="H150" s="232"/>
      <c r="I150" s="231">
        <f>ROUND(E150*H150,2)</f>
        <v>0</v>
      </c>
      <c r="J150" s="232"/>
      <c r="K150" s="231">
        <f>ROUND(E150*J150,2)</f>
        <v>0</v>
      </c>
      <c r="L150" s="231">
        <v>21</v>
      </c>
      <c r="M150" s="231">
        <f>G150*(1+L150/100)</f>
        <v>0</v>
      </c>
      <c r="N150" s="230">
        <v>0</v>
      </c>
      <c r="O150" s="230">
        <f>ROUND(E150*N150,2)</f>
        <v>0</v>
      </c>
      <c r="P150" s="230">
        <v>0</v>
      </c>
      <c r="Q150" s="230">
        <f>ROUND(E150*P150,2)</f>
        <v>0</v>
      </c>
      <c r="R150" s="231"/>
      <c r="S150" s="231" t="s">
        <v>202</v>
      </c>
      <c r="T150" s="231" t="s">
        <v>203</v>
      </c>
      <c r="U150" s="231">
        <v>0</v>
      </c>
      <c r="V150" s="231">
        <f>ROUND(E150*U150,2)</f>
        <v>0</v>
      </c>
      <c r="W150" s="231"/>
      <c r="X150" s="231" t="s">
        <v>132</v>
      </c>
      <c r="Y150" s="231" t="s">
        <v>133</v>
      </c>
      <c r="Z150" s="210"/>
      <c r="AA150" s="210"/>
      <c r="AB150" s="210"/>
      <c r="AC150" s="210"/>
      <c r="AD150" s="210"/>
      <c r="AE150" s="210"/>
      <c r="AF150" s="210"/>
      <c r="AG150" s="210" t="s">
        <v>134</v>
      </c>
      <c r="AH150" s="210"/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</row>
    <row r="151" spans="1:60" outlineLevel="1" x14ac:dyDescent="0.2">
      <c r="A151" s="250">
        <v>62</v>
      </c>
      <c r="B151" s="251" t="s">
        <v>326</v>
      </c>
      <c r="C151" s="260" t="s">
        <v>327</v>
      </c>
      <c r="D151" s="252" t="s">
        <v>325</v>
      </c>
      <c r="E151" s="253">
        <v>1</v>
      </c>
      <c r="F151" s="254"/>
      <c r="G151" s="255">
        <f>ROUND(E151*F151,2)</f>
        <v>0</v>
      </c>
      <c r="H151" s="232"/>
      <c r="I151" s="231">
        <f>ROUND(E151*H151,2)</f>
        <v>0</v>
      </c>
      <c r="J151" s="232"/>
      <c r="K151" s="231">
        <f>ROUND(E151*J151,2)</f>
        <v>0</v>
      </c>
      <c r="L151" s="231">
        <v>21</v>
      </c>
      <c r="M151" s="231">
        <f>G151*(1+L151/100)</f>
        <v>0</v>
      </c>
      <c r="N151" s="230">
        <v>0</v>
      </c>
      <c r="O151" s="230">
        <f>ROUND(E151*N151,2)</f>
        <v>0</v>
      </c>
      <c r="P151" s="230">
        <v>0</v>
      </c>
      <c r="Q151" s="230">
        <f>ROUND(E151*P151,2)</f>
        <v>0</v>
      </c>
      <c r="R151" s="231"/>
      <c r="S151" s="231" t="s">
        <v>202</v>
      </c>
      <c r="T151" s="231" t="s">
        <v>203</v>
      </c>
      <c r="U151" s="231">
        <v>0</v>
      </c>
      <c r="V151" s="231">
        <f>ROUND(E151*U151,2)</f>
        <v>0</v>
      </c>
      <c r="W151" s="231"/>
      <c r="X151" s="231" t="s">
        <v>132</v>
      </c>
      <c r="Y151" s="231" t="s">
        <v>133</v>
      </c>
      <c r="Z151" s="210"/>
      <c r="AA151" s="210"/>
      <c r="AB151" s="210"/>
      <c r="AC151" s="210"/>
      <c r="AD151" s="210"/>
      <c r="AE151" s="210"/>
      <c r="AF151" s="210"/>
      <c r="AG151" s="210" t="s">
        <v>134</v>
      </c>
      <c r="AH151" s="210"/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  <c r="BH151" s="210"/>
    </row>
    <row r="152" spans="1:60" outlineLevel="1" x14ac:dyDescent="0.2">
      <c r="A152" s="244">
        <v>63</v>
      </c>
      <c r="B152" s="245" t="s">
        <v>328</v>
      </c>
      <c r="C152" s="258" t="s">
        <v>329</v>
      </c>
      <c r="D152" s="246" t="s">
        <v>184</v>
      </c>
      <c r="E152" s="247">
        <v>2</v>
      </c>
      <c r="F152" s="248"/>
      <c r="G152" s="249">
        <f>ROUND(E152*F152,2)</f>
        <v>0</v>
      </c>
      <c r="H152" s="232"/>
      <c r="I152" s="231">
        <f>ROUND(E152*H152,2)</f>
        <v>0</v>
      </c>
      <c r="J152" s="232"/>
      <c r="K152" s="231">
        <f>ROUND(E152*J152,2)</f>
        <v>0</v>
      </c>
      <c r="L152" s="231">
        <v>21</v>
      </c>
      <c r="M152" s="231">
        <f>G152*(1+L152/100)</f>
        <v>0</v>
      </c>
      <c r="N152" s="230">
        <v>0</v>
      </c>
      <c r="O152" s="230">
        <f>ROUND(E152*N152,2)</f>
        <v>0</v>
      </c>
      <c r="P152" s="230">
        <v>0</v>
      </c>
      <c r="Q152" s="230">
        <f>ROUND(E152*P152,2)</f>
        <v>0</v>
      </c>
      <c r="R152" s="231"/>
      <c r="S152" s="231" t="s">
        <v>202</v>
      </c>
      <c r="T152" s="231" t="s">
        <v>203</v>
      </c>
      <c r="U152" s="231">
        <v>0</v>
      </c>
      <c r="V152" s="231">
        <f>ROUND(E152*U152,2)</f>
        <v>0</v>
      </c>
      <c r="W152" s="231"/>
      <c r="X152" s="231" t="s">
        <v>132</v>
      </c>
      <c r="Y152" s="231" t="s">
        <v>133</v>
      </c>
      <c r="Z152" s="210"/>
      <c r="AA152" s="210"/>
      <c r="AB152" s="210"/>
      <c r="AC152" s="210"/>
      <c r="AD152" s="210"/>
      <c r="AE152" s="210"/>
      <c r="AF152" s="210"/>
      <c r="AG152" s="210" t="s">
        <v>134</v>
      </c>
      <c r="AH152" s="210"/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</row>
    <row r="153" spans="1:60" outlineLevel="2" x14ac:dyDescent="0.2">
      <c r="A153" s="227"/>
      <c r="B153" s="228"/>
      <c r="C153" s="259" t="s">
        <v>67</v>
      </c>
      <c r="D153" s="233"/>
      <c r="E153" s="234">
        <v>2</v>
      </c>
      <c r="F153" s="231"/>
      <c r="G153" s="231"/>
      <c r="H153" s="231"/>
      <c r="I153" s="231"/>
      <c r="J153" s="231"/>
      <c r="K153" s="231"/>
      <c r="L153" s="231"/>
      <c r="M153" s="231"/>
      <c r="N153" s="230"/>
      <c r="O153" s="230"/>
      <c r="P153" s="230"/>
      <c r="Q153" s="230"/>
      <c r="R153" s="231"/>
      <c r="S153" s="231"/>
      <c r="T153" s="231"/>
      <c r="U153" s="231"/>
      <c r="V153" s="231"/>
      <c r="W153" s="231"/>
      <c r="X153" s="231"/>
      <c r="Y153" s="231"/>
      <c r="Z153" s="210"/>
      <c r="AA153" s="210"/>
      <c r="AB153" s="210"/>
      <c r="AC153" s="210"/>
      <c r="AD153" s="210"/>
      <c r="AE153" s="210"/>
      <c r="AF153" s="210"/>
      <c r="AG153" s="210" t="s">
        <v>136</v>
      </c>
      <c r="AH153" s="210">
        <v>0</v>
      </c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</row>
    <row r="154" spans="1:60" outlineLevel="1" x14ac:dyDescent="0.2">
      <c r="A154" s="250">
        <v>64</v>
      </c>
      <c r="B154" s="251" t="s">
        <v>330</v>
      </c>
      <c r="C154" s="260" t="s">
        <v>331</v>
      </c>
      <c r="D154" s="252" t="s">
        <v>325</v>
      </c>
      <c r="E154" s="253">
        <v>1</v>
      </c>
      <c r="F154" s="254"/>
      <c r="G154" s="255">
        <f>ROUND(E154*F154,2)</f>
        <v>0</v>
      </c>
      <c r="H154" s="232"/>
      <c r="I154" s="231">
        <f>ROUND(E154*H154,2)</f>
        <v>0</v>
      </c>
      <c r="J154" s="232"/>
      <c r="K154" s="231">
        <f>ROUND(E154*J154,2)</f>
        <v>0</v>
      </c>
      <c r="L154" s="231">
        <v>21</v>
      </c>
      <c r="M154" s="231">
        <f>G154*(1+L154/100)</f>
        <v>0</v>
      </c>
      <c r="N154" s="230">
        <v>0</v>
      </c>
      <c r="O154" s="230">
        <f>ROUND(E154*N154,2)</f>
        <v>0</v>
      </c>
      <c r="P154" s="230">
        <v>0</v>
      </c>
      <c r="Q154" s="230">
        <f>ROUND(E154*P154,2)</f>
        <v>0</v>
      </c>
      <c r="R154" s="231"/>
      <c r="S154" s="231" t="s">
        <v>202</v>
      </c>
      <c r="T154" s="231" t="s">
        <v>203</v>
      </c>
      <c r="U154" s="231">
        <v>0</v>
      </c>
      <c r="V154" s="231">
        <f>ROUND(E154*U154,2)</f>
        <v>0</v>
      </c>
      <c r="W154" s="231"/>
      <c r="X154" s="231" t="s">
        <v>132</v>
      </c>
      <c r="Y154" s="231" t="s">
        <v>133</v>
      </c>
      <c r="Z154" s="210"/>
      <c r="AA154" s="210"/>
      <c r="AB154" s="210"/>
      <c r="AC154" s="210"/>
      <c r="AD154" s="210"/>
      <c r="AE154" s="210"/>
      <c r="AF154" s="210"/>
      <c r="AG154" s="210" t="s">
        <v>134</v>
      </c>
      <c r="AH154" s="210"/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</row>
    <row r="155" spans="1:60" ht="22.5" outlineLevel="1" x14ac:dyDescent="0.2">
      <c r="A155" s="250">
        <v>65</v>
      </c>
      <c r="B155" s="251" t="s">
        <v>332</v>
      </c>
      <c r="C155" s="260" t="s">
        <v>333</v>
      </c>
      <c r="D155" s="252" t="s">
        <v>172</v>
      </c>
      <c r="E155" s="253">
        <v>1</v>
      </c>
      <c r="F155" s="254"/>
      <c r="G155" s="255">
        <f>ROUND(E155*F155,2)</f>
        <v>0</v>
      </c>
      <c r="H155" s="232"/>
      <c r="I155" s="231">
        <f>ROUND(E155*H155,2)</f>
        <v>0</v>
      </c>
      <c r="J155" s="232"/>
      <c r="K155" s="231">
        <f>ROUND(E155*J155,2)</f>
        <v>0</v>
      </c>
      <c r="L155" s="231">
        <v>21</v>
      </c>
      <c r="M155" s="231">
        <f>G155*(1+L155/100)</f>
        <v>0</v>
      </c>
      <c r="N155" s="230">
        <v>0</v>
      </c>
      <c r="O155" s="230">
        <f>ROUND(E155*N155,2)</f>
        <v>0</v>
      </c>
      <c r="P155" s="230">
        <v>0</v>
      </c>
      <c r="Q155" s="230">
        <f>ROUND(E155*P155,2)</f>
        <v>0</v>
      </c>
      <c r="R155" s="231"/>
      <c r="S155" s="231" t="s">
        <v>202</v>
      </c>
      <c r="T155" s="231" t="s">
        <v>203</v>
      </c>
      <c r="U155" s="231">
        <v>0</v>
      </c>
      <c r="V155" s="231">
        <f>ROUND(E155*U155,2)</f>
        <v>0</v>
      </c>
      <c r="W155" s="231"/>
      <c r="X155" s="231" t="s">
        <v>132</v>
      </c>
      <c r="Y155" s="231" t="s">
        <v>133</v>
      </c>
      <c r="Z155" s="210"/>
      <c r="AA155" s="210"/>
      <c r="AB155" s="210"/>
      <c r="AC155" s="210"/>
      <c r="AD155" s="210"/>
      <c r="AE155" s="210"/>
      <c r="AF155" s="210"/>
      <c r="AG155" s="210" t="s">
        <v>134</v>
      </c>
      <c r="AH155" s="210"/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</row>
    <row r="156" spans="1:60" ht="22.5" outlineLevel="1" x14ac:dyDescent="0.2">
      <c r="A156" s="244">
        <v>66</v>
      </c>
      <c r="B156" s="245" t="s">
        <v>334</v>
      </c>
      <c r="C156" s="258" t="s">
        <v>335</v>
      </c>
      <c r="D156" s="246" t="s">
        <v>308</v>
      </c>
      <c r="E156" s="247">
        <v>30.69</v>
      </c>
      <c r="F156" s="248"/>
      <c r="G156" s="249">
        <f>ROUND(E156*F156,2)</f>
        <v>0</v>
      </c>
      <c r="H156" s="232"/>
      <c r="I156" s="231">
        <f>ROUND(E156*H156,2)</f>
        <v>0</v>
      </c>
      <c r="J156" s="232"/>
      <c r="K156" s="231">
        <f>ROUND(E156*J156,2)</f>
        <v>0</v>
      </c>
      <c r="L156" s="231">
        <v>21</v>
      </c>
      <c r="M156" s="231">
        <f>G156*(1+L156/100)</f>
        <v>0</v>
      </c>
      <c r="N156" s="230">
        <v>1E-3</v>
      </c>
      <c r="O156" s="230">
        <f>ROUND(E156*N156,2)</f>
        <v>0.03</v>
      </c>
      <c r="P156" s="230">
        <v>0</v>
      </c>
      <c r="Q156" s="230">
        <f>ROUND(E156*P156,2)</f>
        <v>0</v>
      </c>
      <c r="R156" s="231" t="s">
        <v>190</v>
      </c>
      <c r="S156" s="231" t="s">
        <v>131</v>
      </c>
      <c r="T156" s="231" t="s">
        <v>131</v>
      </c>
      <c r="U156" s="231">
        <v>0</v>
      </c>
      <c r="V156" s="231">
        <f>ROUND(E156*U156,2)</f>
        <v>0</v>
      </c>
      <c r="W156" s="231"/>
      <c r="X156" s="231" t="s">
        <v>191</v>
      </c>
      <c r="Y156" s="231" t="s">
        <v>133</v>
      </c>
      <c r="Z156" s="210"/>
      <c r="AA156" s="210"/>
      <c r="AB156" s="210"/>
      <c r="AC156" s="210"/>
      <c r="AD156" s="210"/>
      <c r="AE156" s="210"/>
      <c r="AF156" s="210"/>
      <c r="AG156" s="210" t="s">
        <v>192</v>
      </c>
      <c r="AH156" s="210"/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</row>
    <row r="157" spans="1:60" outlineLevel="2" x14ac:dyDescent="0.2">
      <c r="A157" s="227"/>
      <c r="B157" s="228"/>
      <c r="C157" s="259" t="s">
        <v>336</v>
      </c>
      <c r="D157" s="233"/>
      <c r="E157" s="234">
        <v>30.69</v>
      </c>
      <c r="F157" s="231"/>
      <c r="G157" s="231"/>
      <c r="H157" s="231"/>
      <c r="I157" s="231"/>
      <c r="J157" s="231"/>
      <c r="K157" s="231"/>
      <c r="L157" s="231"/>
      <c r="M157" s="231"/>
      <c r="N157" s="230"/>
      <c r="O157" s="230"/>
      <c r="P157" s="230"/>
      <c r="Q157" s="230"/>
      <c r="R157" s="231"/>
      <c r="S157" s="231"/>
      <c r="T157" s="231"/>
      <c r="U157" s="231"/>
      <c r="V157" s="231"/>
      <c r="W157" s="231"/>
      <c r="X157" s="231"/>
      <c r="Y157" s="231"/>
      <c r="Z157" s="210"/>
      <c r="AA157" s="210"/>
      <c r="AB157" s="210"/>
      <c r="AC157" s="210"/>
      <c r="AD157" s="210"/>
      <c r="AE157" s="210"/>
      <c r="AF157" s="210"/>
      <c r="AG157" s="210" t="s">
        <v>136</v>
      </c>
      <c r="AH157" s="210">
        <v>0</v>
      </c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</row>
    <row r="158" spans="1:60" outlineLevel="1" x14ac:dyDescent="0.2">
      <c r="A158" s="244">
        <v>67</v>
      </c>
      <c r="B158" s="245" t="s">
        <v>337</v>
      </c>
      <c r="C158" s="258" t="s">
        <v>338</v>
      </c>
      <c r="D158" s="246" t="s">
        <v>280</v>
      </c>
      <c r="E158" s="247">
        <v>2.3310000000000001E-2</v>
      </c>
      <c r="F158" s="248"/>
      <c r="G158" s="249">
        <f>ROUND(E158*F158,2)</f>
        <v>0</v>
      </c>
      <c r="H158" s="232"/>
      <c r="I158" s="231">
        <f>ROUND(E158*H158,2)</f>
        <v>0</v>
      </c>
      <c r="J158" s="232"/>
      <c r="K158" s="231">
        <f>ROUND(E158*J158,2)</f>
        <v>0</v>
      </c>
      <c r="L158" s="231">
        <v>21</v>
      </c>
      <c r="M158" s="231">
        <f>G158*(1+L158/100)</f>
        <v>0</v>
      </c>
      <c r="N158" s="230">
        <v>1</v>
      </c>
      <c r="O158" s="230">
        <f>ROUND(E158*N158,2)</f>
        <v>0.02</v>
      </c>
      <c r="P158" s="230">
        <v>0</v>
      </c>
      <c r="Q158" s="230">
        <f>ROUND(E158*P158,2)</f>
        <v>0</v>
      </c>
      <c r="R158" s="231" t="s">
        <v>190</v>
      </c>
      <c r="S158" s="231" t="s">
        <v>131</v>
      </c>
      <c r="T158" s="231" t="s">
        <v>131</v>
      </c>
      <c r="U158" s="231">
        <v>0</v>
      </c>
      <c r="V158" s="231">
        <f>ROUND(E158*U158,2)</f>
        <v>0</v>
      </c>
      <c r="W158" s="231"/>
      <c r="X158" s="231" t="s">
        <v>191</v>
      </c>
      <c r="Y158" s="231" t="s">
        <v>133</v>
      </c>
      <c r="Z158" s="210"/>
      <c r="AA158" s="210"/>
      <c r="AB158" s="210"/>
      <c r="AC158" s="210"/>
      <c r="AD158" s="210"/>
      <c r="AE158" s="210"/>
      <c r="AF158" s="210"/>
      <c r="AG158" s="210" t="s">
        <v>192</v>
      </c>
      <c r="AH158" s="210"/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  <c r="BH158" s="210"/>
    </row>
    <row r="159" spans="1:60" ht="22.5" outlineLevel="2" x14ac:dyDescent="0.2">
      <c r="A159" s="227"/>
      <c r="B159" s="228"/>
      <c r="C159" s="259" t="s">
        <v>339</v>
      </c>
      <c r="D159" s="233"/>
      <c r="E159" s="234">
        <v>2.3310000000000001E-2</v>
      </c>
      <c r="F159" s="231"/>
      <c r="G159" s="231"/>
      <c r="H159" s="231"/>
      <c r="I159" s="231"/>
      <c r="J159" s="231"/>
      <c r="K159" s="231"/>
      <c r="L159" s="231"/>
      <c r="M159" s="231"/>
      <c r="N159" s="230"/>
      <c r="O159" s="230"/>
      <c r="P159" s="230"/>
      <c r="Q159" s="230"/>
      <c r="R159" s="231"/>
      <c r="S159" s="231"/>
      <c r="T159" s="231"/>
      <c r="U159" s="231"/>
      <c r="V159" s="231"/>
      <c r="W159" s="231"/>
      <c r="X159" s="231"/>
      <c r="Y159" s="231"/>
      <c r="Z159" s="210"/>
      <c r="AA159" s="210"/>
      <c r="AB159" s="210"/>
      <c r="AC159" s="210"/>
      <c r="AD159" s="210"/>
      <c r="AE159" s="210"/>
      <c r="AF159" s="210"/>
      <c r="AG159" s="210" t="s">
        <v>136</v>
      </c>
      <c r="AH159" s="210">
        <v>0</v>
      </c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</row>
    <row r="160" spans="1:60" outlineLevel="1" x14ac:dyDescent="0.2">
      <c r="A160" s="244">
        <v>68</v>
      </c>
      <c r="B160" s="245" t="s">
        <v>340</v>
      </c>
      <c r="C160" s="258" t="s">
        <v>341</v>
      </c>
      <c r="D160" s="246" t="s">
        <v>280</v>
      </c>
      <c r="E160" s="247">
        <v>5.1979999999999998E-2</v>
      </c>
      <c r="F160" s="248"/>
      <c r="G160" s="249">
        <f>ROUND(E160*F160,2)</f>
        <v>0</v>
      </c>
      <c r="H160" s="232"/>
      <c r="I160" s="231">
        <f>ROUND(E160*H160,2)</f>
        <v>0</v>
      </c>
      <c r="J160" s="232"/>
      <c r="K160" s="231">
        <f>ROUND(E160*J160,2)</f>
        <v>0</v>
      </c>
      <c r="L160" s="231">
        <v>21</v>
      </c>
      <c r="M160" s="231">
        <f>G160*(1+L160/100)</f>
        <v>0</v>
      </c>
      <c r="N160" s="230">
        <v>1</v>
      </c>
      <c r="O160" s="230">
        <f>ROUND(E160*N160,2)</f>
        <v>0.05</v>
      </c>
      <c r="P160" s="230">
        <v>0</v>
      </c>
      <c r="Q160" s="230">
        <f>ROUND(E160*P160,2)</f>
        <v>0</v>
      </c>
      <c r="R160" s="231" t="s">
        <v>190</v>
      </c>
      <c r="S160" s="231" t="s">
        <v>131</v>
      </c>
      <c r="T160" s="231" t="s">
        <v>131</v>
      </c>
      <c r="U160" s="231">
        <v>0</v>
      </c>
      <c r="V160" s="231">
        <f>ROUND(E160*U160,2)</f>
        <v>0</v>
      </c>
      <c r="W160" s="231"/>
      <c r="X160" s="231" t="s">
        <v>191</v>
      </c>
      <c r="Y160" s="231" t="s">
        <v>133</v>
      </c>
      <c r="Z160" s="210"/>
      <c r="AA160" s="210"/>
      <c r="AB160" s="210"/>
      <c r="AC160" s="210"/>
      <c r="AD160" s="210"/>
      <c r="AE160" s="210"/>
      <c r="AF160" s="210"/>
      <c r="AG160" s="210" t="s">
        <v>192</v>
      </c>
      <c r="AH160" s="210"/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</row>
    <row r="161" spans="1:60" ht="22.5" outlineLevel="2" x14ac:dyDescent="0.2">
      <c r="A161" s="227"/>
      <c r="B161" s="228"/>
      <c r="C161" s="259" t="s">
        <v>342</v>
      </c>
      <c r="D161" s="233"/>
      <c r="E161" s="234">
        <v>5.1979999999999998E-2</v>
      </c>
      <c r="F161" s="231"/>
      <c r="G161" s="231"/>
      <c r="H161" s="231"/>
      <c r="I161" s="231"/>
      <c r="J161" s="231"/>
      <c r="K161" s="231"/>
      <c r="L161" s="231"/>
      <c r="M161" s="231"/>
      <c r="N161" s="230"/>
      <c r="O161" s="230"/>
      <c r="P161" s="230"/>
      <c r="Q161" s="230"/>
      <c r="R161" s="231"/>
      <c r="S161" s="231"/>
      <c r="T161" s="231"/>
      <c r="U161" s="231"/>
      <c r="V161" s="231"/>
      <c r="W161" s="231"/>
      <c r="X161" s="231"/>
      <c r="Y161" s="231"/>
      <c r="Z161" s="210"/>
      <c r="AA161" s="210"/>
      <c r="AB161" s="210"/>
      <c r="AC161" s="210"/>
      <c r="AD161" s="210"/>
      <c r="AE161" s="210"/>
      <c r="AF161" s="210"/>
      <c r="AG161" s="210" t="s">
        <v>136</v>
      </c>
      <c r="AH161" s="210">
        <v>0</v>
      </c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</row>
    <row r="162" spans="1:60" outlineLevel="1" x14ac:dyDescent="0.2">
      <c r="A162" s="244">
        <v>69</v>
      </c>
      <c r="B162" s="245" t="s">
        <v>343</v>
      </c>
      <c r="C162" s="258" t="s">
        <v>344</v>
      </c>
      <c r="D162" s="246" t="s">
        <v>280</v>
      </c>
      <c r="E162" s="247">
        <v>2.8080000000000001E-2</v>
      </c>
      <c r="F162" s="248"/>
      <c r="G162" s="249">
        <f>ROUND(E162*F162,2)</f>
        <v>0</v>
      </c>
      <c r="H162" s="232"/>
      <c r="I162" s="231">
        <f>ROUND(E162*H162,2)</f>
        <v>0</v>
      </c>
      <c r="J162" s="232"/>
      <c r="K162" s="231">
        <f>ROUND(E162*J162,2)</f>
        <v>0</v>
      </c>
      <c r="L162" s="231">
        <v>21</v>
      </c>
      <c r="M162" s="231">
        <f>G162*(1+L162/100)</f>
        <v>0</v>
      </c>
      <c r="N162" s="230">
        <v>1</v>
      </c>
      <c r="O162" s="230">
        <f>ROUND(E162*N162,2)</f>
        <v>0.03</v>
      </c>
      <c r="P162" s="230">
        <v>0</v>
      </c>
      <c r="Q162" s="230">
        <f>ROUND(E162*P162,2)</f>
        <v>0</v>
      </c>
      <c r="R162" s="231" t="s">
        <v>190</v>
      </c>
      <c r="S162" s="231" t="s">
        <v>131</v>
      </c>
      <c r="T162" s="231" t="s">
        <v>131</v>
      </c>
      <c r="U162" s="231">
        <v>0</v>
      </c>
      <c r="V162" s="231">
        <f>ROUND(E162*U162,2)</f>
        <v>0</v>
      </c>
      <c r="W162" s="231"/>
      <c r="X162" s="231" t="s">
        <v>191</v>
      </c>
      <c r="Y162" s="231" t="s">
        <v>133</v>
      </c>
      <c r="Z162" s="210"/>
      <c r="AA162" s="210"/>
      <c r="AB162" s="210"/>
      <c r="AC162" s="210"/>
      <c r="AD162" s="210"/>
      <c r="AE162" s="210"/>
      <c r="AF162" s="210"/>
      <c r="AG162" s="210" t="s">
        <v>192</v>
      </c>
      <c r="AH162" s="210"/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</row>
    <row r="163" spans="1:60" outlineLevel="2" x14ac:dyDescent="0.2">
      <c r="A163" s="227"/>
      <c r="B163" s="228"/>
      <c r="C163" s="259" t="s">
        <v>345</v>
      </c>
      <c r="D163" s="233"/>
      <c r="E163" s="234">
        <v>2.8080000000000001E-2</v>
      </c>
      <c r="F163" s="231"/>
      <c r="G163" s="231"/>
      <c r="H163" s="231"/>
      <c r="I163" s="231"/>
      <c r="J163" s="231"/>
      <c r="K163" s="231"/>
      <c r="L163" s="231"/>
      <c r="M163" s="231"/>
      <c r="N163" s="230"/>
      <c r="O163" s="230"/>
      <c r="P163" s="230"/>
      <c r="Q163" s="230"/>
      <c r="R163" s="231"/>
      <c r="S163" s="231"/>
      <c r="T163" s="231"/>
      <c r="U163" s="231"/>
      <c r="V163" s="231"/>
      <c r="W163" s="231"/>
      <c r="X163" s="231"/>
      <c r="Y163" s="231"/>
      <c r="Z163" s="210"/>
      <c r="AA163" s="210"/>
      <c r="AB163" s="210"/>
      <c r="AC163" s="210"/>
      <c r="AD163" s="210"/>
      <c r="AE163" s="210"/>
      <c r="AF163" s="210"/>
      <c r="AG163" s="210" t="s">
        <v>136</v>
      </c>
      <c r="AH163" s="210">
        <v>0</v>
      </c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</row>
    <row r="164" spans="1:60" ht="22.5" outlineLevel="1" x14ac:dyDescent="0.2">
      <c r="A164" s="244">
        <v>70</v>
      </c>
      <c r="B164" s="245" t="s">
        <v>346</v>
      </c>
      <c r="C164" s="258" t="s">
        <v>347</v>
      </c>
      <c r="D164" s="246" t="s">
        <v>280</v>
      </c>
      <c r="E164" s="247">
        <v>0.29754999999999998</v>
      </c>
      <c r="F164" s="248"/>
      <c r="G164" s="249">
        <f>ROUND(E164*F164,2)</f>
        <v>0</v>
      </c>
      <c r="H164" s="232"/>
      <c r="I164" s="231">
        <f>ROUND(E164*H164,2)</f>
        <v>0</v>
      </c>
      <c r="J164" s="232"/>
      <c r="K164" s="231">
        <f>ROUND(E164*J164,2)</f>
        <v>0</v>
      </c>
      <c r="L164" s="231">
        <v>21</v>
      </c>
      <c r="M164" s="231">
        <f>G164*(1+L164/100)</f>
        <v>0</v>
      </c>
      <c r="N164" s="230">
        <v>1</v>
      </c>
      <c r="O164" s="230">
        <f>ROUND(E164*N164,2)</f>
        <v>0.3</v>
      </c>
      <c r="P164" s="230">
        <v>0</v>
      </c>
      <c r="Q164" s="230">
        <f>ROUND(E164*P164,2)</f>
        <v>0</v>
      </c>
      <c r="R164" s="231"/>
      <c r="S164" s="231" t="s">
        <v>202</v>
      </c>
      <c r="T164" s="231" t="s">
        <v>131</v>
      </c>
      <c r="U164" s="231">
        <v>0</v>
      </c>
      <c r="V164" s="231">
        <f>ROUND(E164*U164,2)</f>
        <v>0</v>
      </c>
      <c r="W164" s="231"/>
      <c r="X164" s="231" t="s">
        <v>191</v>
      </c>
      <c r="Y164" s="231" t="s">
        <v>133</v>
      </c>
      <c r="Z164" s="210"/>
      <c r="AA164" s="210"/>
      <c r="AB164" s="210"/>
      <c r="AC164" s="210"/>
      <c r="AD164" s="210"/>
      <c r="AE164" s="210"/>
      <c r="AF164" s="210"/>
      <c r="AG164" s="210" t="s">
        <v>192</v>
      </c>
      <c r="AH164" s="210"/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</row>
    <row r="165" spans="1:60" outlineLevel="2" x14ac:dyDescent="0.2">
      <c r="A165" s="227"/>
      <c r="B165" s="228"/>
      <c r="C165" s="259" t="s">
        <v>348</v>
      </c>
      <c r="D165" s="233"/>
      <c r="E165" s="234">
        <v>0.29754999999999998</v>
      </c>
      <c r="F165" s="231"/>
      <c r="G165" s="231"/>
      <c r="H165" s="231"/>
      <c r="I165" s="231"/>
      <c r="J165" s="231"/>
      <c r="K165" s="231"/>
      <c r="L165" s="231"/>
      <c r="M165" s="231"/>
      <c r="N165" s="230"/>
      <c r="O165" s="230"/>
      <c r="P165" s="230"/>
      <c r="Q165" s="230"/>
      <c r="R165" s="231"/>
      <c r="S165" s="231"/>
      <c r="T165" s="231"/>
      <c r="U165" s="231"/>
      <c r="V165" s="231"/>
      <c r="W165" s="231"/>
      <c r="X165" s="231"/>
      <c r="Y165" s="231"/>
      <c r="Z165" s="210"/>
      <c r="AA165" s="210"/>
      <c r="AB165" s="210"/>
      <c r="AC165" s="210"/>
      <c r="AD165" s="210"/>
      <c r="AE165" s="210"/>
      <c r="AF165" s="210"/>
      <c r="AG165" s="210" t="s">
        <v>136</v>
      </c>
      <c r="AH165" s="210">
        <v>0</v>
      </c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10"/>
      <c r="BH165" s="210"/>
    </row>
    <row r="166" spans="1:60" ht="22.5" outlineLevel="1" x14ac:dyDescent="0.2">
      <c r="A166" s="244">
        <v>71</v>
      </c>
      <c r="B166" s="245" t="s">
        <v>349</v>
      </c>
      <c r="C166" s="258" t="s">
        <v>350</v>
      </c>
      <c r="D166" s="246" t="s">
        <v>280</v>
      </c>
      <c r="E166" s="247">
        <v>0.30780000000000002</v>
      </c>
      <c r="F166" s="248"/>
      <c r="G166" s="249">
        <f>ROUND(E166*F166,2)</f>
        <v>0</v>
      </c>
      <c r="H166" s="232"/>
      <c r="I166" s="231">
        <f>ROUND(E166*H166,2)</f>
        <v>0</v>
      </c>
      <c r="J166" s="232"/>
      <c r="K166" s="231">
        <f>ROUND(E166*J166,2)</f>
        <v>0</v>
      </c>
      <c r="L166" s="231">
        <v>21</v>
      </c>
      <c r="M166" s="231">
        <f>G166*(1+L166/100)</f>
        <v>0</v>
      </c>
      <c r="N166" s="230">
        <v>1</v>
      </c>
      <c r="O166" s="230">
        <f>ROUND(E166*N166,2)</f>
        <v>0.31</v>
      </c>
      <c r="P166" s="230">
        <v>0</v>
      </c>
      <c r="Q166" s="230">
        <f>ROUND(E166*P166,2)</f>
        <v>0</v>
      </c>
      <c r="R166" s="231" t="s">
        <v>190</v>
      </c>
      <c r="S166" s="231" t="s">
        <v>131</v>
      </c>
      <c r="T166" s="231" t="s">
        <v>131</v>
      </c>
      <c r="U166" s="231">
        <v>0</v>
      </c>
      <c r="V166" s="231">
        <f>ROUND(E166*U166,2)</f>
        <v>0</v>
      </c>
      <c r="W166" s="231"/>
      <c r="X166" s="231" t="s">
        <v>191</v>
      </c>
      <c r="Y166" s="231" t="s">
        <v>133</v>
      </c>
      <c r="Z166" s="210"/>
      <c r="AA166" s="210"/>
      <c r="AB166" s="210"/>
      <c r="AC166" s="210"/>
      <c r="AD166" s="210"/>
      <c r="AE166" s="210"/>
      <c r="AF166" s="210"/>
      <c r="AG166" s="210" t="s">
        <v>192</v>
      </c>
      <c r="AH166" s="210"/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F166" s="210"/>
      <c r="BG166" s="210"/>
      <c r="BH166" s="210"/>
    </row>
    <row r="167" spans="1:60" outlineLevel="2" x14ac:dyDescent="0.2">
      <c r="A167" s="227"/>
      <c r="B167" s="228"/>
      <c r="C167" s="259" t="s">
        <v>351</v>
      </c>
      <c r="D167" s="233"/>
      <c r="E167" s="234">
        <v>0.10780000000000001</v>
      </c>
      <c r="F167" s="231"/>
      <c r="G167" s="231"/>
      <c r="H167" s="231"/>
      <c r="I167" s="231"/>
      <c r="J167" s="231"/>
      <c r="K167" s="231"/>
      <c r="L167" s="231"/>
      <c r="M167" s="231"/>
      <c r="N167" s="230"/>
      <c r="O167" s="230"/>
      <c r="P167" s="230"/>
      <c r="Q167" s="230"/>
      <c r="R167" s="231"/>
      <c r="S167" s="231"/>
      <c r="T167" s="231"/>
      <c r="U167" s="231"/>
      <c r="V167" s="231"/>
      <c r="W167" s="231"/>
      <c r="X167" s="231"/>
      <c r="Y167" s="231"/>
      <c r="Z167" s="210"/>
      <c r="AA167" s="210"/>
      <c r="AB167" s="210"/>
      <c r="AC167" s="210"/>
      <c r="AD167" s="210"/>
      <c r="AE167" s="210"/>
      <c r="AF167" s="210"/>
      <c r="AG167" s="210" t="s">
        <v>136</v>
      </c>
      <c r="AH167" s="210">
        <v>0</v>
      </c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  <c r="BH167" s="210"/>
    </row>
    <row r="168" spans="1:60" outlineLevel="3" x14ac:dyDescent="0.2">
      <c r="A168" s="227"/>
      <c r="B168" s="228"/>
      <c r="C168" s="259" t="s">
        <v>352</v>
      </c>
      <c r="D168" s="233"/>
      <c r="E168" s="234">
        <v>0.2</v>
      </c>
      <c r="F168" s="231"/>
      <c r="G168" s="231"/>
      <c r="H168" s="231"/>
      <c r="I168" s="231"/>
      <c r="J168" s="231"/>
      <c r="K168" s="231"/>
      <c r="L168" s="231"/>
      <c r="M168" s="231"/>
      <c r="N168" s="230"/>
      <c r="O168" s="230"/>
      <c r="P168" s="230"/>
      <c r="Q168" s="230"/>
      <c r="R168" s="231"/>
      <c r="S168" s="231"/>
      <c r="T168" s="231"/>
      <c r="U168" s="231"/>
      <c r="V168" s="231"/>
      <c r="W168" s="231"/>
      <c r="X168" s="231"/>
      <c r="Y168" s="231"/>
      <c r="Z168" s="210"/>
      <c r="AA168" s="210"/>
      <c r="AB168" s="210"/>
      <c r="AC168" s="210"/>
      <c r="AD168" s="210"/>
      <c r="AE168" s="210"/>
      <c r="AF168" s="210"/>
      <c r="AG168" s="210" t="s">
        <v>136</v>
      </c>
      <c r="AH168" s="210">
        <v>0</v>
      </c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  <c r="BH168" s="210"/>
    </row>
    <row r="169" spans="1:60" ht="22.5" outlineLevel="1" x14ac:dyDescent="0.2">
      <c r="A169" s="244">
        <v>72</v>
      </c>
      <c r="B169" s="245" t="s">
        <v>353</v>
      </c>
      <c r="C169" s="258" t="s">
        <v>354</v>
      </c>
      <c r="D169" s="246" t="s">
        <v>280</v>
      </c>
      <c r="E169" s="247">
        <v>0.66254999999999997</v>
      </c>
      <c r="F169" s="248"/>
      <c r="G169" s="249">
        <f>ROUND(E169*F169,2)</f>
        <v>0</v>
      </c>
      <c r="H169" s="232"/>
      <c r="I169" s="231">
        <f>ROUND(E169*H169,2)</f>
        <v>0</v>
      </c>
      <c r="J169" s="232"/>
      <c r="K169" s="231">
        <f>ROUND(E169*J169,2)</f>
        <v>0</v>
      </c>
      <c r="L169" s="231">
        <v>21</v>
      </c>
      <c r="M169" s="231">
        <f>G169*(1+L169/100)</f>
        <v>0</v>
      </c>
      <c r="N169" s="230">
        <v>1</v>
      </c>
      <c r="O169" s="230">
        <f>ROUND(E169*N169,2)</f>
        <v>0.66</v>
      </c>
      <c r="P169" s="230">
        <v>0</v>
      </c>
      <c r="Q169" s="230">
        <f>ROUND(E169*P169,2)</f>
        <v>0</v>
      </c>
      <c r="R169" s="231"/>
      <c r="S169" s="231" t="s">
        <v>202</v>
      </c>
      <c r="T169" s="231" t="s">
        <v>131</v>
      </c>
      <c r="U169" s="231">
        <v>0</v>
      </c>
      <c r="V169" s="231">
        <f>ROUND(E169*U169,2)</f>
        <v>0</v>
      </c>
      <c r="W169" s="231"/>
      <c r="X169" s="231" t="s">
        <v>191</v>
      </c>
      <c r="Y169" s="231" t="s">
        <v>133</v>
      </c>
      <c r="Z169" s="210"/>
      <c r="AA169" s="210"/>
      <c r="AB169" s="210"/>
      <c r="AC169" s="210"/>
      <c r="AD169" s="210"/>
      <c r="AE169" s="210"/>
      <c r="AF169" s="210"/>
      <c r="AG169" s="210" t="s">
        <v>192</v>
      </c>
      <c r="AH169" s="210"/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  <c r="BH169" s="210"/>
    </row>
    <row r="170" spans="1:60" outlineLevel="2" x14ac:dyDescent="0.2">
      <c r="A170" s="227"/>
      <c r="B170" s="228"/>
      <c r="C170" s="259" t="s">
        <v>355</v>
      </c>
      <c r="D170" s="233"/>
      <c r="E170" s="234">
        <v>0.46255000000000002</v>
      </c>
      <c r="F170" s="231"/>
      <c r="G170" s="231"/>
      <c r="H170" s="231"/>
      <c r="I170" s="231"/>
      <c r="J170" s="231"/>
      <c r="K170" s="231"/>
      <c r="L170" s="231"/>
      <c r="M170" s="231"/>
      <c r="N170" s="230"/>
      <c r="O170" s="230"/>
      <c r="P170" s="230"/>
      <c r="Q170" s="230"/>
      <c r="R170" s="231"/>
      <c r="S170" s="231"/>
      <c r="T170" s="231"/>
      <c r="U170" s="231"/>
      <c r="V170" s="231"/>
      <c r="W170" s="231"/>
      <c r="X170" s="231"/>
      <c r="Y170" s="231"/>
      <c r="Z170" s="210"/>
      <c r="AA170" s="210"/>
      <c r="AB170" s="210"/>
      <c r="AC170" s="210"/>
      <c r="AD170" s="210"/>
      <c r="AE170" s="210"/>
      <c r="AF170" s="210"/>
      <c r="AG170" s="210" t="s">
        <v>136</v>
      </c>
      <c r="AH170" s="210">
        <v>0</v>
      </c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  <c r="BH170" s="210"/>
    </row>
    <row r="171" spans="1:60" outlineLevel="3" x14ac:dyDescent="0.2">
      <c r="A171" s="227"/>
      <c r="B171" s="228"/>
      <c r="C171" s="259" t="s">
        <v>352</v>
      </c>
      <c r="D171" s="233"/>
      <c r="E171" s="234">
        <v>0.2</v>
      </c>
      <c r="F171" s="231"/>
      <c r="G171" s="231"/>
      <c r="H171" s="231"/>
      <c r="I171" s="231"/>
      <c r="J171" s="231"/>
      <c r="K171" s="231"/>
      <c r="L171" s="231"/>
      <c r="M171" s="231"/>
      <c r="N171" s="230"/>
      <c r="O171" s="230"/>
      <c r="P171" s="230"/>
      <c r="Q171" s="230"/>
      <c r="R171" s="231"/>
      <c r="S171" s="231"/>
      <c r="T171" s="231"/>
      <c r="U171" s="231"/>
      <c r="V171" s="231"/>
      <c r="W171" s="231"/>
      <c r="X171" s="231"/>
      <c r="Y171" s="231"/>
      <c r="Z171" s="210"/>
      <c r="AA171" s="210"/>
      <c r="AB171" s="210"/>
      <c r="AC171" s="210"/>
      <c r="AD171" s="210"/>
      <c r="AE171" s="210"/>
      <c r="AF171" s="210"/>
      <c r="AG171" s="210" t="s">
        <v>136</v>
      </c>
      <c r="AH171" s="210">
        <v>0</v>
      </c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</row>
    <row r="172" spans="1:60" ht="33.75" outlineLevel="1" x14ac:dyDescent="0.2">
      <c r="A172" s="244">
        <v>73</v>
      </c>
      <c r="B172" s="245" t="s">
        <v>356</v>
      </c>
      <c r="C172" s="258" t="s">
        <v>357</v>
      </c>
      <c r="D172" s="246" t="s">
        <v>149</v>
      </c>
      <c r="E172" s="247">
        <v>5.92</v>
      </c>
      <c r="F172" s="248"/>
      <c r="G172" s="249">
        <f>ROUND(E172*F172,2)</f>
        <v>0</v>
      </c>
      <c r="H172" s="232"/>
      <c r="I172" s="231">
        <f>ROUND(E172*H172,2)</f>
        <v>0</v>
      </c>
      <c r="J172" s="232"/>
      <c r="K172" s="231">
        <f>ROUND(E172*J172,2)</f>
        <v>0</v>
      </c>
      <c r="L172" s="231">
        <v>21</v>
      </c>
      <c r="M172" s="231">
        <f>G172*(1+L172/100)</f>
        <v>0</v>
      </c>
      <c r="N172" s="230">
        <v>0</v>
      </c>
      <c r="O172" s="230">
        <f>ROUND(E172*N172,2)</f>
        <v>0</v>
      </c>
      <c r="P172" s="230">
        <v>0</v>
      </c>
      <c r="Q172" s="230">
        <f>ROUND(E172*P172,2)</f>
        <v>0</v>
      </c>
      <c r="R172" s="231"/>
      <c r="S172" s="231" t="s">
        <v>202</v>
      </c>
      <c r="T172" s="231" t="s">
        <v>203</v>
      </c>
      <c r="U172" s="231">
        <v>0</v>
      </c>
      <c r="V172" s="231">
        <f>ROUND(E172*U172,2)</f>
        <v>0</v>
      </c>
      <c r="W172" s="231"/>
      <c r="X172" s="231" t="s">
        <v>191</v>
      </c>
      <c r="Y172" s="231" t="s">
        <v>133</v>
      </c>
      <c r="Z172" s="210"/>
      <c r="AA172" s="210"/>
      <c r="AB172" s="210"/>
      <c r="AC172" s="210"/>
      <c r="AD172" s="210"/>
      <c r="AE172" s="210"/>
      <c r="AF172" s="210"/>
      <c r="AG172" s="210" t="s">
        <v>192</v>
      </c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</row>
    <row r="173" spans="1:60" outlineLevel="2" x14ac:dyDescent="0.2">
      <c r="A173" s="227"/>
      <c r="B173" s="228"/>
      <c r="C173" s="259" t="s">
        <v>358</v>
      </c>
      <c r="D173" s="233"/>
      <c r="E173" s="234">
        <v>5.92</v>
      </c>
      <c r="F173" s="231"/>
      <c r="G173" s="231"/>
      <c r="H173" s="231"/>
      <c r="I173" s="231"/>
      <c r="J173" s="231"/>
      <c r="K173" s="231"/>
      <c r="L173" s="231"/>
      <c r="M173" s="231"/>
      <c r="N173" s="230"/>
      <c r="O173" s="230"/>
      <c r="P173" s="230"/>
      <c r="Q173" s="230"/>
      <c r="R173" s="231"/>
      <c r="S173" s="231"/>
      <c r="T173" s="231"/>
      <c r="U173" s="231"/>
      <c r="V173" s="231"/>
      <c r="W173" s="231"/>
      <c r="X173" s="231"/>
      <c r="Y173" s="231"/>
      <c r="Z173" s="210"/>
      <c r="AA173" s="210"/>
      <c r="AB173" s="210"/>
      <c r="AC173" s="210"/>
      <c r="AD173" s="210"/>
      <c r="AE173" s="210"/>
      <c r="AF173" s="210"/>
      <c r="AG173" s="210" t="s">
        <v>136</v>
      </c>
      <c r="AH173" s="210">
        <v>0</v>
      </c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</row>
    <row r="174" spans="1:60" ht="33.75" outlineLevel="1" x14ac:dyDescent="0.2">
      <c r="A174" s="244">
        <v>74</v>
      </c>
      <c r="B174" s="245" t="s">
        <v>359</v>
      </c>
      <c r="C174" s="258" t="s">
        <v>360</v>
      </c>
      <c r="D174" s="246" t="s">
        <v>172</v>
      </c>
      <c r="E174" s="247">
        <v>9</v>
      </c>
      <c r="F174" s="248"/>
      <c r="G174" s="249">
        <f>ROUND(E174*F174,2)</f>
        <v>0</v>
      </c>
      <c r="H174" s="232"/>
      <c r="I174" s="231">
        <f>ROUND(E174*H174,2)</f>
        <v>0</v>
      </c>
      <c r="J174" s="232"/>
      <c r="K174" s="231">
        <f>ROUND(E174*J174,2)</f>
        <v>0</v>
      </c>
      <c r="L174" s="231">
        <v>21</v>
      </c>
      <c r="M174" s="231">
        <f>G174*(1+L174/100)</f>
        <v>0</v>
      </c>
      <c r="N174" s="230">
        <v>1.66E-2</v>
      </c>
      <c r="O174" s="230">
        <f>ROUND(E174*N174,2)</f>
        <v>0.15</v>
      </c>
      <c r="P174" s="230">
        <v>0</v>
      </c>
      <c r="Q174" s="230">
        <f>ROUND(E174*P174,2)</f>
        <v>0</v>
      </c>
      <c r="R174" s="231"/>
      <c r="S174" s="231" t="s">
        <v>202</v>
      </c>
      <c r="T174" s="231" t="s">
        <v>203</v>
      </c>
      <c r="U174" s="231">
        <v>0</v>
      </c>
      <c r="V174" s="231">
        <f>ROUND(E174*U174,2)</f>
        <v>0</v>
      </c>
      <c r="W174" s="231"/>
      <c r="X174" s="231" t="s">
        <v>191</v>
      </c>
      <c r="Y174" s="231" t="s">
        <v>133</v>
      </c>
      <c r="Z174" s="210"/>
      <c r="AA174" s="210"/>
      <c r="AB174" s="210"/>
      <c r="AC174" s="210"/>
      <c r="AD174" s="210"/>
      <c r="AE174" s="210"/>
      <c r="AF174" s="210"/>
      <c r="AG174" s="210" t="s">
        <v>192</v>
      </c>
      <c r="AH174" s="210"/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</row>
    <row r="175" spans="1:60" outlineLevel="2" x14ac:dyDescent="0.2">
      <c r="A175" s="227"/>
      <c r="B175" s="228"/>
      <c r="C175" s="259" t="s">
        <v>361</v>
      </c>
      <c r="D175" s="233"/>
      <c r="E175" s="234">
        <v>9</v>
      </c>
      <c r="F175" s="231"/>
      <c r="G175" s="231"/>
      <c r="H175" s="231"/>
      <c r="I175" s="231"/>
      <c r="J175" s="231"/>
      <c r="K175" s="231"/>
      <c r="L175" s="231"/>
      <c r="M175" s="231"/>
      <c r="N175" s="230"/>
      <c r="O175" s="230"/>
      <c r="P175" s="230"/>
      <c r="Q175" s="230"/>
      <c r="R175" s="231"/>
      <c r="S175" s="231"/>
      <c r="T175" s="231"/>
      <c r="U175" s="231"/>
      <c r="V175" s="231"/>
      <c r="W175" s="231"/>
      <c r="X175" s="231"/>
      <c r="Y175" s="231"/>
      <c r="Z175" s="210"/>
      <c r="AA175" s="210"/>
      <c r="AB175" s="210"/>
      <c r="AC175" s="210"/>
      <c r="AD175" s="210"/>
      <c r="AE175" s="210"/>
      <c r="AF175" s="210"/>
      <c r="AG175" s="210" t="s">
        <v>136</v>
      </c>
      <c r="AH175" s="210">
        <v>0</v>
      </c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</row>
    <row r="176" spans="1:60" outlineLevel="1" x14ac:dyDescent="0.2">
      <c r="A176" s="244">
        <v>75</v>
      </c>
      <c r="B176" s="245" t="s">
        <v>362</v>
      </c>
      <c r="C176" s="258" t="s">
        <v>363</v>
      </c>
      <c r="D176" s="246" t="s">
        <v>308</v>
      </c>
      <c r="E176" s="247">
        <v>184.8</v>
      </c>
      <c r="F176" s="248"/>
      <c r="G176" s="249">
        <f>ROUND(E176*F176,2)</f>
        <v>0</v>
      </c>
      <c r="H176" s="232"/>
      <c r="I176" s="231">
        <f>ROUND(E176*H176,2)</f>
        <v>0</v>
      </c>
      <c r="J176" s="232"/>
      <c r="K176" s="231">
        <f>ROUND(E176*J176,2)</f>
        <v>0</v>
      </c>
      <c r="L176" s="231">
        <v>21</v>
      </c>
      <c r="M176" s="231">
        <f>G176*(1+L176/100)</f>
        <v>0</v>
      </c>
      <c r="N176" s="230">
        <v>1E-3</v>
      </c>
      <c r="O176" s="230">
        <f>ROUND(E176*N176,2)</f>
        <v>0.18</v>
      </c>
      <c r="P176" s="230">
        <v>0</v>
      </c>
      <c r="Q176" s="230">
        <f>ROUND(E176*P176,2)</f>
        <v>0</v>
      </c>
      <c r="R176" s="231" t="s">
        <v>190</v>
      </c>
      <c r="S176" s="231" t="s">
        <v>131</v>
      </c>
      <c r="T176" s="231" t="s">
        <v>203</v>
      </c>
      <c r="U176" s="231">
        <v>0</v>
      </c>
      <c r="V176" s="231">
        <f>ROUND(E176*U176,2)</f>
        <v>0</v>
      </c>
      <c r="W176" s="231"/>
      <c r="X176" s="231" t="s">
        <v>191</v>
      </c>
      <c r="Y176" s="231" t="s">
        <v>133</v>
      </c>
      <c r="Z176" s="210"/>
      <c r="AA176" s="210"/>
      <c r="AB176" s="210"/>
      <c r="AC176" s="210"/>
      <c r="AD176" s="210"/>
      <c r="AE176" s="210"/>
      <c r="AF176" s="210"/>
      <c r="AG176" s="210" t="s">
        <v>192</v>
      </c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</row>
    <row r="177" spans="1:60" outlineLevel="2" x14ac:dyDescent="0.2">
      <c r="A177" s="227"/>
      <c r="B177" s="228"/>
      <c r="C177" s="259" t="s">
        <v>364</v>
      </c>
      <c r="D177" s="233"/>
      <c r="E177" s="234">
        <v>184.8</v>
      </c>
      <c r="F177" s="231"/>
      <c r="G177" s="231"/>
      <c r="H177" s="231"/>
      <c r="I177" s="231"/>
      <c r="J177" s="231"/>
      <c r="K177" s="231"/>
      <c r="L177" s="231"/>
      <c r="M177" s="231"/>
      <c r="N177" s="230"/>
      <c r="O177" s="230"/>
      <c r="P177" s="230"/>
      <c r="Q177" s="230"/>
      <c r="R177" s="231"/>
      <c r="S177" s="231"/>
      <c r="T177" s="231"/>
      <c r="U177" s="231"/>
      <c r="V177" s="231"/>
      <c r="W177" s="231"/>
      <c r="X177" s="231"/>
      <c r="Y177" s="231"/>
      <c r="Z177" s="210"/>
      <c r="AA177" s="210"/>
      <c r="AB177" s="210"/>
      <c r="AC177" s="210"/>
      <c r="AD177" s="210"/>
      <c r="AE177" s="210"/>
      <c r="AF177" s="210"/>
      <c r="AG177" s="210" t="s">
        <v>136</v>
      </c>
      <c r="AH177" s="210">
        <v>0</v>
      </c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</row>
    <row r="178" spans="1:60" outlineLevel="1" x14ac:dyDescent="0.2">
      <c r="A178" s="227">
        <v>76</v>
      </c>
      <c r="B178" s="228" t="s">
        <v>365</v>
      </c>
      <c r="C178" s="261" t="s">
        <v>366</v>
      </c>
      <c r="D178" s="229" t="s">
        <v>0</v>
      </c>
      <c r="E178" s="256"/>
      <c r="F178" s="232"/>
      <c r="G178" s="231">
        <f>ROUND(E178*F178,2)</f>
        <v>0</v>
      </c>
      <c r="H178" s="232"/>
      <c r="I178" s="231">
        <f>ROUND(E178*H178,2)</f>
        <v>0</v>
      </c>
      <c r="J178" s="232"/>
      <c r="K178" s="231">
        <f>ROUND(E178*J178,2)</f>
        <v>0</v>
      </c>
      <c r="L178" s="231">
        <v>21</v>
      </c>
      <c r="M178" s="231">
        <f>G178*(1+L178/100)</f>
        <v>0</v>
      </c>
      <c r="N178" s="230">
        <v>0</v>
      </c>
      <c r="O178" s="230">
        <f>ROUND(E178*N178,2)</f>
        <v>0</v>
      </c>
      <c r="P178" s="230">
        <v>0</v>
      </c>
      <c r="Q178" s="230">
        <f>ROUND(E178*P178,2)</f>
        <v>0</v>
      </c>
      <c r="R178" s="231"/>
      <c r="S178" s="231" t="s">
        <v>131</v>
      </c>
      <c r="T178" s="231" t="s">
        <v>131</v>
      </c>
      <c r="U178" s="231">
        <v>0</v>
      </c>
      <c r="V178" s="231">
        <f>ROUND(E178*U178,2)</f>
        <v>0</v>
      </c>
      <c r="W178" s="231"/>
      <c r="X178" s="231" t="s">
        <v>281</v>
      </c>
      <c r="Y178" s="231" t="s">
        <v>133</v>
      </c>
      <c r="Z178" s="210"/>
      <c r="AA178" s="210"/>
      <c r="AB178" s="210"/>
      <c r="AC178" s="210"/>
      <c r="AD178" s="210"/>
      <c r="AE178" s="210"/>
      <c r="AF178" s="210"/>
      <c r="AG178" s="210" t="s">
        <v>282</v>
      </c>
      <c r="AH178" s="210"/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</row>
    <row r="179" spans="1:60" x14ac:dyDescent="0.2">
      <c r="A179" s="237" t="s">
        <v>126</v>
      </c>
      <c r="B179" s="238" t="s">
        <v>91</v>
      </c>
      <c r="C179" s="257" t="s">
        <v>92</v>
      </c>
      <c r="D179" s="239"/>
      <c r="E179" s="240"/>
      <c r="F179" s="241"/>
      <c r="G179" s="242">
        <f>SUMIF(AG180:AG185,"&lt;&gt;NOR",G180:G185)</f>
        <v>0</v>
      </c>
      <c r="H179" s="236"/>
      <c r="I179" s="236">
        <f>SUM(I180:I185)</f>
        <v>0</v>
      </c>
      <c r="J179" s="236"/>
      <c r="K179" s="236">
        <f>SUM(K180:K185)</f>
        <v>0</v>
      </c>
      <c r="L179" s="236"/>
      <c r="M179" s="236">
        <f>SUM(M180:M185)</f>
        <v>0</v>
      </c>
      <c r="N179" s="235"/>
      <c r="O179" s="235">
        <f>SUM(O180:O185)</f>
        <v>0.03</v>
      </c>
      <c r="P179" s="235"/>
      <c r="Q179" s="235">
        <f>SUM(Q180:Q185)</f>
        <v>0</v>
      </c>
      <c r="R179" s="236"/>
      <c r="S179" s="236"/>
      <c r="T179" s="236"/>
      <c r="U179" s="236"/>
      <c r="V179" s="236">
        <f>SUM(V180:V185)</f>
        <v>29.97</v>
      </c>
      <c r="W179" s="236"/>
      <c r="X179" s="236"/>
      <c r="Y179" s="236"/>
      <c r="AG179" t="s">
        <v>127</v>
      </c>
    </row>
    <row r="180" spans="1:60" outlineLevel="1" x14ac:dyDescent="0.2">
      <c r="A180" s="244">
        <v>77</v>
      </c>
      <c r="B180" s="245" t="s">
        <v>367</v>
      </c>
      <c r="C180" s="258" t="s">
        <v>368</v>
      </c>
      <c r="D180" s="246" t="s">
        <v>149</v>
      </c>
      <c r="E180" s="247">
        <v>54.095999999999997</v>
      </c>
      <c r="F180" s="248"/>
      <c r="G180" s="249">
        <f>ROUND(E180*F180,2)</f>
        <v>0</v>
      </c>
      <c r="H180" s="232"/>
      <c r="I180" s="231">
        <f>ROUND(E180*H180,2)</f>
        <v>0</v>
      </c>
      <c r="J180" s="232"/>
      <c r="K180" s="231">
        <f>ROUND(E180*J180,2)</f>
        <v>0</v>
      </c>
      <c r="L180" s="231">
        <v>21</v>
      </c>
      <c r="M180" s="231">
        <f>G180*(1+L180/100)</f>
        <v>0</v>
      </c>
      <c r="N180" s="230">
        <v>6.4000000000000005E-4</v>
      </c>
      <c r="O180" s="230">
        <f>ROUND(E180*N180,2)</f>
        <v>0.03</v>
      </c>
      <c r="P180" s="230">
        <v>0</v>
      </c>
      <c r="Q180" s="230">
        <f>ROUND(E180*P180,2)</f>
        <v>0</v>
      </c>
      <c r="R180" s="231"/>
      <c r="S180" s="231" t="s">
        <v>131</v>
      </c>
      <c r="T180" s="231" t="s">
        <v>131</v>
      </c>
      <c r="U180" s="231">
        <v>0.55400000000000005</v>
      </c>
      <c r="V180" s="231">
        <f>ROUND(E180*U180,2)</f>
        <v>29.97</v>
      </c>
      <c r="W180" s="231"/>
      <c r="X180" s="231" t="s">
        <v>132</v>
      </c>
      <c r="Y180" s="231" t="s">
        <v>133</v>
      </c>
      <c r="Z180" s="210"/>
      <c r="AA180" s="210"/>
      <c r="AB180" s="210"/>
      <c r="AC180" s="210"/>
      <c r="AD180" s="210"/>
      <c r="AE180" s="210"/>
      <c r="AF180" s="210"/>
      <c r="AG180" s="210" t="s">
        <v>134</v>
      </c>
      <c r="AH180" s="210"/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  <c r="BH180" s="210"/>
    </row>
    <row r="181" spans="1:60" ht="22.5" outlineLevel="2" x14ac:dyDescent="0.2">
      <c r="A181" s="227"/>
      <c r="B181" s="228"/>
      <c r="C181" s="259" t="s">
        <v>369</v>
      </c>
      <c r="D181" s="233"/>
      <c r="E181" s="234">
        <v>18.88</v>
      </c>
      <c r="F181" s="231"/>
      <c r="G181" s="231"/>
      <c r="H181" s="231"/>
      <c r="I181" s="231"/>
      <c r="J181" s="231"/>
      <c r="K181" s="231"/>
      <c r="L181" s="231"/>
      <c r="M181" s="231"/>
      <c r="N181" s="230"/>
      <c r="O181" s="230"/>
      <c r="P181" s="230"/>
      <c r="Q181" s="230"/>
      <c r="R181" s="231"/>
      <c r="S181" s="231"/>
      <c r="T181" s="231"/>
      <c r="U181" s="231"/>
      <c r="V181" s="231"/>
      <c r="W181" s="231"/>
      <c r="X181" s="231"/>
      <c r="Y181" s="231"/>
      <c r="Z181" s="210"/>
      <c r="AA181" s="210"/>
      <c r="AB181" s="210"/>
      <c r="AC181" s="210"/>
      <c r="AD181" s="210"/>
      <c r="AE181" s="210"/>
      <c r="AF181" s="210"/>
      <c r="AG181" s="210" t="s">
        <v>136</v>
      </c>
      <c r="AH181" s="210">
        <v>0</v>
      </c>
      <c r="AI181" s="210"/>
      <c r="AJ181" s="210"/>
      <c r="AK181" s="210"/>
      <c r="AL181" s="210"/>
      <c r="AM181" s="210"/>
      <c r="AN181" s="210"/>
      <c r="AO181" s="210"/>
      <c r="AP181" s="210"/>
      <c r="AQ181" s="210"/>
      <c r="AR181" s="210"/>
      <c r="AS181" s="210"/>
      <c r="AT181" s="210"/>
      <c r="AU181" s="210"/>
      <c r="AV181" s="210"/>
      <c r="AW181" s="210"/>
      <c r="AX181" s="210"/>
      <c r="AY181" s="210"/>
      <c r="AZ181" s="210"/>
      <c r="BA181" s="210"/>
      <c r="BB181" s="210"/>
      <c r="BC181" s="210"/>
      <c r="BD181" s="210"/>
      <c r="BE181" s="210"/>
      <c r="BF181" s="210"/>
      <c r="BG181" s="210"/>
      <c r="BH181" s="210"/>
    </row>
    <row r="182" spans="1:60" outlineLevel="3" x14ac:dyDescent="0.2">
      <c r="A182" s="227"/>
      <c r="B182" s="228"/>
      <c r="C182" s="259" t="s">
        <v>370</v>
      </c>
      <c r="D182" s="233"/>
      <c r="E182" s="234">
        <v>1.48</v>
      </c>
      <c r="F182" s="231"/>
      <c r="G182" s="231"/>
      <c r="H182" s="231"/>
      <c r="I182" s="231"/>
      <c r="J182" s="231"/>
      <c r="K182" s="231"/>
      <c r="L182" s="231"/>
      <c r="M182" s="231"/>
      <c r="N182" s="230"/>
      <c r="O182" s="230"/>
      <c r="P182" s="230"/>
      <c r="Q182" s="230"/>
      <c r="R182" s="231"/>
      <c r="S182" s="231"/>
      <c r="T182" s="231"/>
      <c r="U182" s="231"/>
      <c r="V182" s="231"/>
      <c r="W182" s="231"/>
      <c r="X182" s="231"/>
      <c r="Y182" s="231"/>
      <c r="Z182" s="210"/>
      <c r="AA182" s="210"/>
      <c r="AB182" s="210"/>
      <c r="AC182" s="210"/>
      <c r="AD182" s="210"/>
      <c r="AE182" s="210"/>
      <c r="AF182" s="210"/>
      <c r="AG182" s="210" t="s">
        <v>136</v>
      </c>
      <c r="AH182" s="210">
        <v>0</v>
      </c>
      <c r="AI182" s="210"/>
      <c r="AJ182" s="210"/>
      <c r="AK182" s="210"/>
      <c r="AL182" s="210"/>
      <c r="AM182" s="210"/>
      <c r="AN182" s="210"/>
      <c r="AO182" s="210"/>
      <c r="AP182" s="210"/>
      <c r="AQ182" s="210"/>
      <c r="AR182" s="210"/>
      <c r="AS182" s="210"/>
      <c r="AT182" s="210"/>
      <c r="AU182" s="210"/>
      <c r="AV182" s="210"/>
      <c r="AW182" s="210"/>
      <c r="AX182" s="210"/>
      <c r="AY182" s="210"/>
      <c r="AZ182" s="210"/>
      <c r="BA182" s="210"/>
      <c r="BB182" s="210"/>
      <c r="BC182" s="210"/>
      <c r="BD182" s="210"/>
      <c r="BE182" s="210"/>
      <c r="BF182" s="210"/>
      <c r="BG182" s="210"/>
      <c r="BH182" s="210"/>
    </row>
    <row r="183" spans="1:60" outlineLevel="3" x14ac:dyDescent="0.2">
      <c r="A183" s="227"/>
      <c r="B183" s="228"/>
      <c r="C183" s="259" t="s">
        <v>371</v>
      </c>
      <c r="D183" s="233"/>
      <c r="E183" s="234">
        <v>3.3279999999999998</v>
      </c>
      <c r="F183" s="231"/>
      <c r="G183" s="231"/>
      <c r="H183" s="231"/>
      <c r="I183" s="231"/>
      <c r="J183" s="231"/>
      <c r="K183" s="231"/>
      <c r="L183" s="231"/>
      <c r="M183" s="231"/>
      <c r="N183" s="230"/>
      <c r="O183" s="230"/>
      <c r="P183" s="230"/>
      <c r="Q183" s="230"/>
      <c r="R183" s="231"/>
      <c r="S183" s="231"/>
      <c r="T183" s="231"/>
      <c r="U183" s="231"/>
      <c r="V183" s="231"/>
      <c r="W183" s="231"/>
      <c r="X183" s="231"/>
      <c r="Y183" s="231"/>
      <c r="Z183" s="210"/>
      <c r="AA183" s="210"/>
      <c r="AB183" s="210"/>
      <c r="AC183" s="210"/>
      <c r="AD183" s="210"/>
      <c r="AE183" s="210"/>
      <c r="AF183" s="210"/>
      <c r="AG183" s="210" t="s">
        <v>136</v>
      </c>
      <c r="AH183" s="210">
        <v>0</v>
      </c>
      <c r="AI183" s="210"/>
      <c r="AJ183" s="210"/>
      <c r="AK183" s="210"/>
      <c r="AL183" s="210"/>
      <c r="AM183" s="210"/>
      <c r="AN183" s="210"/>
      <c r="AO183" s="210"/>
      <c r="AP183" s="210"/>
      <c r="AQ183" s="210"/>
      <c r="AR183" s="210"/>
      <c r="AS183" s="210"/>
      <c r="AT183" s="210"/>
      <c r="AU183" s="210"/>
      <c r="AV183" s="210"/>
      <c r="AW183" s="210"/>
      <c r="AX183" s="210"/>
      <c r="AY183" s="210"/>
      <c r="AZ183" s="210"/>
      <c r="BA183" s="210"/>
      <c r="BB183" s="210"/>
      <c r="BC183" s="210"/>
      <c r="BD183" s="210"/>
      <c r="BE183" s="210"/>
      <c r="BF183" s="210"/>
      <c r="BG183" s="210"/>
      <c r="BH183" s="210"/>
    </row>
    <row r="184" spans="1:60" outlineLevel="3" x14ac:dyDescent="0.2">
      <c r="A184" s="227"/>
      <c r="B184" s="228"/>
      <c r="C184" s="259" t="s">
        <v>372</v>
      </c>
      <c r="D184" s="233"/>
      <c r="E184" s="234">
        <v>9.4079999999999995</v>
      </c>
      <c r="F184" s="231"/>
      <c r="G184" s="231"/>
      <c r="H184" s="231"/>
      <c r="I184" s="231"/>
      <c r="J184" s="231"/>
      <c r="K184" s="231"/>
      <c r="L184" s="231"/>
      <c r="M184" s="231"/>
      <c r="N184" s="230"/>
      <c r="O184" s="230"/>
      <c r="P184" s="230"/>
      <c r="Q184" s="230"/>
      <c r="R184" s="231"/>
      <c r="S184" s="231"/>
      <c r="T184" s="231"/>
      <c r="U184" s="231"/>
      <c r="V184" s="231"/>
      <c r="W184" s="231"/>
      <c r="X184" s="231"/>
      <c r="Y184" s="231"/>
      <c r="Z184" s="210"/>
      <c r="AA184" s="210"/>
      <c r="AB184" s="210"/>
      <c r="AC184" s="210"/>
      <c r="AD184" s="210"/>
      <c r="AE184" s="210"/>
      <c r="AF184" s="210"/>
      <c r="AG184" s="210" t="s">
        <v>136</v>
      </c>
      <c r="AH184" s="210">
        <v>0</v>
      </c>
      <c r="AI184" s="210"/>
      <c r="AJ184" s="210"/>
      <c r="AK184" s="210"/>
      <c r="AL184" s="210"/>
      <c r="AM184" s="210"/>
      <c r="AN184" s="210"/>
      <c r="AO184" s="210"/>
      <c r="AP184" s="210"/>
      <c r="AQ184" s="210"/>
      <c r="AR184" s="210"/>
      <c r="AS184" s="210"/>
      <c r="AT184" s="210"/>
      <c r="AU184" s="210"/>
      <c r="AV184" s="210"/>
      <c r="AW184" s="210"/>
      <c r="AX184" s="210"/>
      <c r="AY184" s="210"/>
      <c r="AZ184" s="210"/>
      <c r="BA184" s="210"/>
      <c r="BB184" s="210"/>
      <c r="BC184" s="210"/>
      <c r="BD184" s="210"/>
      <c r="BE184" s="210"/>
      <c r="BF184" s="210"/>
      <c r="BG184" s="210"/>
      <c r="BH184" s="210"/>
    </row>
    <row r="185" spans="1:60" outlineLevel="3" x14ac:dyDescent="0.2">
      <c r="A185" s="227"/>
      <c r="B185" s="228"/>
      <c r="C185" s="259" t="s">
        <v>373</v>
      </c>
      <c r="D185" s="233"/>
      <c r="E185" s="234">
        <v>21</v>
      </c>
      <c r="F185" s="231"/>
      <c r="G185" s="231"/>
      <c r="H185" s="231"/>
      <c r="I185" s="231"/>
      <c r="J185" s="231"/>
      <c r="K185" s="231"/>
      <c r="L185" s="231"/>
      <c r="M185" s="231"/>
      <c r="N185" s="230"/>
      <c r="O185" s="230"/>
      <c r="P185" s="230"/>
      <c r="Q185" s="230"/>
      <c r="R185" s="231"/>
      <c r="S185" s="231"/>
      <c r="T185" s="231"/>
      <c r="U185" s="231"/>
      <c r="V185" s="231"/>
      <c r="W185" s="231"/>
      <c r="X185" s="231"/>
      <c r="Y185" s="231"/>
      <c r="Z185" s="210"/>
      <c r="AA185" s="210"/>
      <c r="AB185" s="210"/>
      <c r="AC185" s="210"/>
      <c r="AD185" s="210"/>
      <c r="AE185" s="210"/>
      <c r="AF185" s="210"/>
      <c r="AG185" s="210" t="s">
        <v>136</v>
      </c>
      <c r="AH185" s="210">
        <v>0</v>
      </c>
      <c r="AI185" s="210"/>
      <c r="AJ185" s="210"/>
      <c r="AK185" s="210"/>
      <c r="AL185" s="210"/>
      <c r="AM185" s="210"/>
      <c r="AN185" s="210"/>
      <c r="AO185" s="210"/>
      <c r="AP185" s="210"/>
      <c r="AQ185" s="210"/>
      <c r="AR185" s="210"/>
      <c r="AS185" s="210"/>
      <c r="AT185" s="210"/>
      <c r="AU185" s="210"/>
      <c r="AV185" s="210"/>
      <c r="AW185" s="210"/>
      <c r="AX185" s="210"/>
      <c r="AY185" s="210"/>
      <c r="AZ185" s="210"/>
      <c r="BA185" s="210"/>
      <c r="BB185" s="210"/>
      <c r="BC185" s="210"/>
      <c r="BD185" s="210"/>
      <c r="BE185" s="210"/>
      <c r="BF185" s="210"/>
      <c r="BG185" s="210"/>
      <c r="BH185" s="210"/>
    </row>
    <row r="186" spans="1:60" x14ac:dyDescent="0.2">
      <c r="A186" s="237" t="s">
        <v>126</v>
      </c>
      <c r="B186" s="238" t="s">
        <v>93</v>
      </c>
      <c r="C186" s="257" t="s">
        <v>94</v>
      </c>
      <c r="D186" s="239"/>
      <c r="E186" s="240"/>
      <c r="F186" s="241"/>
      <c r="G186" s="242">
        <f>SUMIF(AG187:AG192,"&lt;&gt;NOR",G187:G192)</f>
        <v>0</v>
      </c>
      <c r="H186" s="236"/>
      <c r="I186" s="236">
        <f>SUM(I187:I192)</f>
        <v>0</v>
      </c>
      <c r="J186" s="236"/>
      <c r="K186" s="236">
        <f>SUM(K187:K192)</f>
        <v>0</v>
      </c>
      <c r="L186" s="236"/>
      <c r="M186" s="236">
        <f>SUM(M187:M192)</f>
        <v>0</v>
      </c>
      <c r="N186" s="235"/>
      <c r="O186" s="235">
        <f>SUM(O187:O192)</f>
        <v>0.16</v>
      </c>
      <c r="P186" s="235"/>
      <c r="Q186" s="235">
        <f>SUM(Q187:Q192)</f>
        <v>0</v>
      </c>
      <c r="R186" s="236"/>
      <c r="S186" s="236"/>
      <c r="T186" s="236"/>
      <c r="U186" s="236"/>
      <c r="V186" s="236">
        <f>SUM(V187:V192)</f>
        <v>3.11</v>
      </c>
      <c r="W186" s="236"/>
      <c r="X186" s="236"/>
      <c r="Y186" s="236"/>
      <c r="AG186" t="s">
        <v>127</v>
      </c>
    </row>
    <row r="187" spans="1:60" outlineLevel="1" x14ac:dyDescent="0.2">
      <c r="A187" s="244">
        <v>78</v>
      </c>
      <c r="B187" s="245" t="s">
        <v>374</v>
      </c>
      <c r="C187" s="258" t="s">
        <v>375</v>
      </c>
      <c r="D187" s="246" t="s">
        <v>149</v>
      </c>
      <c r="E187" s="247">
        <v>8.4</v>
      </c>
      <c r="F187" s="248"/>
      <c r="G187" s="249">
        <f>ROUND(E187*F187,2)</f>
        <v>0</v>
      </c>
      <c r="H187" s="232"/>
      <c r="I187" s="231">
        <f>ROUND(E187*H187,2)</f>
        <v>0</v>
      </c>
      <c r="J187" s="232"/>
      <c r="K187" s="231">
        <f>ROUND(E187*J187,2)</f>
        <v>0</v>
      </c>
      <c r="L187" s="231">
        <v>21</v>
      </c>
      <c r="M187" s="231">
        <f>G187*(1+L187/100)</f>
        <v>0</v>
      </c>
      <c r="N187" s="230">
        <v>1.42E-3</v>
      </c>
      <c r="O187" s="230">
        <f>ROUND(E187*N187,2)</f>
        <v>0.01</v>
      </c>
      <c r="P187" s="230">
        <v>0</v>
      </c>
      <c r="Q187" s="230">
        <f>ROUND(E187*P187,2)</f>
        <v>0</v>
      </c>
      <c r="R187" s="231"/>
      <c r="S187" s="231" t="s">
        <v>131</v>
      </c>
      <c r="T187" s="231" t="s">
        <v>203</v>
      </c>
      <c r="U187" s="231">
        <v>0.37</v>
      </c>
      <c r="V187" s="231">
        <f>ROUND(E187*U187,2)</f>
        <v>3.11</v>
      </c>
      <c r="W187" s="231"/>
      <c r="X187" s="231" t="s">
        <v>132</v>
      </c>
      <c r="Y187" s="231" t="s">
        <v>133</v>
      </c>
      <c r="Z187" s="210"/>
      <c r="AA187" s="210"/>
      <c r="AB187" s="210"/>
      <c r="AC187" s="210"/>
      <c r="AD187" s="210"/>
      <c r="AE187" s="210"/>
      <c r="AF187" s="210"/>
      <c r="AG187" s="210" t="s">
        <v>134</v>
      </c>
      <c r="AH187" s="210"/>
      <c r="AI187" s="210"/>
      <c r="AJ187" s="210"/>
      <c r="AK187" s="210"/>
      <c r="AL187" s="210"/>
      <c r="AM187" s="210"/>
      <c r="AN187" s="210"/>
      <c r="AO187" s="210"/>
      <c r="AP187" s="210"/>
      <c r="AQ187" s="210"/>
      <c r="AR187" s="210"/>
      <c r="AS187" s="210"/>
      <c r="AT187" s="210"/>
      <c r="AU187" s="210"/>
      <c r="AV187" s="210"/>
      <c r="AW187" s="210"/>
      <c r="AX187" s="210"/>
      <c r="AY187" s="210"/>
      <c r="AZ187" s="210"/>
      <c r="BA187" s="210"/>
      <c r="BB187" s="210"/>
      <c r="BC187" s="210"/>
      <c r="BD187" s="210"/>
      <c r="BE187" s="210"/>
      <c r="BF187" s="210"/>
      <c r="BG187" s="210"/>
      <c r="BH187" s="210"/>
    </row>
    <row r="188" spans="1:60" outlineLevel="2" x14ac:dyDescent="0.2">
      <c r="A188" s="227"/>
      <c r="B188" s="228"/>
      <c r="C188" s="259" t="s">
        <v>376</v>
      </c>
      <c r="D188" s="233"/>
      <c r="E188" s="234">
        <v>8.4</v>
      </c>
      <c r="F188" s="231"/>
      <c r="G188" s="231"/>
      <c r="H188" s="231"/>
      <c r="I188" s="231"/>
      <c r="J188" s="231"/>
      <c r="K188" s="231"/>
      <c r="L188" s="231"/>
      <c r="M188" s="231"/>
      <c r="N188" s="230"/>
      <c r="O188" s="230"/>
      <c r="P188" s="230"/>
      <c r="Q188" s="230"/>
      <c r="R188" s="231"/>
      <c r="S188" s="231"/>
      <c r="T188" s="231"/>
      <c r="U188" s="231"/>
      <c r="V188" s="231"/>
      <c r="W188" s="231"/>
      <c r="X188" s="231"/>
      <c r="Y188" s="231"/>
      <c r="Z188" s="210"/>
      <c r="AA188" s="210"/>
      <c r="AB188" s="210"/>
      <c r="AC188" s="210"/>
      <c r="AD188" s="210"/>
      <c r="AE188" s="210"/>
      <c r="AF188" s="210"/>
      <c r="AG188" s="210" t="s">
        <v>136</v>
      </c>
      <c r="AH188" s="210">
        <v>0</v>
      </c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  <c r="BH188" s="210"/>
    </row>
    <row r="189" spans="1:60" ht="22.5" outlineLevel="1" x14ac:dyDescent="0.2">
      <c r="A189" s="250">
        <v>79</v>
      </c>
      <c r="B189" s="251" t="s">
        <v>377</v>
      </c>
      <c r="C189" s="260" t="s">
        <v>378</v>
      </c>
      <c r="D189" s="252" t="s">
        <v>325</v>
      </c>
      <c r="E189" s="253">
        <v>1</v>
      </c>
      <c r="F189" s="254"/>
      <c r="G189" s="255">
        <f>ROUND(E189*F189,2)</f>
        <v>0</v>
      </c>
      <c r="H189" s="232"/>
      <c r="I189" s="231">
        <f>ROUND(E189*H189,2)</f>
        <v>0</v>
      </c>
      <c r="J189" s="232"/>
      <c r="K189" s="231">
        <f>ROUND(E189*J189,2)</f>
        <v>0</v>
      </c>
      <c r="L189" s="231">
        <v>21</v>
      </c>
      <c r="M189" s="231">
        <f>G189*(1+L189/100)</f>
        <v>0</v>
      </c>
      <c r="N189" s="230">
        <v>0</v>
      </c>
      <c r="O189" s="230">
        <f>ROUND(E189*N189,2)</f>
        <v>0</v>
      </c>
      <c r="P189" s="230">
        <v>0</v>
      </c>
      <c r="Q189" s="230">
        <f>ROUND(E189*P189,2)</f>
        <v>0</v>
      </c>
      <c r="R189" s="231"/>
      <c r="S189" s="231" t="s">
        <v>202</v>
      </c>
      <c r="T189" s="231" t="s">
        <v>203</v>
      </c>
      <c r="U189" s="231">
        <v>0</v>
      </c>
      <c r="V189" s="231">
        <f>ROUND(E189*U189,2)</f>
        <v>0</v>
      </c>
      <c r="W189" s="231"/>
      <c r="X189" s="231" t="s">
        <v>132</v>
      </c>
      <c r="Y189" s="231" t="s">
        <v>133</v>
      </c>
      <c r="Z189" s="210"/>
      <c r="AA189" s="210"/>
      <c r="AB189" s="210"/>
      <c r="AC189" s="210"/>
      <c r="AD189" s="210"/>
      <c r="AE189" s="210"/>
      <c r="AF189" s="210"/>
      <c r="AG189" s="210" t="s">
        <v>134</v>
      </c>
      <c r="AH189" s="210"/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</row>
    <row r="190" spans="1:60" outlineLevel="1" x14ac:dyDescent="0.2">
      <c r="A190" s="244">
        <v>80</v>
      </c>
      <c r="B190" s="245" t="s">
        <v>379</v>
      </c>
      <c r="C190" s="258" t="s">
        <v>380</v>
      </c>
      <c r="D190" s="246" t="s">
        <v>149</v>
      </c>
      <c r="E190" s="247">
        <v>9.24</v>
      </c>
      <c r="F190" s="248"/>
      <c r="G190" s="249">
        <f>ROUND(E190*F190,2)</f>
        <v>0</v>
      </c>
      <c r="H190" s="232"/>
      <c r="I190" s="231">
        <f>ROUND(E190*H190,2)</f>
        <v>0</v>
      </c>
      <c r="J190" s="232"/>
      <c r="K190" s="231">
        <f>ROUND(E190*J190,2)</f>
        <v>0</v>
      </c>
      <c r="L190" s="231">
        <v>21</v>
      </c>
      <c r="M190" s="231">
        <f>G190*(1+L190/100)</f>
        <v>0</v>
      </c>
      <c r="N190" s="230">
        <v>1.6E-2</v>
      </c>
      <c r="O190" s="230">
        <f>ROUND(E190*N190,2)</f>
        <v>0.15</v>
      </c>
      <c r="P190" s="230">
        <v>0</v>
      </c>
      <c r="Q190" s="230">
        <f>ROUND(E190*P190,2)</f>
        <v>0</v>
      </c>
      <c r="R190" s="231" t="s">
        <v>190</v>
      </c>
      <c r="S190" s="231" t="s">
        <v>131</v>
      </c>
      <c r="T190" s="231" t="s">
        <v>203</v>
      </c>
      <c r="U190" s="231">
        <v>0</v>
      </c>
      <c r="V190" s="231">
        <f>ROUND(E190*U190,2)</f>
        <v>0</v>
      </c>
      <c r="W190" s="231"/>
      <c r="X190" s="231" t="s">
        <v>191</v>
      </c>
      <c r="Y190" s="231" t="s">
        <v>133</v>
      </c>
      <c r="Z190" s="210"/>
      <c r="AA190" s="210"/>
      <c r="AB190" s="210"/>
      <c r="AC190" s="210"/>
      <c r="AD190" s="210"/>
      <c r="AE190" s="210"/>
      <c r="AF190" s="210"/>
      <c r="AG190" s="210" t="s">
        <v>192</v>
      </c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</row>
    <row r="191" spans="1:60" outlineLevel="2" x14ac:dyDescent="0.2">
      <c r="A191" s="227"/>
      <c r="B191" s="228"/>
      <c r="C191" s="259" t="s">
        <v>381</v>
      </c>
      <c r="D191" s="233"/>
      <c r="E191" s="234">
        <v>9.24</v>
      </c>
      <c r="F191" s="231"/>
      <c r="G191" s="231"/>
      <c r="H191" s="231"/>
      <c r="I191" s="231"/>
      <c r="J191" s="231"/>
      <c r="K191" s="231"/>
      <c r="L191" s="231"/>
      <c r="M191" s="231"/>
      <c r="N191" s="230"/>
      <c r="O191" s="230"/>
      <c r="P191" s="230"/>
      <c r="Q191" s="230"/>
      <c r="R191" s="231"/>
      <c r="S191" s="231"/>
      <c r="T191" s="231"/>
      <c r="U191" s="231"/>
      <c r="V191" s="231"/>
      <c r="W191" s="231"/>
      <c r="X191" s="231"/>
      <c r="Y191" s="231"/>
      <c r="Z191" s="210"/>
      <c r="AA191" s="210"/>
      <c r="AB191" s="210"/>
      <c r="AC191" s="210"/>
      <c r="AD191" s="210"/>
      <c r="AE191" s="210"/>
      <c r="AF191" s="210"/>
      <c r="AG191" s="210" t="s">
        <v>136</v>
      </c>
      <c r="AH191" s="210">
        <v>5</v>
      </c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</row>
    <row r="192" spans="1:60" outlineLevel="1" x14ac:dyDescent="0.2">
      <c r="A192" s="227">
        <v>81</v>
      </c>
      <c r="B192" s="228" t="s">
        <v>382</v>
      </c>
      <c r="C192" s="261" t="s">
        <v>383</v>
      </c>
      <c r="D192" s="229" t="s">
        <v>0</v>
      </c>
      <c r="E192" s="256"/>
      <c r="F192" s="232"/>
      <c r="G192" s="231">
        <f>ROUND(E192*F192,2)</f>
        <v>0</v>
      </c>
      <c r="H192" s="232"/>
      <c r="I192" s="231">
        <f>ROUND(E192*H192,2)</f>
        <v>0</v>
      </c>
      <c r="J192" s="232"/>
      <c r="K192" s="231">
        <f>ROUND(E192*J192,2)</f>
        <v>0</v>
      </c>
      <c r="L192" s="231">
        <v>21</v>
      </c>
      <c r="M192" s="231">
        <f>G192*(1+L192/100)</f>
        <v>0</v>
      </c>
      <c r="N192" s="230">
        <v>0</v>
      </c>
      <c r="O192" s="230">
        <f>ROUND(E192*N192,2)</f>
        <v>0</v>
      </c>
      <c r="P192" s="230">
        <v>0</v>
      </c>
      <c r="Q192" s="230">
        <f>ROUND(E192*P192,2)</f>
        <v>0</v>
      </c>
      <c r="R192" s="231"/>
      <c r="S192" s="231" t="s">
        <v>131</v>
      </c>
      <c r="T192" s="231" t="s">
        <v>131</v>
      </c>
      <c r="U192" s="231">
        <v>0</v>
      </c>
      <c r="V192" s="231">
        <f>ROUND(E192*U192,2)</f>
        <v>0</v>
      </c>
      <c r="W192" s="231"/>
      <c r="X192" s="231" t="s">
        <v>281</v>
      </c>
      <c r="Y192" s="231" t="s">
        <v>133</v>
      </c>
      <c r="Z192" s="210"/>
      <c r="AA192" s="210"/>
      <c r="AB192" s="210"/>
      <c r="AC192" s="210"/>
      <c r="AD192" s="210"/>
      <c r="AE192" s="210"/>
      <c r="AF192" s="210"/>
      <c r="AG192" s="210" t="s">
        <v>282</v>
      </c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</row>
    <row r="193" spans="1:60" x14ac:dyDescent="0.2">
      <c r="A193" s="237" t="s">
        <v>126</v>
      </c>
      <c r="B193" s="238" t="s">
        <v>95</v>
      </c>
      <c r="C193" s="257" t="s">
        <v>96</v>
      </c>
      <c r="D193" s="239"/>
      <c r="E193" s="240"/>
      <c r="F193" s="241"/>
      <c r="G193" s="242">
        <f>SUMIF(AG194:AG196,"&lt;&gt;NOR",G194:G196)</f>
        <v>0</v>
      </c>
      <c r="H193" s="236"/>
      <c r="I193" s="236">
        <f>SUM(I194:I196)</f>
        <v>0</v>
      </c>
      <c r="J193" s="236"/>
      <c r="K193" s="236">
        <f>SUM(K194:K196)</f>
        <v>0</v>
      </c>
      <c r="L193" s="236"/>
      <c r="M193" s="236">
        <f>SUM(M194:M196)</f>
        <v>0</v>
      </c>
      <c r="N193" s="235"/>
      <c r="O193" s="235">
        <f>SUM(O194:O196)</f>
        <v>0</v>
      </c>
      <c r="P193" s="235"/>
      <c r="Q193" s="235">
        <f>SUM(Q194:Q196)</f>
        <v>0</v>
      </c>
      <c r="R193" s="236"/>
      <c r="S193" s="236"/>
      <c r="T193" s="236"/>
      <c r="U193" s="236"/>
      <c r="V193" s="236">
        <f>SUM(V194:V196)</f>
        <v>6.79</v>
      </c>
      <c r="W193" s="236"/>
      <c r="X193" s="236"/>
      <c r="Y193" s="236"/>
      <c r="AG193" t="s">
        <v>127</v>
      </c>
    </row>
    <row r="194" spans="1:60" outlineLevel="1" x14ac:dyDescent="0.2">
      <c r="A194" s="250">
        <v>82</v>
      </c>
      <c r="B194" s="251" t="s">
        <v>384</v>
      </c>
      <c r="C194" s="260" t="s">
        <v>385</v>
      </c>
      <c r="D194" s="252" t="s">
        <v>280</v>
      </c>
      <c r="E194" s="253">
        <v>13.85234</v>
      </c>
      <c r="F194" s="254"/>
      <c r="G194" s="255">
        <f>ROUND(E194*F194,2)</f>
        <v>0</v>
      </c>
      <c r="H194" s="232"/>
      <c r="I194" s="231">
        <f>ROUND(E194*H194,2)</f>
        <v>0</v>
      </c>
      <c r="J194" s="232"/>
      <c r="K194" s="231">
        <f>ROUND(E194*J194,2)</f>
        <v>0</v>
      </c>
      <c r="L194" s="231">
        <v>21</v>
      </c>
      <c r="M194" s="231">
        <f>G194*(1+L194/100)</f>
        <v>0</v>
      </c>
      <c r="N194" s="230">
        <v>0</v>
      </c>
      <c r="O194" s="230">
        <f>ROUND(E194*N194,2)</f>
        <v>0</v>
      </c>
      <c r="P194" s="230">
        <v>0</v>
      </c>
      <c r="Q194" s="230">
        <f>ROUND(E194*P194,2)</f>
        <v>0</v>
      </c>
      <c r="R194" s="231"/>
      <c r="S194" s="231" t="s">
        <v>131</v>
      </c>
      <c r="T194" s="231" t="s">
        <v>131</v>
      </c>
      <c r="U194" s="231">
        <v>0.49</v>
      </c>
      <c r="V194" s="231">
        <f>ROUND(E194*U194,2)</f>
        <v>6.79</v>
      </c>
      <c r="W194" s="231"/>
      <c r="X194" s="231" t="s">
        <v>386</v>
      </c>
      <c r="Y194" s="231" t="s">
        <v>133</v>
      </c>
      <c r="Z194" s="210"/>
      <c r="AA194" s="210"/>
      <c r="AB194" s="210"/>
      <c r="AC194" s="210"/>
      <c r="AD194" s="210"/>
      <c r="AE194" s="210"/>
      <c r="AF194" s="210"/>
      <c r="AG194" s="210" t="s">
        <v>387</v>
      </c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</row>
    <row r="195" spans="1:60" outlineLevel="1" x14ac:dyDescent="0.2">
      <c r="A195" s="250">
        <v>83</v>
      </c>
      <c r="B195" s="251" t="s">
        <v>388</v>
      </c>
      <c r="C195" s="260" t="s">
        <v>389</v>
      </c>
      <c r="D195" s="252" t="s">
        <v>280</v>
      </c>
      <c r="E195" s="253">
        <v>13.85234</v>
      </c>
      <c r="F195" s="254"/>
      <c r="G195" s="255">
        <f>ROUND(E195*F195,2)</f>
        <v>0</v>
      </c>
      <c r="H195" s="232"/>
      <c r="I195" s="231">
        <f>ROUND(E195*H195,2)</f>
        <v>0</v>
      </c>
      <c r="J195" s="232"/>
      <c r="K195" s="231">
        <f>ROUND(E195*J195,2)</f>
        <v>0</v>
      </c>
      <c r="L195" s="231">
        <v>21</v>
      </c>
      <c r="M195" s="231">
        <f>G195*(1+L195/100)</f>
        <v>0</v>
      </c>
      <c r="N195" s="230">
        <v>0</v>
      </c>
      <c r="O195" s="230">
        <f>ROUND(E195*N195,2)</f>
        <v>0</v>
      </c>
      <c r="P195" s="230">
        <v>0</v>
      </c>
      <c r="Q195" s="230">
        <f>ROUND(E195*P195,2)</f>
        <v>0</v>
      </c>
      <c r="R195" s="231"/>
      <c r="S195" s="231" t="s">
        <v>131</v>
      </c>
      <c r="T195" s="231" t="s">
        <v>131</v>
      </c>
      <c r="U195" s="231">
        <v>0</v>
      </c>
      <c r="V195" s="231">
        <f>ROUND(E195*U195,2)</f>
        <v>0</v>
      </c>
      <c r="W195" s="231"/>
      <c r="X195" s="231" t="s">
        <v>386</v>
      </c>
      <c r="Y195" s="231" t="s">
        <v>133</v>
      </c>
      <c r="Z195" s="210"/>
      <c r="AA195" s="210"/>
      <c r="AB195" s="210"/>
      <c r="AC195" s="210"/>
      <c r="AD195" s="210"/>
      <c r="AE195" s="210"/>
      <c r="AF195" s="210"/>
      <c r="AG195" s="210" t="s">
        <v>387</v>
      </c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</row>
    <row r="196" spans="1:60" ht="22.5" outlineLevel="1" x14ac:dyDescent="0.2">
      <c r="A196" s="250">
        <v>84</v>
      </c>
      <c r="B196" s="251" t="s">
        <v>390</v>
      </c>
      <c r="C196" s="260" t="s">
        <v>391</v>
      </c>
      <c r="D196" s="252" t="s">
        <v>280</v>
      </c>
      <c r="E196" s="253">
        <v>13.85234</v>
      </c>
      <c r="F196" s="254"/>
      <c r="G196" s="255">
        <f>ROUND(E196*F196,2)</f>
        <v>0</v>
      </c>
      <c r="H196" s="232"/>
      <c r="I196" s="231">
        <f>ROUND(E196*H196,2)</f>
        <v>0</v>
      </c>
      <c r="J196" s="232"/>
      <c r="K196" s="231">
        <f>ROUND(E196*J196,2)</f>
        <v>0</v>
      </c>
      <c r="L196" s="231">
        <v>21</v>
      </c>
      <c r="M196" s="231">
        <f>G196*(1+L196/100)</f>
        <v>0</v>
      </c>
      <c r="N196" s="230">
        <v>0</v>
      </c>
      <c r="O196" s="230">
        <f>ROUND(E196*N196,2)</f>
        <v>0</v>
      </c>
      <c r="P196" s="230">
        <v>0</v>
      </c>
      <c r="Q196" s="230">
        <f>ROUND(E196*P196,2)</f>
        <v>0</v>
      </c>
      <c r="R196" s="231"/>
      <c r="S196" s="231" t="s">
        <v>131</v>
      </c>
      <c r="T196" s="231" t="s">
        <v>131</v>
      </c>
      <c r="U196" s="231">
        <v>0</v>
      </c>
      <c r="V196" s="231">
        <f>ROUND(E196*U196,2)</f>
        <v>0</v>
      </c>
      <c r="W196" s="231"/>
      <c r="X196" s="231" t="s">
        <v>386</v>
      </c>
      <c r="Y196" s="231" t="s">
        <v>133</v>
      </c>
      <c r="Z196" s="210"/>
      <c r="AA196" s="210"/>
      <c r="AB196" s="210"/>
      <c r="AC196" s="210"/>
      <c r="AD196" s="210"/>
      <c r="AE196" s="210"/>
      <c r="AF196" s="210"/>
      <c r="AG196" s="210" t="s">
        <v>387</v>
      </c>
      <c r="AH196" s="210"/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</row>
    <row r="197" spans="1:60" x14ac:dyDescent="0.2">
      <c r="A197" s="237" t="s">
        <v>126</v>
      </c>
      <c r="B197" s="238" t="s">
        <v>99</v>
      </c>
      <c r="C197" s="257" t="s">
        <v>30</v>
      </c>
      <c r="D197" s="239"/>
      <c r="E197" s="240"/>
      <c r="F197" s="241"/>
      <c r="G197" s="242">
        <f>SUMIF(AG198:AG198,"&lt;&gt;NOR",G198:G198)</f>
        <v>0</v>
      </c>
      <c r="H197" s="236"/>
      <c r="I197" s="236">
        <f>SUM(I198:I198)</f>
        <v>0</v>
      </c>
      <c r="J197" s="236"/>
      <c r="K197" s="236">
        <f>SUM(K198:K198)</f>
        <v>0</v>
      </c>
      <c r="L197" s="236"/>
      <c r="M197" s="236">
        <f>SUM(M198:M198)</f>
        <v>0</v>
      </c>
      <c r="N197" s="235"/>
      <c r="O197" s="235">
        <f>SUM(O198:O198)</f>
        <v>0</v>
      </c>
      <c r="P197" s="235"/>
      <c r="Q197" s="235">
        <f>SUM(Q198:Q198)</f>
        <v>0</v>
      </c>
      <c r="R197" s="236"/>
      <c r="S197" s="236"/>
      <c r="T197" s="236"/>
      <c r="U197" s="236"/>
      <c r="V197" s="236">
        <f>SUM(V198:V198)</f>
        <v>0</v>
      </c>
      <c r="W197" s="236"/>
      <c r="X197" s="236"/>
      <c r="Y197" s="236"/>
      <c r="AG197" t="s">
        <v>127</v>
      </c>
    </row>
    <row r="198" spans="1:60" outlineLevel="1" x14ac:dyDescent="0.2">
      <c r="A198" s="244">
        <v>85</v>
      </c>
      <c r="B198" s="245" t="s">
        <v>392</v>
      </c>
      <c r="C198" s="258" t="s">
        <v>393</v>
      </c>
      <c r="D198" s="246" t="s">
        <v>394</v>
      </c>
      <c r="E198" s="247">
        <v>1</v>
      </c>
      <c r="F198" s="248"/>
      <c r="G198" s="249">
        <f>ROUND(E198*F198,2)</f>
        <v>0</v>
      </c>
      <c r="H198" s="232"/>
      <c r="I198" s="231">
        <f>ROUND(E198*H198,2)</f>
        <v>0</v>
      </c>
      <c r="J198" s="232"/>
      <c r="K198" s="231">
        <f>ROUND(E198*J198,2)</f>
        <v>0</v>
      </c>
      <c r="L198" s="231">
        <v>21</v>
      </c>
      <c r="M198" s="231">
        <f>G198*(1+L198/100)</f>
        <v>0</v>
      </c>
      <c r="N198" s="230">
        <v>0</v>
      </c>
      <c r="O198" s="230">
        <f>ROUND(E198*N198,2)</f>
        <v>0</v>
      </c>
      <c r="P198" s="230">
        <v>0</v>
      </c>
      <c r="Q198" s="230">
        <f>ROUND(E198*P198,2)</f>
        <v>0</v>
      </c>
      <c r="R198" s="231"/>
      <c r="S198" s="231" t="s">
        <v>131</v>
      </c>
      <c r="T198" s="231" t="s">
        <v>203</v>
      </c>
      <c r="U198" s="231">
        <v>0</v>
      </c>
      <c r="V198" s="231">
        <f>ROUND(E198*U198,2)</f>
        <v>0</v>
      </c>
      <c r="W198" s="231"/>
      <c r="X198" s="231" t="s">
        <v>395</v>
      </c>
      <c r="Y198" s="231" t="s">
        <v>133</v>
      </c>
      <c r="Z198" s="210"/>
      <c r="AA198" s="210"/>
      <c r="AB198" s="210"/>
      <c r="AC198" s="210"/>
      <c r="AD198" s="210"/>
      <c r="AE198" s="210"/>
      <c r="AF198" s="210"/>
      <c r="AG198" s="210" t="s">
        <v>396</v>
      </c>
      <c r="AH198" s="210"/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F198" s="210"/>
      <c r="BG198" s="210"/>
      <c r="BH198" s="210"/>
    </row>
    <row r="199" spans="1:60" x14ac:dyDescent="0.2">
      <c r="A199" s="3"/>
      <c r="B199" s="4"/>
      <c r="C199" s="262"/>
      <c r="D199" s="6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AE199">
        <v>15</v>
      </c>
      <c r="AF199">
        <v>21</v>
      </c>
      <c r="AG199" t="s">
        <v>112</v>
      </c>
    </row>
    <row r="200" spans="1:60" x14ac:dyDescent="0.2">
      <c r="A200" s="213"/>
      <c r="B200" s="214" t="s">
        <v>31</v>
      </c>
      <c r="C200" s="263"/>
      <c r="D200" s="215"/>
      <c r="E200" s="216"/>
      <c r="F200" s="216"/>
      <c r="G200" s="243">
        <f>G8+G27+G34+G37+G50+G59+G68+G71+G74+G102+G118+G120+G133+G179+G186+G193+G197</f>
        <v>0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AE200">
        <f>SUMIF(L7:L198,AE199,G7:G198)</f>
        <v>0</v>
      </c>
      <c r="AF200">
        <f>SUMIF(L7:L198,AF199,G7:G198)</f>
        <v>0</v>
      </c>
      <c r="AG200" t="s">
        <v>397</v>
      </c>
    </row>
    <row r="201" spans="1:60" x14ac:dyDescent="0.2">
      <c r="A201" s="3"/>
      <c r="B201" s="4"/>
      <c r="C201" s="262"/>
      <c r="D201" s="6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60" x14ac:dyDescent="0.2">
      <c r="A202" s="3"/>
      <c r="B202" s="4"/>
      <c r="C202" s="262"/>
      <c r="D202" s="6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60" x14ac:dyDescent="0.2">
      <c r="A203" s="217" t="s">
        <v>398</v>
      </c>
      <c r="B203" s="217"/>
      <c r="C203" s="264"/>
      <c r="D203" s="6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60" x14ac:dyDescent="0.2">
      <c r="A204" s="218"/>
      <c r="B204" s="219"/>
      <c r="C204" s="265"/>
      <c r="D204" s="219"/>
      <c r="E204" s="219"/>
      <c r="F204" s="219"/>
      <c r="G204" s="220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AG204" t="s">
        <v>399</v>
      </c>
    </row>
    <row r="205" spans="1:60" x14ac:dyDescent="0.2">
      <c r="A205" s="221"/>
      <c r="B205" s="222"/>
      <c r="C205" s="266"/>
      <c r="D205" s="222"/>
      <c r="E205" s="222"/>
      <c r="F205" s="222"/>
      <c r="G205" s="22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60" x14ac:dyDescent="0.2">
      <c r="A206" s="221"/>
      <c r="B206" s="222"/>
      <c r="C206" s="266"/>
      <c r="D206" s="222"/>
      <c r="E206" s="222"/>
      <c r="F206" s="222"/>
      <c r="G206" s="22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60" x14ac:dyDescent="0.2">
      <c r="A207" s="221"/>
      <c r="B207" s="222"/>
      <c r="C207" s="266"/>
      <c r="D207" s="222"/>
      <c r="E207" s="222"/>
      <c r="F207" s="222"/>
      <c r="G207" s="22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60" x14ac:dyDescent="0.2">
      <c r="A208" s="224"/>
      <c r="B208" s="225"/>
      <c r="C208" s="267"/>
      <c r="D208" s="225"/>
      <c r="E208" s="225"/>
      <c r="F208" s="225"/>
      <c r="G208" s="226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33" x14ac:dyDescent="0.2">
      <c r="A209" s="3"/>
      <c r="B209" s="4"/>
      <c r="C209" s="262"/>
      <c r="D209" s="6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33" x14ac:dyDescent="0.2">
      <c r="C210" s="268"/>
      <c r="D210" s="10"/>
      <c r="AG210" t="s">
        <v>400</v>
      </c>
    </row>
    <row r="211" spans="1:33" x14ac:dyDescent="0.2">
      <c r="D211" s="10"/>
    </row>
    <row r="212" spans="1:33" x14ac:dyDescent="0.2">
      <c r="D212" s="10"/>
    </row>
    <row r="213" spans="1:33" x14ac:dyDescent="0.2">
      <c r="D213" s="10"/>
    </row>
    <row r="214" spans="1:33" x14ac:dyDescent="0.2">
      <c r="D214" s="10"/>
    </row>
    <row r="215" spans="1:33" x14ac:dyDescent="0.2">
      <c r="D215" s="10"/>
    </row>
    <row r="216" spans="1:33" x14ac:dyDescent="0.2">
      <c r="D216" s="10"/>
    </row>
    <row r="217" spans="1:33" x14ac:dyDescent="0.2">
      <c r="D217" s="10"/>
    </row>
    <row r="218" spans="1:33" x14ac:dyDescent="0.2">
      <c r="D218" s="10"/>
    </row>
    <row r="219" spans="1:33" x14ac:dyDescent="0.2">
      <c r="D219" s="10"/>
    </row>
    <row r="220" spans="1:33" x14ac:dyDescent="0.2">
      <c r="D220" s="10"/>
    </row>
    <row r="221" spans="1:33" x14ac:dyDescent="0.2">
      <c r="D221" s="10"/>
    </row>
    <row r="222" spans="1:33" x14ac:dyDescent="0.2">
      <c r="D222" s="10"/>
    </row>
    <row r="223" spans="1:33" x14ac:dyDescent="0.2">
      <c r="D223" s="10"/>
    </row>
    <row r="224" spans="1:33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:G1"/>
    <mergeCell ref="C2:G2"/>
    <mergeCell ref="C3:G3"/>
    <mergeCell ref="C4:G4"/>
    <mergeCell ref="A203:C203"/>
    <mergeCell ref="A204:G208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0F16E-0B8B-4871-AA2C-7CE78B2A56B2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38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7</v>
      </c>
      <c r="B1" s="195"/>
      <c r="C1" s="195"/>
      <c r="D1" s="195"/>
      <c r="E1" s="195"/>
      <c r="F1" s="195"/>
      <c r="G1" s="195"/>
      <c r="AG1" t="s">
        <v>100</v>
      </c>
    </row>
    <row r="2" spans="1:60" ht="24.95" customHeight="1" x14ac:dyDescent="0.2">
      <c r="A2" s="196" t="s">
        <v>8</v>
      </c>
      <c r="B2" s="49" t="s">
        <v>43</v>
      </c>
      <c r="C2" s="199" t="s">
        <v>44</v>
      </c>
      <c r="D2" s="197"/>
      <c r="E2" s="197"/>
      <c r="F2" s="197"/>
      <c r="G2" s="198"/>
      <c r="AG2" t="s">
        <v>101</v>
      </c>
    </row>
    <row r="3" spans="1:60" ht="24.95" customHeight="1" x14ac:dyDescent="0.2">
      <c r="A3" s="196" t="s">
        <v>9</v>
      </c>
      <c r="B3" s="49" t="s">
        <v>50</v>
      </c>
      <c r="C3" s="199" t="s">
        <v>51</v>
      </c>
      <c r="D3" s="197"/>
      <c r="E3" s="197"/>
      <c r="F3" s="197"/>
      <c r="G3" s="198"/>
      <c r="AC3" s="174" t="s">
        <v>101</v>
      </c>
      <c r="AG3" t="s">
        <v>102</v>
      </c>
    </row>
    <row r="4" spans="1:60" ht="24.95" customHeight="1" x14ac:dyDescent="0.2">
      <c r="A4" s="200" t="s">
        <v>10</v>
      </c>
      <c r="B4" s="201" t="s">
        <v>52</v>
      </c>
      <c r="C4" s="202" t="s">
        <v>51</v>
      </c>
      <c r="D4" s="203"/>
      <c r="E4" s="203"/>
      <c r="F4" s="203"/>
      <c r="G4" s="204"/>
      <c r="AG4" t="s">
        <v>103</v>
      </c>
    </row>
    <row r="5" spans="1:60" x14ac:dyDescent="0.2">
      <c r="D5" s="10"/>
    </row>
    <row r="6" spans="1:60" ht="38.25" x14ac:dyDescent="0.2">
      <c r="A6" s="206" t="s">
        <v>104</v>
      </c>
      <c r="B6" s="208" t="s">
        <v>105</v>
      </c>
      <c r="C6" s="208" t="s">
        <v>106</v>
      </c>
      <c r="D6" s="207" t="s">
        <v>107</v>
      </c>
      <c r="E6" s="206" t="s">
        <v>108</v>
      </c>
      <c r="F6" s="205" t="s">
        <v>109</v>
      </c>
      <c r="G6" s="206" t="s">
        <v>31</v>
      </c>
      <c r="H6" s="209" t="s">
        <v>32</v>
      </c>
      <c r="I6" s="209" t="s">
        <v>110</v>
      </c>
      <c r="J6" s="209" t="s">
        <v>33</v>
      </c>
      <c r="K6" s="209" t="s">
        <v>111</v>
      </c>
      <c r="L6" s="209" t="s">
        <v>112</v>
      </c>
      <c r="M6" s="209" t="s">
        <v>113</v>
      </c>
      <c r="N6" s="209" t="s">
        <v>114</v>
      </c>
      <c r="O6" s="209" t="s">
        <v>115</v>
      </c>
      <c r="P6" s="209" t="s">
        <v>116</v>
      </c>
      <c r="Q6" s="209" t="s">
        <v>117</v>
      </c>
      <c r="R6" s="209" t="s">
        <v>118</v>
      </c>
      <c r="S6" s="209" t="s">
        <v>119</v>
      </c>
      <c r="T6" s="209" t="s">
        <v>120</v>
      </c>
      <c r="U6" s="209" t="s">
        <v>121</v>
      </c>
      <c r="V6" s="209" t="s">
        <v>122</v>
      </c>
      <c r="W6" s="209" t="s">
        <v>123</v>
      </c>
      <c r="X6" s="209" t="s">
        <v>124</v>
      </c>
      <c r="Y6" s="209" t="s">
        <v>125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37" t="s">
        <v>126</v>
      </c>
      <c r="B8" s="238" t="s">
        <v>65</v>
      </c>
      <c r="C8" s="257" t="s">
        <v>66</v>
      </c>
      <c r="D8" s="239"/>
      <c r="E8" s="240"/>
      <c r="F8" s="241"/>
      <c r="G8" s="242">
        <f>SUMIF(AG9:AG22,"&lt;&gt;NOR",G9:G22)</f>
        <v>0</v>
      </c>
      <c r="H8" s="236"/>
      <c r="I8" s="236">
        <f>SUM(I9:I22)</f>
        <v>0</v>
      </c>
      <c r="J8" s="236"/>
      <c r="K8" s="236">
        <f>SUM(K9:K22)</f>
        <v>0</v>
      </c>
      <c r="L8" s="236"/>
      <c r="M8" s="236">
        <f>SUM(M9:M22)</f>
        <v>0</v>
      </c>
      <c r="N8" s="235"/>
      <c r="O8" s="235">
        <f>SUM(O9:O22)</f>
        <v>0</v>
      </c>
      <c r="P8" s="235"/>
      <c r="Q8" s="235">
        <f>SUM(Q9:Q22)</f>
        <v>0.27</v>
      </c>
      <c r="R8" s="236"/>
      <c r="S8" s="236"/>
      <c r="T8" s="236"/>
      <c r="U8" s="236"/>
      <c r="V8" s="236">
        <f>SUM(V9:V22)</f>
        <v>2.9</v>
      </c>
      <c r="W8" s="236"/>
      <c r="X8" s="236"/>
      <c r="Y8" s="236"/>
      <c r="AG8" t="s">
        <v>127</v>
      </c>
    </row>
    <row r="9" spans="1:60" outlineLevel="1" x14ac:dyDescent="0.2">
      <c r="A9" s="244">
        <v>1</v>
      </c>
      <c r="B9" s="245" t="s">
        <v>401</v>
      </c>
      <c r="C9" s="258" t="s">
        <v>402</v>
      </c>
      <c r="D9" s="246" t="s">
        <v>149</v>
      </c>
      <c r="E9" s="247">
        <v>1.98</v>
      </c>
      <c r="F9" s="248"/>
      <c r="G9" s="249">
        <f>ROUND(E9*F9,2)</f>
        <v>0</v>
      </c>
      <c r="H9" s="232"/>
      <c r="I9" s="231">
        <f>ROUND(E9*H9,2)</f>
        <v>0</v>
      </c>
      <c r="J9" s="232"/>
      <c r="K9" s="231">
        <f>ROUND(E9*J9,2)</f>
        <v>0</v>
      </c>
      <c r="L9" s="231">
        <v>21</v>
      </c>
      <c r="M9" s="231">
        <f>G9*(1+L9/100)</f>
        <v>0</v>
      </c>
      <c r="N9" s="230">
        <v>0</v>
      </c>
      <c r="O9" s="230">
        <f>ROUND(E9*N9,2)</f>
        <v>0</v>
      </c>
      <c r="P9" s="230">
        <v>0.13800000000000001</v>
      </c>
      <c r="Q9" s="230">
        <f>ROUND(E9*P9,2)</f>
        <v>0.27</v>
      </c>
      <c r="R9" s="231"/>
      <c r="S9" s="231" t="s">
        <v>131</v>
      </c>
      <c r="T9" s="231" t="s">
        <v>131</v>
      </c>
      <c r="U9" s="231">
        <v>0.16</v>
      </c>
      <c r="V9" s="231">
        <f>ROUND(E9*U9,2)</f>
        <v>0.32</v>
      </c>
      <c r="W9" s="231"/>
      <c r="X9" s="231" t="s">
        <v>132</v>
      </c>
      <c r="Y9" s="231" t="s">
        <v>133</v>
      </c>
      <c r="Z9" s="210"/>
      <c r="AA9" s="210"/>
      <c r="AB9" s="210"/>
      <c r="AC9" s="210"/>
      <c r="AD9" s="210"/>
      <c r="AE9" s="210"/>
      <c r="AF9" s="210"/>
      <c r="AG9" s="210" t="s">
        <v>134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2" x14ac:dyDescent="0.2">
      <c r="A10" s="227"/>
      <c r="B10" s="228"/>
      <c r="C10" s="259" t="s">
        <v>403</v>
      </c>
      <c r="D10" s="233"/>
      <c r="E10" s="234">
        <v>1.98</v>
      </c>
      <c r="F10" s="231"/>
      <c r="G10" s="231"/>
      <c r="H10" s="231"/>
      <c r="I10" s="231"/>
      <c r="J10" s="231"/>
      <c r="K10" s="231"/>
      <c r="L10" s="231"/>
      <c r="M10" s="231"/>
      <c r="N10" s="230"/>
      <c r="O10" s="230"/>
      <c r="P10" s="230"/>
      <c r="Q10" s="230"/>
      <c r="R10" s="231"/>
      <c r="S10" s="231"/>
      <c r="T10" s="231"/>
      <c r="U10" s="231"/>
      <c r="V10" s="231"/>
      <c r="W10" s="231"/>
      <c r="X10" s="231"/>
      <c r="Y10" s="231"/>
      <c r="Z10" s="210"/>
      <c r="AA10" s="210"/>
      <c r="AB10" s="210"/>
      <c r="AC10" s="210"/>
      <c r="AD10" s="210"/>
      <c r="AE10" s="210"/>
      <c r="AF10" s="210"/>
      <c r="AG10" s="210" t="s">
        <v>136</v>
      </c>
      <c r="AH10" s="210">
        <v>0</v>
      </c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44">
        <v>2</v>
      </c>
      <c r="B11" s="245" t="s">
        <v>128</v>
      </c>
      <c r="C11" s="258" t="s">
        <v>129</v>
      </c>
      <c r="D11" s="246" t="s">
        <v>130</v>
      </c>
      <c r="E11" s="247">
        <v>0.504</v>
      </c>
      <c r="F11" s="248"/>
      <c r="G11" s="249">
        <f>ROUND(E11*F11,2)</f>
        <v>0</v>
      </c>
      <c r="H11" s="232"/>
      <c r="I11" s="231">
        <f>ROUND(E11*H11,2)</f>
        <v>0</v>
      </c>
      <c r="J11" s="232"/>
      <c r="K11" s="231">
        <f>ROUND(E11*J11,2)</f>
        <v>0</v>
      </c>
      <c r="L11" s="231">
        <v>21</v>
      </c>
      <c r="M11" s="231">
        <f>G11*(1+L11/100)</f>
        <v>0</v>
      </c>
      <c r="N11" s="230">
        <v>0</v>
      </c>
      <c r="O11" s="230">
        <f>ROUND(E11*N11,2)</f>
        <v>0</v>
      </c>
      <c r="P11" s="230">
        <v>0</v>
      </c>
      <c r="Q11" s="230">
        <f>ROUND(E11*P11,2)</f>
        <v>0</v>
      </c>
      <c r="R11" s="231"/>
      <c r="S11" s="231" t="s">
        <v>131</v>
      </c>
      <c r="T11" s="231" t="s">
        <v>131</v>
      </c>
      <c r="U11" s="231">
        <v>4.6550000000000002</v>
      </c>
      <c r="V11" s="231">
        <f>ROUND(E11*U11,2)</f>
        <v>2.35</v>
      </c>
      <c r="W11" s="231"/>
      <c r="X11" s="231" t="s">
        <v>132</v>
      </c>
      <c r="Y11" s="231" t="s">
        <v>133</v>
      </c>
      <c r="Z11" s="210"/>
      <c r="AA11" s="210"/>
      <c r="AB11" s="210"/>
      <c r="AC11" s="210"/>
      <c r="AD11" s="210"/>
      <c r="AE11" s="210"/>
      <c r="AF11" s="210"/>
      <c r="AG11" s="210" t="s">
        <v>134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2" x14ac:dyDescent="0.2">
      <c r="A12" s="227"/>
      <c r="B12" s="228"/>
      <c r="C12" s="259" t="s">
        <v>404</v>
      </c>
      <c r="D12" s="233"/>
      <c r="E12" s="234">
        <v>0.504</v>
      </c>
      <c r="F12" s="231"/>
      <c r="G12" s="231"/>
      <c r="H12" s="231"/>
      <c r="I12" s="231"/>
      <c r="J12" s="231"/>
      <c r="K12" s="231"/>
      <c r="L12" s="231"/>
      <c r="M12" s="231"/>
      <c r="N12" s="230"/>
      <c r="O12" s="230"/>
      <c r="P12" s="230"/>
      <c r="Q12" s="230"/>
      <c r="R12" s="231"/>
      <c r="S12" s="231"/>
      <c r="T12" s="231"/>
      <c r="U12" s="231"/>
      <c r="V12" s="231"/>
      <c r="W12" s="231"/>
      <c r="X12" s="231"/>
      <c r="Y12" s="231"/>
      <c r="Z12" s="210"/>
      <c r="AA12" s="210"/>
      <c r="AB12" s="210"/>
      <c r="AC12" s="210"/>
      <c r="AD12" s="210"/>
      <c r="AE12" s="210"/>
      <c r="AF12" s="210"/>
      <c r="AG12" s="210" t="s">
        <v>136</v>
      </c>
      <c r="AH12" s="210">
        <v>0</v>
      </c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ht="22.5" outlineLevel="1" x14ac:dyDescent="0.2">
      <c r="A13" s="244">
        <v>3</v>
      </c>
      <c r="B13" s="245" t="s">
        <v>138</v>
      </c>
      <c r="C13" s="258" t="s">
        <v>139</v>
      </c>
      <c r="D13" s="246" t="s">
        <v>130</v>
      </c>
      <c r="E13" s="247">
        <v>0.504</v>
      </c>
      <c r="F13" s="248"/>
      <c r="G13" s="249">
        <f>ROUND(E13*F13,2)</f>
        <v>0</v>
      </c>
      <c r="H13" s="232"/>
      <c r="I13" s="231">
        <f>ROUND(E13*H13,2)</f>
        <v>0</v>
      </c>
      <c r="J13" s="232"/>
      <c r="K13" s="231">
        <f>ROUND(E13*J13,2)</f>
        <v>0</v>
      </c>
      <c r="L13" s="231">
        <v>21</v>
      </c>
      <c r="M13" s="231">
        <f>G13*(1+L13/100)</f>
        <v>0</v>
      </c>
      <c r="N13" s="230">
        <v>0</v>
      </c>
      <c r="O13" s="230">
        <f>ROUND(E13*N13,2)</f>
        <v>0</v>
      </c>
      <c r="P13" s="230">
        <v>0</v>
      </c>
      <c r="Q13" s="230">
        <f>ROUND(E13*P13,2)</f>
        <v>0</v>
      </c>
      <c r="R13" s="231"/>
      <c r="S13" s="231" t="s">
        <v>131</v>
      </c>
      <c r="T13" s="231" t="s">
        <v>131</v>
      </c>
      <c r="U13" s="231">
        <v>1.0999999999999999E-2</v>
      </c>
      <c r="V13" s="231">
        <f>ROUND(E13*U13,2)</f>
        <v>0.01</v>
      </c>
      <c r="W13" s="231"/>
      <c r="X13" s="231" t="s">
        <v>132</v>
      </c>
      <c r="Y13" s="231" t="s">
        <v>133</v>
      </c>
      <c r="Z13" s="210"/>
      <c r="AA13" s="210"/>
      <c r="AB13" s="210"/>
      <c r="AC13" s="210"/>
      <c r="AD13" s="210"/>
      <c r="AE13" s="210"/>
      <c r="AF13" s="210"/>
      <c r="AG13" s="210" t="s">
        <v>134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2" x14ac:dyDescent="0.2">
      <c r="A14" s="227"/>
      <c r="B14" s="228"/>
      <c r="C14" s="259" t="s">
        <v>404</v>
      </c>
      <c r="D14" s="233"/>
      <c r="E14" s="234">
        <v>0.504</v>
      </c>
      <c r="F14" s="231"/>
      <c r="G14" s="231"/>
      <c r="H14" s="231"/>
      <c r="I14" s="231"/>
      <c r="J14" s="231"/>
      <c r="K14" s="231"/>
      <c r="L14" s="231"/>
      <c r="M14" s="231"/>
      <c r="N14" s="230"/>
      <c r="O14" s="230"/>
      <c r="P14" s="230"/>
      <c r="Q14" s="230"/>
      <c r="R14" s="231"/>
      <c r="S14" s="231"/>
      <c r="T14" s="231"/>
      <c r="U14" s="231"/>
      <c r="V14" s="231"/>
      <c r="W14" s="231"/>
      <c r="X14" s="231"/>
      <c r="Y14" s="231"/>
      <c r="Z14" s="210"/>
      <c r="AA14" s="210"/>
      <c r="AB14" s="210"/>
      <c r="AC14" s="210"/>
      <c r="AD14" s="210"/>
      <c r="AE14" s="210"/>
      <c r="AF14" s="210"/>
      <c r="AG14" s="210" t="s">
        <v>136</v>
      </c>
      <c r="AH14" s="210">
        <v>0</v>
      </c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44">
        <v>4</v>
      </c>
      <c r="B15" s="245" t="s">
        <v>140</v>
      </c>
      <c r="C15" s="258" t="s">
        <v>141</v>
      </c>
      <c r="D15" s="246" t="s">
        <v>130</v>
      </c>
      <c r="E15" s="247">
        <v>2.52</v>
      </c>
      <c r="F15" s="248"/>
      <c r="G15" s="249">
        <f>ROUND(E15*F15,2)</f>
        <v>0</v>
      </c>
      <c r="H15" s="232"/>
      <c r="I15" s="231">
        <f>ROUND(E15*H15,2)</f>
        <v>0</v>
      </c>
      <c r="J15" s="232"/>
      <c r="K15" s="231">
        <f>ROUND(E15*J15,2)</f>
        <v>0</v>
      </c>
      <c r="L15" s="231">
        <v>21</v>
      </c>
      <c r="M15" s="231">
        <f>G15*(1+L15/100)</f>
        <v>0</v>
      </c>
      <c r="N15" s="230">
        <v>0</v>
      </c>
      <c r="O15" s="230">
        <f>ROUND(E15*N15,2)</f>
        <v>0</v>
      </c>
      <c r="P15" s="230">
        <v>0</v>
      </c>
      <c r="Q15" s="230">
        <f>ROUND(E15*P15,2)</f>
        <v>0</v>
      </c>
      <c r="R15" s="231"/>
      <c r="S15" s="231" t="s">
        <v>131</v>
      </c>
      <c r="T15" s="231" t="s">
        <v>131</v>
      </c>
      <c r="U15" s="231">
        <v>0</v>
      </c>
      <c r="V15" s="231">
        <f>ROUND(E15*U15,2)</f>
        <v>0</v>
      </c>
      <c r="W15" s="231"/>
      <c r="X15" s="231" t="s">
        <v>132</v>
      </c>
      <c r="Y15" s="231" t="s">
        <v>133</v>
      </c>
      <c r="Z15" s="210"/>
      <c r="AA15" s="210"/>
      <c r="AB15" s="210"/>
      <c r="AC15" s="210"/>
      <c r="AD15" s="210"/>
      <c r="AE15" s="210"/>
      <c r="AF15" s="210"/>
      <c r="AG15" s="210" t="s">
        <v>134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2" x14ac:dyDescent="0.2">
      <c r="A16" s="227"/>
      <c r="B16" s="228"/>
      <c r="C16" s="259" t="s">
        <v>405</v>
      </c>
      <c r="D16" s="233"/>
      <c r="E16" s="234">
        <v>2.52</v>
      </c>
      <c r="F16" s="231"/>
      <c r="G16" s="231"/>
      <c r="H16" s="231"/>
      <c r="I16" s="231"/>
      <c r="J16" s="231"/>
      <c r="K16" s="231"/>
      <c r="L16" s="231"/>
      <c r="M16" s="231"/>
      <c r="N16" s="230"/>
      <c r="O16" s="230"/>
      <c r="P16" s="230"/>
      <c r="Q16" s="230"/>
      <c r="R16" s="231"/>
      <c r="S16" s="231"/>
      <c r="T16" s="231"/>
      <c r="U16" s="231"/>
      <c r="V16" s="231"/>
      <c r="W16" s="231"/>
      <c r="X16" s="231"/>
      <c r="Y16" s="231"/>
      <c r="Z16" s="210"/>
      <c r="AA16" s="210"/>
      <c r="AB16" s="210"/>
      <c r="AC16" s="210"/>
      <c r="AD16" s="210"/>
      <c r="AE16" s="210"/>
      <c r="AF16" s="210"/>
      <c r="AG16" s="210" t="s">
        <v>136</v>
      </c>
      <c r="AH16" s="210">
        <v>5</v>
      </c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44">
        <v>5</v>
      </c>
      <c r="B17" s="245" t="s">
        <v>151</v>
      </c>
      <c r="C17" s="258" t="s">
        <v>152</v>
      </c>
      <c r="D17" s="246" t="s">
        <v>149</v>
      </c>
      <c r="E17" s="247">
        <v>24</v>
      </c>
      <c r="F17" s="248"/>
      <c r="G17" s="249">
        <f>ROUND(E17*F17,2)</f>
        <v>0</v>
      </c>
      <c r="H17" s="232"/>
      <c r="I17" s="231">
        <f>ROUND(E17*H17,2)</f>
        <v>0</v>
      </c>
      <c r="J17" s="232"/>
      <c r="K17" s="231">
        <f>ROUND(E17*J17,2)</f>
        <v>0</v>
      </c>
      <c r="L17" s="231">
        <v>21</v>
      </c>
      <c r="M17" s="231">
        <f>G17*(1+L17/100)</f>
        <v>0</v>
      </c>
      <c r="N17" s="230">
        <v>0</v>
      </c>
      <c r="O17" s="230">
        <f>ROUND(E17*N17,2)</f>
        <v>0</v>
      </c>
      <c r="P17" s="230">
        <v>0</v>
      </c>
      <c r="Q17" s="230">
        <f>ROUND(E17*P17,2)</f>
        <v>0</v>
      </c>
      <c r="R17" s="231"/>
      <c r="S17" s="231" t="s">
        <v>131</v>
      </c>
      <c r="T17" s="231" t="s">
        <v>131</v>
      </c>
      <c r="U17" s="231">
        <v>8.9999999999999993E-3</v>
      </c>
      <c r="V17" s="231">
        <f>ROUND(E17*U17,2)</f>
        <v>0.22</v>
      </c>
      <c r="W17" s="231"/>
      <c r="X17" s="231" t="s">
        <v>132</v>
      </c>
      <c r="Y17" s="231" t="s">
        <v>133</v>
      </c>
      <c r="Z17" s="210"/>
      <c r="AA17" s="210"/>
      <c r="AB17" s="210"/>
      <c r="AC17" s="210"/>
      <c r="AD17" s="210"/>
      <c r="AE17" s="210"/>
      <c r="AF17" s="210"/>
      <c r="AG17" s="210" t="s">
        <v>134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2" x14ac:dyDescent="0.2">
      <c r="A18" s="227"/>
      <c r="B18" s="228"/>
      <c r="C18" s="259" t="s">
        <v>406</v>
      </c>
      <c r="D18" s="233"/>
      <c r="E18" s="234">
        <v>24</v>
      </c>
      <c r="F18" s="231"/>
      <c r="G18" s="231"/>
      <c r="H18" s="231"/>
      <c r="I18" s="231"/>
      <c r="J18" s="231"/>
      <c r="K18" s="231"/>
      <c r="L18" s="231"/>
      <c r="M18" s="231"/>
      <c r="N18" s="230"/>
      <c r="O18" s="230"/>
      <c r="P18" s="230"/>
      <c r="Q18" s="230"/>
      <c r="R18" s="231"/>
      <c r="S18" s="231"/>
      <c r="T18" s="231"/>
      <c r="U18" s="231"/>
      <c r="V18" s="231"/>
      <c r="W18" s="231"/>
      <c r="X18" s="231"/>
      <c r="Y18" s="231"/>
      <c r="Z18" s="210"/>
      <c r="AA18" s="210"/>
      <c r="AB18" s="210"/>
      <c r="AC18" s="210"/>
      <c r="AD18" s="210"/>
      <c r="AE18" s="210"/>
      <c r="AF18" s="210"/>
      <c r="AG18" s="210" t="s">
        <v>136</v>
      </c>
      <c r="AH18" s="210">
        <v>0</v>
      </c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ht="22.5" outlineLevel="1" x14ac:dyDescent="0.2">
      <c r="A19" s="244">
        <v>6</v>
      </c>
      <c r="B19" s="245" t="s">
        <v>154</v>
      </c>
      <c r="C19" s="258" t="s">
        <v>155</v>
      </c>
      <c r="D19" s="246" t="s">
        <v>130</v>
      </c>
      <c r="E19" s="247">
        <v>0.504</v>
      </c>
      <c r="F19" s="248"/>
      <c r="G19" s="249">
        <f>ROUND(E19*F19,2)</f>
        <v>0</v>
      </c>
      <c r="H19" s="232"/>
      <c r="I19" s="231">
        <f>ROUND(E19*H19,2)</f>
        <v>0</v>
      </c>
      <c r="J19" s="232"/>
      <c r="K19" s="231">
        <f>ROUND(E19*J19,2)</f>
        <v>0</v>
      </c>
      <c r="L19" s="231">
        <v>21</v>
      </c>
      <c r="M19" s="231">
        <f>G19*(1+L19/100)</f>
        <v>0</v>
      </c>
      <c r="N19" s="230">
        <v>0</v>
      </c>
      <c r="O19" s="230">
        <f>ROUND(E19*N19,2)</f>
        <v>0</v>
      </c>
      <c r="P19" s="230">
        <v>0</v>
      </c>
      <c r="Q19" s="230">
        <f>ROUND(E19*P19,2)</f>
        <v>0</v>
      </c>
      <c r="R19" s="231"/>
      <c r="S19" s="231" t="s">
        <v>131</v>
      </c>
      <c r="T19" s="231" t="s">
        <v>131</v>
      </c>
      <c r="U19" s="231">
        <v>0</v>
      </c>
      <c r="V19" s="231">
        <f>ROUND(E19*U19,2)</f>
        <v>0</v>
      </c>
      <c r="W19" s="231"/>
      <c r="X19" s="231" t="s">
        <v>132</v>
      </c>
      <c r="Y19" s="231" t="s">
        <v>133</v>
      </c>
      <c r="Z19" s="210"/>
      <c r="AA19" s="210"/>
      <c r="AB19" s="210"/>
      <c r="AC19" s="210"/>
      <c r="AD19" s="210"/>
      <c r="AE19" s="210"/>
      <c r="AF19" s="210"/>
      <c r="AG19" s="210" t="s">
        <v>134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2" x14ac:dyDescent="0.2">
      <c r="A20" s="227"/>
      <c r="B20" s="228"/>
      <c r="C20" s="259" t="s">
        <v>407</v>
      </c>
      <c r="D20" s="233"/>
      <c r="E20" s="234">
        <v>0.504</v>
      </c>
      <c r="F20" s="231"/>
      <c r="G20" s="231"/>
      <c r="H20" s="231"/>
      <c r="I20" s="231"/>
      <c r="J20" s="231"/>
      <c r="K20" s="231"/>
      <c r="L20" s="231"/>
      <c r="M20" s="231"/>
      <c r="N20" s="230"/>
      <c r="O20" s="230"/>
      <c r="P20" s="230"/>
      <c r="Q20" s="230"/>
      <c r="R20" s="231"/>
      <c r="S20" s="231"/>
      <c r="T20" s="231"/>
      <c r="U20" s="231"/>
      <c r="V20" s="231"/>
      <c r="W20" s="231"/>
      <c r="X20" s="231"/>
      <c r="Y20" s="231"/>
      <c r="Z20" s="210"/>
      <c r="AA20" s="210"/>
      <c r="AB20" s="210"/>
      <c r="AC20" s="210"/>
      <c r="AD20" s="210"/>
      <c r="AE20" s="210"/>
      <c r="AF20" s="210"/>
      <c r="AG20" s="210" t="s">
        <v>136</v>
      </c>
      <c r="AH20" s="210">
        <v>5</v>
      </c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44">
        <v>7</v>
      </c>
      <c r="B21" s="245" t="s">
        <v>157</v>
      </c>
      <c r="C21" s="258" t="s">
        <v>158</v>
      </c>
      <c r="D21" s="246" t="s">
        <v>149</v>
      </c>
      <c r="E21" s="247">
        <v>24</v>
      </c>
      <c r="F21" s="248"/>
      <c r="G21" s="249">
        <f>ROUND(E21*F21,2)</f>
        <v>0</v>
      </c>
      <c r="H21" s="232"/>
      <c r="I21" s="231">
        <f>ROUND(E21*H21,2)</f>
        <v>0</v>
      </c>
      <c r="J21" s="232"/>
      <c r="K21" s="231">
        <f>ROUND(E21*J21,2)</f>
        <v>0</v>
      </c>
      <c r="L21" s="231">
        <v>21</v>
      </c>
      <c r="M21" s="231">
        <f>G21*(1+L21/100)</f>
        <v>0</v>
      </c>
      <c r="N21" s="230">
        <v>3.0000000000000001E-5</v>
      </c>
      <c r="O21" s="230">
        <f>ROUND(E21*N21,2)</f>
        <v>0</v>
      </c>
      <c r="P21" s="230">
        <v>0</v>
      </c>
      <c r="Q21" s="230">
        <f>ROUND(E21*P21,2)</f>
        <v>0</v>
      </c>
      <c r="R21" s="231"/>
      <c r="S21" s="231" t="s">
        <v>131</v>
      </c>
      <c r="T21" s="231" t="s">
        <v>159</v>
      </c>
      <c r="U21" s="231">
        <v>0</v>
      </c>
      <c r="V21" s="231">
        <f>ROUND(E21*U21,2)</f>
        <v>0</v>
      </c>
      <c r="W21" s="231"/>
      <c r="X21" s="231" t="s">
        <v>160</v>
      </c>
      <c r="Y21" s="231" t="s">
        <v>133</v>
      </c>
      <c r="Z21" s="210"/>
      <c r="AA21" s="210"/>
      <c r="AB21" s="210"/>
      <c r="AC21" s="210"/>
      <c r="AD21" s="210"/>
      <c r="AE21" s="210"/>
      <c r="AF21" s="210"/>
      <c r="AG21" s="210" t="s">
        <v>161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2" x14ac:dyDescent="0.2">
      <c r="A22" s="227"/>
      <c r="B22" s="228"/>
      <c r="C22" s="259" t="s">
        <v>406</v>
      </c>
      <c r="D22" s="233"/>
      <c r="E22" s="234">
        <v>24</v>
      </c>
      <c r="F22" s="231"/>
      <c r="G22" s="231"/>
      <c r="H22" s="231"/>
      <c r="I22" s="231"/>
      <c r="J22" s="231"/>
      <c r="K22" s="231"/>
      <c r="L22" s="231"/>
      <c r="M22" s="231"/>
      <c r="N22" s="230"/>
      <c r="O22" s="230"/>
      <c r="P22" s="230"/>
      <c r="Q22" s="230"/>
      <c r="R22" s="231"/>
      <c r="S22" s="231"/>
      <c r="T22" s="231"/>
      <c r="U22" s="231"/>
      <c r="V22" s="231"/>
      <c r="W22" s="231"/>
      <c r="X22" s="231"/>
      <c r="Y22" s="231"/>
      <c r="Z22" s="210"/>
      <c r="AA22" s="210"/>
      <c r="AB22" s="210"/>
      <c r="AC22" s="210"/>
      <c r="AD22" s="210"/>
      <c r="AE22" s="210"/>
      <c r="AF22" s="210"/>
      <c r="AG22" s="210" t="s">
        <v>136</v>
      </c>
      <c r="AH22" s="210">
        <v>0</v>
      </c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x14ac:dyDescent="0.2">
      <c r="A23" s="237" t="s">
        <v>126</v>
      </c>
      <c r="B23" s="238" t="s">
        <v>67</v>
      </c>
      <c r="C23" s="257" t="s">
        <v>68</v>
      </c>
      <c r="D23" s="239"/>
      <c r="E23" s="240"/>
      <c r="F23" s="241"/>
      <c r="G23" s="242">
        <f>SUMIF(AG24:AG31,"&lt;&gt;NOR",G24:G31)</f>
        <v>0</v>
      </c>
      <c r="H23" s="236"/>
      <c r="I23" s="236">
        <f>SUM(I24:I31)</f>
        <v>0</v>
      </c>
      <c r="J23" s="236"/>
      <c r="K23" s="236">
        <f>SUM(K24:K31)</f>
        <v>0</v>
      </c>
      <c r="L23" s="236"/>
      <c r="M23" s="236">
        <f>SUM(M24:M31)</f>
        <v>0</v>
      </c>
      <c r="N23" s="235"/>
      <c r="O23" s="235">
        <f>SUM(O24:O31)</f>
        <v>1.57</v>
      </c>
      <c r="P23" s="235"/>
      <c r="Q23" s="235">
        <f>SUM(Q24:Q31)</f>
        <v>0</v>
      </c>
      <c r="R23" s="236"/>
      <c r="S23" s="236"/>
      <c r="T23" s="236"/>
      <c r="U23" s="236"/>
      <c r="V23" s="236">
        <f>SUM(V24:V31)</f>
        <v>2.2600000000000002</v>
      </c>
      <c r="W23" s="236"/>
      <c r="X23" s="236"/>
      <c r="Y23" s="236"/>
      <c r="AG23" t="s">
        <v>127</v>
      </c>
    </row>
    <row r="24" spans="1:60" outlineLevel="1" x14ac:dyDescent="0.2">
      <c r="A24" s="244">
        <v>8</v>
      </c>
      <c r="B24" s="245" t="s">
        <v>162</v>
      </c>
      <c r="C24" s="258" t="s">
        <v>163</v>
      </c>
      <c r="D24" s="246" t="s">
        <v>130</v>
      </c>
      <c r="E24" s="247">
        <v>0.59850000000000003</v>
      </c>
      <c r="F24" s="248"/>
      <c r="G24" s="249">
        <f>ROUND(E24*F24,2)</f>
        <v>0</v>
      </c>
      <c r="H24" s="232"/>
      <c r="I24" s="231">
        <f>ROUND(E24*H24,2)</f>
        <v>0</v>
      </c>
      <c r="J24" s="232"/>
      <c r="K24" s="231">
        <f>ROUND(E24*J24,2)</f>
        <v>0</v>
      </c>
      <c r="L24" s="231">
        <v>21</v>
      </c>
      <c r="M24" s="231">
        <f>G24*(1+L24/100)</f>
        <v>0</v>
      </c>
      <c r="N24" s="230">
        <v>2.5249999999999999</v>
      </c>
      <c r="O24" s="230">
        <f>ROUND(E24*N24,2)</f>
        <v>1.51</v>
      </c>
      <c r="P24" s="230">
        <v>0</v>
      </c>
      <c r="Q24" s="230">
        <f>ROUND(E24*P24,2)</f>
        <v>0</v>
      </c>
      <c r="R24" s="231"/>
      <c r="S24" s="231" t="s">
        <v>131</v>
      </c>
      <c r="T24" s="231" t="s">
        <v>131</v>
      </c>
      <c r="U24" s="231">
        <v>0.47699999999999998</v>
      </c>
      <c r="V24" s="231">
        <f>ROUND(E24*U24,2)</f>
        <v>0.28999999999999998</v>
      </c>
      <c r="W24" s="231"/>
      <c r="X24" s="231" t="s">
        <v>132</v>
      </c>
      <c r="Y24" s="231" t="s">
        <v>133</v>
      </c>
      <c r="Z24" s="210"/>
      <c r="AA24" s="210"/>
      <c r="AB24" s="210"/>
      <c r="AC24" s="210"/>
      <c r="AD24" s="210"/>
      <c r="AE24" s="210"/>
      <c r="AF24" s="210"/>
      <c r="AG24" s="210" t="s">
        <v>134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2" x14ac:dyDescent="0.2">
      <c r="A25" s="227"/>
      <c r="B25" s="228"/>
      <c r="C25" s="259" t="s">
        <v>404</v>
      </c>
      <c r="D25" s="233"/>
      <c r="E25" s="234">
        <v>0.504</v>
      </c>
      <c r="F25" s="231"/>
      <c r="G25" s="231"/>
      <c r="H25" s="231"/>
      <c r="I25" s="231"/>
      <c r="J25" s="231"/>
      <c r="K25" s="231"/>
      <c r="L25" s="231"/>
      <c r="M25" s="231"/>
      <c r="N25" s="230"/>
      <c r="O25" s="230"/>
      <c r="P25" s="230"/>
      <c r="Q25" s="230"/>
      <c r="R25" s="231"/>
      <c r="S25" s="231"/>
      <c r="T25" s="231"/>
      <c r="U25" s="231"/>
      <c r="V25" s="231"/>
      <c r="W25" s="231"/>
      <c r="X25" s="231"/>
      <c r="Y25" s="231"/>
      <c r="Z25" s="210"/>
      <c r="AA25" s="210"/>
      <c r="AB25" s="210"/>
      <c r="AC25" s="210"/>
      <c r="AD25" s="210"/>
      <c r="AE25" s="210"/>
      <c r="AF25" s="210"/>
      <c r="AG25" s="210" t="s">
        <v>136</v>
      </c>
      <c r="AH25" s="210">
        <v>0</v>
      </c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3" x14ac:dyDescent="0.2">
      <c r="A26" s="227"/>
      <c r="B26" s="228"/>
      <c r="C26" s="259" t="s">
        <v>408</v>
      </c>
      <c r="D26" s="233"/>
      <c r="E26" s="234">
        <v>9.4500000000000001E-2</v>
      </c>
      <c r="F26" s="231"/>
      <c r="G26" s="231"/>
      <c r="H26" s="231"/>
      <c r="I26" s="231"/>
      <c r="J26" s="231"/>
      <c r="K26" s="231"/>
      <c r="L26" s="231"/>
      <c r="M26" s="231"/>
      <c r="N26" s="230"/>
      <c r="O26" s="230"/>
      <c r="P26" s="230"/>
      <c r="Q26" s="230"/>
      <c r="R26" s="231"/>
      <c r="S26" s="231"/>
      <c r="T26" s="231"/>
      <c r="U26" s="231"/>
      <c r="V26" s="231"/>
      <c r="W26" s="231"/>
      <c r="X26" s="231"/>
      <c r="Y26" s="231"/>
      <c r="Z26" s="210"/>
      <c r="AA26" s="210"/>
      <c r="AB26" s="210"/>
      <c r="AC26" s="210"/>
      <c r="AD26" s="210"/>
      <c r="AE26" s="210"/>
      <c r="AF26" s="210"/>
      <c r="AG26" s="210" t="s">
        <v>136</v>
      </c>
      <c r="AH26" s="210">
        <v>0</v>
      </c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44">
        <v>9</v>
      </c>
      <c r="B27" s="245" t="s">
        <v>164</v>
      </c>
      <c r="C27" s="258" t="s">
        <v>165</v>
      </c>
      <c r="D27" s="246" t="s">
        <v>149</v>
      </c>
      <c r="E27" s="247">
        <v>1.44</v>
      </c>
      <c r="F27" s="248"/>
      <c r="G27" s="249">
        <f>ROUND(E27*F27,2)</f>
        <v>0</v>
      </c>
      <c r="H27" s="232"/>
      <c r="I27" s="231">
        <f>ROUND(E27*H27,2)</f>
        <v>0</v>
      </c>
      <c r="J27" s="232"/>
      <c r="K27" s="231">
        <f>ROUND(E27*J27,2)</f>
        <v>0</v>
      </c>
      <c r="L27" s="231">
        <v>21</v>
      </c>
      <c r="M27" s="231">
        <f>G27*(1+L27/100)</f>
        <v>0</v>
      </c>
      <c r="N27" s="230">
        <v>3.916E-2</v>
      </c>
      <c r="O27" s="230">
        <f>ROUND(E27*N27,2)</f>
        <v>0.06</v>
      </c>
      <c r="P27" s="230">
        <v>0</v>
      </c>
      <c r="Q27" s="230">
        <f>ROUND(E27*P27,2)</f>
        <v>0</v>
      </c>
      <c r="R27" s="231"/>
      <c r="S27" s="231" t="s">
        <v>131</v>
      </c>
      <c r="T27" s="231" t="s">
        <v>131</v>
      </c>
      <c r="U27" s="231">
        <v>1.05</v>
      </c>
      <c r="V27" s="231">
        <f>ROUND(E27*U27,2)</f>
        <v>1.51</v>
      </c>
      <c r="W27" s="231"/>
      <c r="X27" s="231" t="s">
        <v>132</v>
      </c>
      <c r="Y27" s="231" t="s">
        <v>133</v>
      </c>
      <c r="Z27" s="210"/>
      <c r="AA27" s="210"/>
      <c r="AB27" s="210"/>
      <c r="AC27" s="210"/>
      <c r="AD27" s="210"/>
      <c r="AE27" s="210"/>
      <c r="AF27" s="210"/>
      <c r="AG27" s="210" t="s">
        <v>134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2" x14ac:dyDescent="0.2">
      <c r="A28" s="227"/>
      <c r="B28" s="228"/>
      <c r="C28" s="259" t="s">
        <v>409</v>
      </c>
      <c r="D28" s="233"/>
      <c r="E28" s="234">
        <v>0.09</v>
      </c>
      <c r="F28" s="231"/>
      <c r="G28" s="231"/>
      <c r="H28" s="231"/>
      <c r="I28" s="231"/>
      <c r="J28" s="231"/>
      <c r="K28" s="231"/>
      <c r="L28" s="231"/>
      <c r="M28" s="231"/>
      <c r="N28" s="230"/>
      <c r="O28" s="230"/>
      <c r="P28" s="230"/>
      <c r="Q28" s="230"/>
      <c r="R28" s="231"/>
      <c r="S28" s="231"/>
      <c r="T28" s="231"/>
      <c r="U28" s="231"/>
      <c r="V28" s="231"/>
      <c r="W28" s="231"/>
      <c r="X28" s="231"/>
      <c r="Y28" s="231"/>
      <c r="Z28" s="210"/>
      <c r="AA28" s="210"/>
      <c r="AB28" s="210"/>
      <c r="AC28" s="210"/>
      <c r="AD28" s="210"/>
      <c r="AE28" s="210"/>
      <c r="AF28" s="210"/>
      <c r="AG28" s="210" t="s">
        <v>136</v>
      </c>
      <c r="AH28" s="210">
        <v>0</v>
      </c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3" x14ac:dyDescent="0.2">
      <c r="A29" s="227"/>
      <c r="B29" s="228"/>
      <c r="C29" s="259" t="s">
        <v>410</v>
      </c>
      <c r="D29" s="233"/>
      <c r="E29" s="234">
        <v>1.35</v>
      </c>
      <c r="F29" s="231"/>
      <c r="G29" s="231"/>
      <c r="H29" s="231"/>
      <c r="I29" s="231"/>
      <c r="J29" s="231"/>
      <c r="K29" s="231"/>
      <c r="L29" s="231"/>
      <c r="M29" s="231"/>
      <c r="N29" s="230"/>
      <c r="O29" s="230"/>
      <c r="P29" s="230"/>
      <c r="Q29" s="230"/>
      <c r="R29" s="231"/>
      <c r="S29" s="231"/>
      <c r="T29" s="231"/>
      <c r="U29" s="231"/>
      <c r="V29" s="231"/>
      <c r="W29" s="231"/>
      <c r="X29" s="231"/>
      <c r="Y29" s="231"/>
      <c r="Z29" s="210"/>
      <c r="AA29" s="210"/>
      <c r="AB29" s="210"/>
      <c r="AC29" s="210"/>
      <c r="AD29" s="210"/>
      <c r="AE29" s="210"/>
      <c r="AF29" s="210"/>
      <c r="AG29" s="210" t="s">
        <v>136</v>
      </c>
      <c r="AH29" s="210">
        <v>0</v>
      </c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 x14ac:dyDescent="0.2">
      <c r="A30" s="244">
        <v>10</v>
      </c>
      <c r="B30" s="245" t="s">
        <v>167</v>
      </c>
      <c r="C30" s="258" t="s">
        <v>168</v>
      </c>
      <c r="D30" s="246" t="s">
        <v>149</v>
      </c>
      <c r="E30" s="247">
        <v>1.44</v>
      </c>
      <c r="F30" s="248"/>
      <c r="G30" s="249">
        <f>ROUND(E30*F30,2)</f>
        <v>0</v>
      </c>
      <c r="H30" s="232"/>
      <c r="I30" s="231">
        <f>ROUND(E30*H30,2)</f>
        <v>0</v>
      </c>
      <c r="J30" s="232"/>
      <c r="K30" s="231">
        <f>ROUND(E30*J30,2)</f>
        <v>0</v>
      </c>
      <c r="L30" s="231">
        <v>21</v>
      </c>
      <c r="M30" s="231">
        <f>G30*(1+L30/100)</f>
        <v>0</v>
      </c>
      <c r="N30" s="230">
        <v>0</v>
      </c>
      <c r="O30" s="230">
        <f>ROUND(E30*N30,2)</f>
        <v>0</v>
      </c>
      <c r="P30" s="230">
        <v>0</v>
      </c>
      <c r="Q30" s="230">
        <f>ROUND(E30*P30,2)</f>
        <v>0</v>
      </c>
      <c r="R30" s="231"/>
      <c r="S30" s="231" t="s">
        <v>131</v>
      </c>
      <c r="T30" s="231" t="s">
        <v>131</v>
      </c>
      <c r="U30" s="231">
        <v>0.32</v>
      </c>
      <c r="V30" s="231">
        <f>ROUND(E30*U30,2)</f>
        <v>0.46</v>
      </c>
      <c r="W30" s="231"/>
      <c r="X30" s="231" t="s">
        <v>132</v>
      </c>
      <c r="Y30" s="231" t="s">
        <v>133</v>
      </c>
      <c r="Z30" s="210"/>
      <c r="AA30" s="210"/>
      <c r="AB30" s="210"/>
      <c r="AC30" s="210"/>
      <c r="AD30" s="210"/>
      <c r="AE30" s="210"/>
      <c r="AF30" s="210"/>
      <c r="AG30" s="210" t="s">
        <v>134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2" x14ac:dyDescent="0.2">
      <c r="A31" s="227"/>
      <c r="B31" s="228"/>
      <c r="C31" s="259" t="s">
        <v>411</v>
      </c>
      <c r="D31" s="233"/>
      <c r="E31" s="234">
        <v>1.44</v>
      </c>
      <c r="F31" s="231"/>
      <c r="G31" s="231"/>
      <c r="H31" s="231"/>
      <c r="I31" s="231"/>
      <c r="J31" s="231"/>
      <c r="K31" s="231"/>
      <c r="L31" s="231"/>
      <c r="M31" s="231"/>
      <c r="N31" s="230"/>
      <c r="O31" s="230"/>
      <c r="P31" s="230"/>
      <c r="Q31" s="230"/>
      <c r="R31" s="231"/>
      <c r="S31" s="231"/>
      <c r="T31" s="231"/>
      <c r="U31" s="231"/>
      <c r="V31" s="231"/>
      <c r="W31" s="231"/>
      <c r="X31" s="231"/>
      <c r="Y31" s="231"/>
      <c r="Z31" s="210"/>
      <c r="AA31" s="210"/>
      <c r="AB31" s="210"/>
      <c r="AC31" s="210"/>
      <c r="AD31" s="210"/>
      <c r="AE31" s="210"/>
      <c r="AF31" s="210"/>
      <c r="AG31" s="210" t="s">
        <v>136</v>
      </c>
      <c r="AH31" s="210">
        <v>5</v>
      </c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x14ac:dyDescent="0.2">
      <c r="A32" s="237" t="s">
        <v>126</v>
      </c>
      <c r="B32" s="238" t="s">
        <v>69</v>
      </c>
      <c r="C32" s="257" t="s">
        <v>70</v>
      </c>
      <c r="D32" s="239"/>
      <c r="E32" s="240"/>
      <c r="F32" s="241"/>
      <c r="G32" s="242">
        <f>SUMIF(AG33:AG34,"&lt;&gt;NOR",G33:G34)</f>
        <v>0</v>
      </c>
      <c r="H32" s="236"/>
      <c r="I32" s="236">
        <f>SUM(I33:I34)</f>
        <v>0</v>
      </c>
      <c r="J32" s="236"/>
      <c r="K32" s="236">
        <f>SUM(K33:K34)</f>
        <v>0</v>
      </c>
      <c r="L32" s="236"/>
      <c r="M32" s="236">
        <f>SUM(M33:M34)</f>
        <v>0</v>
      </c>
      <c r="N32" s="235"/>
      <c r="O32" s="235">
        <f>SUM(O33:O34)</f>
        <v>0.02</v>
      </c>
      <c r="P32" s="235"/>
      <c r="Q32" s="235">
        <f>SUM(Q33:Q34)</f>
        <v>0</v>
      </c>
      <c r="R32" s="236"/>
      <c r="S32" s="236"/>
      <c r="T32" s="236"/>
      <c r="U32" s="236"/>
      <c r="V32" s="236">
        <f>SUM(V33:V34)</f>
        <v>0.2</v>
      </c>
      <c r="W32" s="236"/>
      <c r="X32" s="236"/>
      <c r="Y32" s="236"/>
      <c r="AG32" t="s">
        <v>127</v>
      </c>
    </row>
    <row r="33" spans="1:60" ht="22.5" outlineLevel="1" x14ac:dyDescent="0.2">
      <c r="A33" s="244">
        <v>11</v>
      </c>
      <c r="B33" s="245" t="s">
        <v>170</v>
      </c>
      <c r="C33" s="258" t="s">
        <v>171</v>
      </c>
      <c r="D33" s="246" t="s">
        <v>172</v>
      </c>
      <c r="E33" s="247">
        <v>1</v>
      </c>
      <c r="F33" s="248"/>
      <c r="G33" s="249">
        <f>ROUND(E33*F33,2)</f>
        <v>0</v>
      </c>
      <c r="H33" s="232"/>
      <c r="I33" s="231">
        <f>ROUND(E33*H33,2)</f>
        <v>0</v>
      </c>
      <c r="J33" s="232"/>
      <c r="K33" s="231">
        <f>ROUND(E33*J33,2)</f>
        <v>0</v>
      </c>
      <c r="L33" s="231">
        <v>21</v>
      </c>
      <c r="M33" s="231">
        <f>G33*(1+L33/100)</f>
        <v>0</v>
      </c>
      <c r="N33" s="230">
        <v>2.3980000000000001E-2</v>
      </c>
      <c r="O33" s="230">
        <f>ROUND(E33*N33,2)</f>
        <v>0.02</v>
      </c>
      <c r="P33" s="230">
        <v>0</v>
      </c>
      <c r="Q33" s="230">
        <f>ROUND(E33*P33,2)</f>
        <v>0</v>
      </c>
      <c r="R33" s="231"/>
      <c r="S33" s="231" t="s">
        <v>131</v>
      </c>
      <c r="T33" s="231" t="s">
        <v>131</v>
      </c>
      <c r="U33" s="231">
        <v>0.2</v>
      </c>
      <c r="V33" s="231">
        <f>ROUND(E33*U33,2)</f>
        <v>0.2</v>
      </c>
      <c r="W33" s="231"/>
      <c r="X33" s="231" t="s">
        <v>132</v>
      </c>
      <c r="Y33" s="231" t="s">
        <v>133</v>
      </c>
      <c r="Z33" s="210"/>
      <c r="AA33" s="210"/>
      <c r="AB33" s="210"/>
      <c r="AC33" s="210"/>
      <c r="AD33" s="210"/>
      <c r="AE33" s="210"/>
      <c r="AF33" s="210"/>
      <c r="AG33" s="210" t="s">
        <v>134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2" x14ac:dyDescent="0.2">
      <c r="A34" s="227"/>
      <c r="B34" s="228"/>
      <c r="C34" s="259" t="s">
        <v>173</v>
      </c>
      <c r="D34" s="233"/>
      <c r="E34" s="234">
        <v>1</v>
      </c>
      <c r="F34" s="231"/>
      <c r="G34" s="231"/>
      <c r="H34" s="231"/>
      <c r="I34" s="231"/>
      <c r="J34" s="231"/>
      <c r="K34" s="231"/>
      <c r="L34" s="231"/>
      <c r="M34" s="231"/>
      <c r="N34" s="230"/>
      <c r="O34" s="230"/>
      <c r="P34" s="230"/>
      <c r="Q34" s="230"/>
      <c r="R34" s="231"/>
      <c r="S34" s="231"/>
      <c r="T34" s="231"/>
      <c r="U34" s="231"/>
      <c r="V34" s="231"/>
      <c r="W34" s="231"/>
      <c r="X34" s="231"/>
      <c r="Y34" s="231"/>
      <c r="Z34" s="210"/>
      <c r="AA34" s="210"/>
      <c r="AB34" s="210"/>
      <c r="AC34" s="210"/>
      <c r="AD34" s="210"/>
      <c r="AE34" s="210"/>
      <c r="AF34" s="210"/>
      <c r="AG34" s="210" t="s">
        <v>136</v>
      </c>
      <c r="AH34" s="210">
        <v>0</v>
      </c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x14ac:dyDescent="0.2">
      <c r="A35" s="237" t="s">
        <v>126</v>
      </c>
      <c r="B35" s="238" t="s">
        <v>71</v>
      </c>
      <c r="C35" s="257" t="s">
        <v>72</v>
      </c>
      <c r="D35" s="239"/>
      <c r="E35" s="240"/>
      <c r="F35" s="241"/>
      <c r="G35" s="242">
        <f>SUMIF(AG36:AG37,"&lt;&gt;NOR",G36:G37)</f>
        <v>0</v>
      </c>
      <c r="H35" s="236"/>
      <c r="I35" s="236">
        <f>SUM(I36:I37)</f>
        <v>0</v>
      </c>
      <c r="J35" s="236"/>
      <c r="K35" s="236">
        <f>SUM(K36:K37)</f>
        <v>0</v>
      </c>
      <c r="L35" s="236"/>
      <c r="M35" s="236">
        <f>SUM(M36:M37)</f>
        <v>0</v>
      </c>
      <c r="N35" s="235"/>
      <c r="O35" s="235">
        <f>SUM(O36:O37)</f>
        <v>0.14000000000000001</v>
      </c>
      <c r="P35" s="235"/>
      <c r="Q35" s="235">
        <f>SUM(Q36:Q37)</f>
        <v>0</v>
      </c>
      <c r="R35" s="236"/>
      <c r="S35" s="236"/>
      <c r="T35" s="236"/>
      <c r="U35" s="236"/>
      <c r="V35" s="236">
        <f>SUM(V36:V37)</f>
        <v>0.74</v>
      </c>
      <c r="W35" s="236"/>
      <c r="X35" s="236"/>
      <c r="Y35" s="236"/>
      <c r="AG35" t="s">
        <v>127</v>
      </c>
    </row>
    <row r="36" spans="1:60" outlineLevel="1" x14ac:dyDescent="0.2">
      <c r="A36" s="244">
        <v>12</v>
      </c>
      <c r="B36" s="245" t="s">
        <v>186</v>
      </c>
      <c r="C36" s="258" t="s">
        <v>187</v>
      </c>
      <c r="D36" s="246" t="s">
        <v>149</v>
      </c>
      <c r="E36" s="247">
        <v>1.98</v>
      </c>
      <c r="F36" s="248"/>
      <c r="G36" s="249">
        <f>ROUND(E36*F36,2)</f>
        <v>0</v>
      </c>
      <c r="H36" s="232"/>
      <c r="I36" s="231">
        <f>ROUND(E36*H36,2)</f>
        <v>0</v>
      </c>
      <c r="J36" s="232"/>
      <c r="K36" s="231">
        <f>ROUND(E36*J36,2)</f>
        <v>0</v>
      </c>
      <c r="L36" s="231">
        <v>21</v>
      </c>
      <c r="M36" s="231">
        <f>G36*(1+L36/100)</f>
        <v>0</v>
      </c>
      <c r="N36" s="230">
        <v>7.1999999999999995E-2</v>
      </c>
      <c r="O36" s="230">
        <f>ROUND(E36*N36,2)</f>
        <v>0.14000000000000001</v>
      </c>
      <c r="P36" s="230">
        <v>0</v>
      </c>
      <c r="Q36" s="230">
        <f>ROUND(E36*P36,2)</f>
        <v>0</v>
      </c>
      <c r="R36" s="231"/>
      <c r="S36" s="231" t="s">
        <v>131</v>
      </c>
      <c r="T36" s="231" t="s">
        <v>131</v>
      </c>
      <c r="U36" s="231">
        <v>0.375</v>
      </c>
      <c r="V36" s="231">
        <f>ROUND(E36*U36,2)</f>
        <v>0.74</v>
      </c>
      <c r="W36" s="231"/>
      <c r="X36" s="231" t="s">
        <v>132</v>
      </c>
      <c r="Y36" s="231" t="s">
        <v>133</v>
      </c>
      <c r="Z36" s="210"/>
      <c r="AA36" s="210"/>
      <c r="AB36" s="210"/>
      <c r="AC36" s="210"/>
      <c r="AD36" s="210"/>
      <c r="AE36" s="210"/>
      <c r="AF36" s="210"/>
      <c r="AG36" s="210" t="s">
        <v>134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2" x14ac:dyDescent="0.2">
      <c r="A37" s="227"/>
      <c r="B37" s="228"/>
      <c r="C37" s="259" t="s">
        <v>412</v>
      </c>
      <c r="D37" s="233"/>
      <c r="E37" s="234">
        <v>1.98</v>
      </c>
      <c r="F37" s="231"/>
      <c r="G37" s="231"/>
      <c r="H37" s="231"/>
      <c r="I37" s="231"/>
      <c r="J37" s="231"/>
      <c r="K37" s="231"/>
      <c r="L37" s="231"/>
      <c r="M37" s="231"/>
      <c r="N37" s="230"/>
      <c r="O37" s="230"/>
      <c r="P37" s="230"/>
      <c r="Q37" s="230"/>
      <c r="R37" s="231"/>
      <c r="S37" s="231"/>
      <c r="T37" s="231"/>
      <c r="U37" s="231"/>
      <c r="V37" s="231"/>
      <c r="W37" s="231"/>
      <c r="X37" s="231"/>
      <c r="Y37" s="231"/>
      <c r="Z37" s="210"/>
      <c r="AA37" s="210"/>
      <c r="AB37" s="210"/>
      <c r="AC37" s="210"/>
      <c r="AD37" s="210"/>
      <c r="AE37" s="210"/>
      <c r="AF37" s="210"/>
      <c r="AG37" s="210" t="s">
        <v>136</v>
      </c>
      <c r="AH37" s="210">
        <v>0</v>
      </c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x14ac:dyDescent="0.2">
      <c r="A38" s="237" t="s">
        <v>126</v>
      </c>
      <c r="B38" s="238" t="s">
        <v>73</v>
      </c>
      <c r="C38" s="257" t="s">
        <v>74</v>
      </c>
      <c r="D38" s="239"/>
      <c r="E38" s="240"/>
      <c r="F38" s="241"/>
      <c r="G38" s="242">
        <f>SUMIF(AG39:AG46,"&lt;&gt;NOR",G39:G46)</f>
        <v>0</v>
      </c>
      <c r="H38" s="236"/>
      <c r="I38" s="236">
        <f>SUM(I39:I46)</f>
        <v>0</v>
      </c>
      <c r="J38" s="236"/>
      <c r="K38" s="236">
        <f>SUM(K39:K46)</f>
        <v>0</v>
      </c>
      <c r="L38" s="236"/>
      <c r="M38" s="236">
        <f>SUM(M39:M46)</f>
        <v>0</v>
      </c>
      <c r="N38" s="235"/>
      <c r="O38" s="235">
        <f>SUM(O39:O46)</f>
        <v>0.17</v>
      </c>
      <c r="P38" s="235"/>
      <c r="Q38" s="235">
        <f>SUM(Q39:Q46)</f>
        <v>0</v>
      </c>
      <c r="R38" s="236"/>
      <c r="S38" s="236"/>
      <c r="T38" s="236"/>
      <c r="U38" s="236"/>
      <c r="V38" s="236">
        <f>SUM(V39:V46)</f>
        <v>5.53</v>
      </c>
      <c r="W38" s="236"/>
      <c r="X38" s="236"/>
      <c r="Y38" s="236"/>
      <c r="AG38" t="s">
        <v>127</v>
      </c>
    </row>
    <row r="39" spans="1:60" ht="22.5" outlineLevel="1" x14ac:dyDescent="0.2">
      <c r="A39" s="244">
        <v>13</v>
      </c>
      <c r="B39" s="245" t="s">
        <v>194</v>
      </c>
      <c r="C39" s="258" t="s">
        <v>195</v>
      </c>
      <c r="D39" s="246" t="s">
        <v>149</v>
      </c>
      <c r="E39" s="247">
        <v>11.23</v>
      </c>
      <c r="F39" s="248"/>
      <c r="G39" s="249">
        <f>ROUND(E39*F39,2)</f>
        <v>0</v>
      </c>
      <c r="H39" s="232"/>
      <c r="I39" s="231">
        <f>ROUND(E39*H39,2)</f>
        <v>0</v>
      </c>
      <c r="J39" s="232"/>
      <c r="K39" s="231">
        <f>ROUND(E39*J39,2)</f>
        <v>0</v>
      </c>
      <c r="L39" s="231">
        <v>21</v>
      </c>
      <c r="M39" s="231">
        <f>G39*(1+L39/100)</f>
        <v>0</v>
      </c>
      <c r="N39" s="230">
        <v>3.47E-3</v>
      </c>
      <c r="O39" s="230">
        <f>ROUND(E39*N39,2)</f>
        <v>0.04</v>
      </c>
      <c r="P39" s="230">
        <v>0</v>
      </c>
      <c r="Q39" s="230">
        <f>ROUND(E39*P39,2)</f>
        <v>0</v>
      </c>
      <c r="R39" s="231"/>
      <c r="S39" s="231" t="s">
        <v>131</v>
      </c>
      <c r="T39" s="231" t="s">
        <v>131</v>
      </c>
      <c r="U39" s="231">
        <v>0.22400999999999999</v>
      </c>
      <c r="V39" s="231">
        <f>ROUND(E39*U39,2)</f>
        <v>2.52</v>
      </c>
      <c r="W39" s="231"/>
      <c r="X39" s="231" t="s">
        <v>132</v>
      </c>
      <c r="Y39" s="231" t="s">
        <v>133</v>
      </c>
      <c r="Z39" s="210"/>
      <c r="AA39" s="210"/>
      <c r="AB39" s="210"/>
      <c r="AC39" s="210"/>
      <c r="AD39" s="210"/>
      <c r="AE39" s="210"/>
      <c r="AF39" s="210"/>
      <c r="AG39" s="210" t="s">
        <v>134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2" x14ac:dyDescent="0.2">
      <c r="A40" s="227"/>
      <c r="B40" s="228"/>
      <c r="C40" s="259" t="s">
        <v>196</v>
      </c>
      <c r="D40" s="233"/>
      <c r="E40" s="234">
        <v>6.75</v>
      </c>
      <c r="F40" s="231"/>
      <c r="G40" s="231"/>
      <c r="H40" s="231"/>
      <c r="I40" s="231"/>
      <c r="J40" s="231"/>
      <c r="K40" s="231"/>
      <c r="L40" s="231"/>
      <c r="M40" s="231"/>
      <c r="N40" s="230"/>
      <c r="O40" s="230"/>
      <c r="P40" s="230"/>
      <c r="Q40" s="230"/>
      <c r="R40" s="231"/>
      <c r="S40" s="231"/>
      <c r="T40" s="231"/>
      <c r="U40" s="231"/>
      <c r="V40" s="231"/>
      <c r="W40" s="231"/>
      <c r="X40" s="231"/>
      <c r="Y40" s="231"/>
      <c r="Z40" s="210"/>
      <c r="AA40" s="210"/>
      <c r="AB40" s="210"/>
      <c r="AC40" s="210"/>
      <c r="AD40" s="210"/>
      <c r="AE40" s="210"/>
      <c r="AF40" s="210"/>
      <c r="AG40" s="210" t="s">
        <v>136</v>
      </c>
      <c r="AH40" s="210">
        <v>0</v>
      </c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3" x14ac:dyDescent="0.2">
      <c r="A41" s="227"/>
      <c r="B41" s="228"/>
      <c r="C41" s="259" t="s">
        <v>197</v>
      </c>
      <c r="D41" s="233"/>
      <c r="E41" s="234">
        <v>4.4800000000000004</v>
      </c>
      <c r="F41" s="231"/>
      <c r="G41" s="231"/>
      <c r="H41" s="231"/>
      <c r="I41" s="231"/>
      <c r="J41" s="231"/>
      <c r="K41" s="231"/>
      <c r="L41" s="231"/>
      <c r="M41" s="231"/>
      <c r="N41" s="230"/>
      <c r="O41" s="230"/>
      <c r="P41" s="230"/>
      <c r="Q41" s="230"/>
      <c r="R41" s="231"/>
      <c r="S41" s="231"/>
      <c r="T41" s="231"/>
      <c r="U41" s="231"/>
      <c r="V41" s="231"/>
      <c r="W41" s="231"/>
      <c r="X41" s="231"/>
      <c r="Y41" s="231"/>
      <c r="Z41" s="210"/>
      <c r="AA41" s="210"/>
      <c r="AB41" s="210"/>
      <c r="AC41" s="210"/>
      <c r="AD41" s="210"/>
      <c r="AE41" s="210"/>
      <c r="AF41" s="210"/>
      <c r="AG41" s="210" t="s">
        <v>136</v>
      </c>
      <c r="AH41" s="210">
        <v>0</v>
      </c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1" x14ac:dyDescent="0.2">
      <c r="A42" s="244">
        <v>14</v>
      </c>
      <c r="B42" s="245" t="s">
        <v>198</v>
      </c>
      <c r="C42" s="258" t="s">
        <v>199</v>
      </c>
      <c r="D42" s="246" t="s">
        <v>149</v>
      </c>
      <c r="E42" s="247">
        <v>11.23</v>
      </c>
      <c r="F42" s="248"/>
      <c r="G42" s="249">
        <f>ROUND(E42*F42,2)</f>
        <v>0</v>
      </c>
      <c r="H42" s="232"/>
      <c r="I42" s="231">
        <f>ROUND(E42*H42,2)</f>
        <v>0</v>
      </c>
      <c r="J42" s="232"/>
      <c r="K42" s="231">
        <f>ROUND(E42*J42,2)</f>
        <v>0</v>
      </c>
      <c r="L42" s="231">
        <v>21</v>
      </c>
      <c r="M42" s="231">
        <f>G42*(1+L42/100)</f>
        <v>0</v>
      </c>
      <c r="N42" s="230">
        <v>1.9000000000000001E-4</v>
      </c>
      <c r="O42" s="230">
        <f>ROUND(E42*N42,2)</f>
        <v>0</v>
      </c>
      <c r="P42" s="230">
        <v>0</v>
      </c>
      <c r="Q42" s="230">
        <f>ROUND(E42*P42,2)</f>
        <v>0</v>
      </c>
      <c r="R42" s="231"/>
      <c r="S42" s="231" t="s">
        <v>131</v>
      </c>
      <c r="T42" s="231" t="s">
        <v>131</v>
      </c>
      <c r="U42" s="231">
        <v>5.1999999999999998E-2</v>
      </c>
      <c r="V42" s="231">
        <f>ROUND(E42*U42,2)</f>
        <v>0.57999999999999996</v>
      </c>
      <c r="W42" s="231"/>
      <c r="X42" s="231" t="s">
        <v>132</v>
      </c>
      <c r="Y42" s="231" t="s">
        <v>133</v>
      </c>
      <c r="Z42" s="210"/>
      <c r="AA42" s="210"/>
      <c r="AB42" s="210"/>
      <c r="AC42" s="210"/>
      <c r="AD42" s="210"/>
      <c r="AE42" s="210"/>
      <c r="AF42" s="210"/>
      <c r="AG42" s="210" t="s">
        <v>134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2" x14ac:dyDescent="0.2">
      <c r="A43" s="227"/>
      <c r="B43" s="228"/>
      <c r="C43" s="259" t="s">
        <v>196</v>
      </c>
      <c r="D43" s="233"/>
      <c r="E43" s="234">
        <v>6.75</v>
      </c>
      <c r="F43" s="231"/>
      <c r="G43" s="231"/>
      <c r="H43" s="231"/>
      <c r="I43" s="231"/>
      <c r="J43" s="231"/>
      <c r="K43" s="231"/>
      <c r="L43" s="231"/>
      <c r="M43" s="231"/>
      <c r="N43" s="230"/>
      <c r="O43" s="230"/>
      <c r="P43" s="230"/>
      <c r="Q43" s="230"/>
      <c r="R43" s="231"/>
      <c r="S43" s="231"/>
      <c r="T43" s="231"/>
      <c r="U43" s="231"/>
      <c r="V43" s="231"/>
      <c r="W43" s="231"/>
      <c r="X43" s="231"/>
      <c r="Y43" s="231"/>
      <c r="Z43" s="210"/>
      <c r="AA43" s="210"/>
      <c r="AB43" s="210"/>
      <c r="AC43" s="210"/>
      <c r="AD43" s="210"/>
      <c r="AE43" s="210"/>
      <c r="AF43" s="210"/>
      <c r="AG43" s="210" t="s">
        <v>136</v>
      </c>
      <c r="AH43" s="210">
        <v>0</v>
      </c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3" x14ac:dyDescent="0.2">
      <c r="A44" s="227"/>
      <c r="B44" s="228"/>
      <c r="C44" s="259" t="s">
        <v>197</v>
      </c>
      <c r="D44" s="233"/>
      <c r="E44" s="234">
        <v>4.4800000000000004</v>
      </c>
      <c r="F44" s="231"/>
      <c r="G44" s="231"/>
      <c r="H44" s="231"/>
      <c r="I44" s="231"/>
      <c r="J44" s="231"/>
      <c r="K44" s="231"/>
      <c r="L44" s="231"/>
      <c r="M44" s="231"/>
      <c r="N44" s="230"/>
      <c r="O44" s="230"/>
      <c r="P44" s="230"/>
      <c r="Q44" s="230"/>
      <c r="R44" s="231"/>
      <c r="S44" s="231"/>
      <c r="T44" s="231"/>
      <c r="U44" s="231"/>
      <c r="V44" s="231"/>
      <c r="W44" s="231"/>
      <c r="X44" s="231"/>
      <c r="Y44" s="231"/>
      <c r="Z44" s="210"/>
      <c r="AA44" s="210"/>
      <c r="AB44" s="210"/>
      <c r="AC44" s="210"/>
      <c r="AD44" s="210"/>
      <c r="AE44" s="210"/>
      <c r="AF44" s="210"/>
      <c r="AG44" s="210" t="s">
        <v>136</v>
      </c>
      <c r="AH44" s="210">
        <v>0</v>
      </c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ht="22.5" outlineLevel="1" x14ac:dyDescent="0.2">
      <c r="A45" s="244">
        <v>15</v>
      </c>
      <c r="B45" s="245" t="s">
        <v>200</v>
      </c>
      <c r="C45" s="258" t="s">
        <v>201</v>
      </c>
      <c r="D45" s="246" t="s">
        <v>149</v>
      </c>
      <c r="E45" s="247">
        <v>6.75</v>
      </c>
      <c r="F45" s="248"/>
      <c r="G45" s="249">
        <f>ROUND(E45*F45,2)</f>
        <v>0</v>
      </c>
      <c r="H45" s="232"/>
      <c r="I45" s="231">
        <f>ROUND(E45*H45,2)</f>
        <v>0</v>
      </c>
      <c r="J45" s="232"/>
      <c r="K45" s="231">
        <f>ROUND(E45*J45,2)</f>
        <v>0</v>
      </c>
      <c r="L45" s="231">
        <v>21</v>
      </c>
      <c r="M45" s="231">
        <f>G45*(1+L45/100)</f>
        <v>0</v>
      </c>
      <c r="N45" s="230">
        <v>1.89E-2</v>
      </c>
      <c r="O45" s="230">
        <f>ROUND(E45*N45,2)</f>
        <v>0.13</v>
      </c>
      <c r="P45" s="230">
        <v>0</v>
      </c>
      <c r="Q45" s="230">
        <f>ROUND(E45*P45,2)</f>
        <v>0</v>
      </c>
      <c r="R45" s="231"/>
      <c r="S45" s="231" t="s">
        <v>202</v>
      </c>
      <c r="T45" s="231" t="s">
        <v>203</v>
      </c>
      <c r="U45" s="231">
        <v>0.36</v>
      </c>
      <c r="V45" s="231">
        <f>ROUND(E45*U45,2)</f>
        <v>2.4300000000000002</v>
      </c>
      <c r="W45" s="231"/>
      <c r="X45" s="231" t="s">
        <v>132</v>
      </c>
      <c r="Y45" s="231" t="s">
        <v>133</v>
      </c>
      <c r="Z45" s="210"/>
      <c r="AA45" s="210"/>
      <c r="AB45" s="210"/>
      <c r="AC45" s="210"/>
      <c r="AD45" s="210"/>
      <c r="AE45" s="210"/>
      <c r="AF45" s="210"/>
      <c r="AG45" s="210" t="s">
        <v>134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2" x14ac:dyDescent="0.2">
      <c r="A46" s="227"/>
      <c r="B46" s="228"/>
      <c r="C46" s="259" t="s">
        <v>196</v>
      </c>
      <c r="D46" s="233"/>
      <c r="E46" s="234">
        <v>6.75</v>
      </c>
      <c r="F46" s="231"/>
      <c r="G46" s="231"/>
      <c r="H46" s="231"/>
      <c r="I46" s="231"/>
      <c r="J46" s="231"/>
      <c r="K46" s="231"/>
      <c r="L46" s="231"/>
      <c r="M46" s="231"/>
      <c r="N46" s="230"/>
      <c r="O46" s="230"/>
      <c r="P46" s="230"/>
      <c r="Q46" s="230"/>
      <c r="R46" s="231"/>
      <c r="S46" s="231"/>
      <c r="T46" s="231"/>
      <c r="U46" s="231"/>
      <c r="V46" s="231"/>
      <c r="W46" s="231"/>
      <c r="X46" s="231"/>
      <c r="Y46" s="231"/>
      <c r="Z46" s="210"/>
      <c r="AA46" s="210"/>
      <c r="AB46" s="210"/>
      <c r="AC46" s="210"/>
      <c r="AD46" s="210"/>
      <c r="AE46" s="210"/>
      <c r="AF46" s="210"/>
      <c r="AG46" s="210" t="s">
        <v>136</v>
      </c>
      <c r="AH46" s="210">
        <v>0</v>
      </c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x14ac:dyDescent="0.2">
      <c r="A47" s="237" t="s">
        <v>126</v>
      </c>
      <c r="B47" s="238" t="s">
        <v>75</v>
      </c>
      <c r="C47" s="257" t="s">
        <v>76</v>
      </c>
      <c r="D47" s="239"/>
      <c r="E47" s="240"/>
      <c r="F47" s="241"/>
      <c r="G47" s="242">
        <f>SUMIF(AG48:AG55,"&lt;&gt;NOR",G48:G55)</f>
        <v>0</v>
      </c>
      <c r="H47" s="236"/>
      <c r="I47" s="236">
        <f>SUM(I48:I55)</f>
        <v>0</v>
      </c>
      <c r="J47" s="236"/>
      <c r="K47" s="236">
        <f>SUM(K48:K55)</f>
        <v>0</v>
      </c>
      <c r="L47" s="236"/>
      <c r="M47" s="236">
        <f>SUM(M48:M55)</f>
        <v>0</v>
      </c>
      <c r="N47" s="235"/>
      <c r="O47" s="235">
        <f>SUM(O48:O55)</f>
        <v>0.06</v>
      </c>
      <c r="P47" s="235"/>
      <c r="Q47" s="235">
        <f>SUM(Q48:Q55)</f>
        <v>0</v>
      </c>
      <c r="R47" s="236"/>
      <c r="S47" s="236"/>
      <c r="T47" s="236"/>
      <c r="U47" s="236"/>
      <c r="V47" s="236">
        <f>SUM(V48:V55)</f>
        <v>9.58</v>
      </c>
      <c r="W47" s="236"/>
      <c r="X47" s="236"/>
      <c r="Y47" s="236"/>
      <c r="AG47" t="s">
        <v>127</v>
      </c>
    </row>
    <row r="48" spans="1:60" ht="33.75" outlineLevel="1" x14ac:dyDescent="0.2">
      <c r="A48" s="244">
        <v>16</v>
      </c>
      <c r="B48" s="245" t="s">
        <v>204</v>
      </c>
      <c r="C48" s="258" t="s">
        <v>205</v>
      </c>
      <c r="D48" s="246" t="s">
        <v>149</v>
      </c>
      <c r="E48" s="247">
        <v>11.23</v>
      </c>
      <c r="F48" s="248"/>
      <c r="G48" s="249">
        <f>ROUND(E48*F48,2)</f>
        <v>0</v>
      </c>
      <c r="H48" s="232"/>
      <c r="I48" s="231">
        <f>ROUND(E48*H48,2)</f>
        <v>0</v>
      </c>
      <c r="J48" s="232"/>
      <c r="K48" s="231">
        <f>ROUND(E48*J48,2)</f>
        <v>0</v>
      </c>
      <c r="L48" s="231">
        <v>21</v>
      </c>
      <c r="M48" s="231">
        <f>G48*(1+L48/100)</f>
        <v>0</v>
      </c>
      <c r="N48" s="230">
        <v>4.9100000000000003E-3</v>
      </c>
      <c r="O48" s="230">
        <f>ROUND(E48*N48,2)</f>
        <v>0.06</v>
      </c>
      <c r="P48" s="230">
        <v>0</v>
      </c>
      <c r="Q48" s="230">
        <f>ROUND(E48*P48,2)</f>
        <v>0</v>
      </c>
      <c r="R48" s="231"/>
      <c r="S48" s="231" t="s">
        <v>131</v>
      </c>
      <c r="T48" s="231" t="s">
        <v>131</v>
      </c>
      <c r="U48" s="231">
        <v>0.36199999999999999</v>
      </c>
      <c r="V48" s="231">
        <f>ROUND(E48*U48,2)</f>
        <v>4.07</v>
      </c>
      <c r="W48" s="231"/>
      <c r="X48" s="231" t="s">
        <v>132</v>
      </c>
      <c r="Y48" s="231" t="s">
        <v>133</v>
      </c>
      <c r="Z48" s="210"/>
      <c r="AA48" s="210"/>
      <c r="AB48" s="210"/>
      <c r="AC48" s="210"/>
      <c r="AD48" s="210"/>
      <c r="AE48" s="210"/>
      <c r="AF48" s="210"/>
      <c r="AG48" s="210" t="s">
        <v>134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2" x14ac:dyDescent="0.2">
      <c r="A49" s="227"/>
      <c r="B49" s="228"/>
      <c r="C49" s="259" t="s">
        <v>196</v>
      </c>
      <c r="D49" s="233"/>
      <c r="E49" s="234">
        <v>6.75</v>
      </c>
      <c r="F49" s="231"/>
      <c r="G49" s="231"/>
      <c r="H49" s="231"/>
      <c r="I49" s="231"/>
      <c r="J49" s="231"/>
      <c r="K49" s="231"/>
      <c r="L49" s="231"/>
      <c r="M49" s="231"/>
      <c r="N49" s="230"/>
      <c r="O49" s="230"/>
      <c r="P49" s="230"/>
      <c r="Q49" s="230"/>
      <c r="R49" s="231"/>
      <c r="S49" s="231"/>
      <c r="T49" s="231"/>
      <c r="U49" s="231"/>
      <c r="V49" s="231"/>
      <c r="W49" s="231"/>
      <c r="X49" s="231"/>
      <c r="Y49" s="231"/>
      <c r="Z49" s="210"/>
      <c r="AA49" s="210"/>
      <c r="AB49" s="210"/>
      <c r="AC49" s="210"/>
      <c r="AD49" s="210"/>
      <c r="AE49" s="210"/>
      <c r="AF49" s="210"/>
      <c r="AG49" s="210" t="s">
        <v>136</v>
      </c>
      <c r="AH49" s="210">
        <v>0</v>
      </c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3" x14ac:dyDescent="0.2">
      <c r="A50" s="227"/>
      <c r="B50" s="228"/>
      <c r="C50" s="259" t="s">
        <v>197</v>
      </c>
      <c r="D50" s="233"/>
      <c r="E50" s="234">
        <v>4.4800000000000004</v>
      </c>
      <c r="F50" s="231"/>
      <c r="G50" s="231"/>
      <c r="H50" s="231"/>
      <c r="I50" s="231"/>
      <c r="J50" s="231"/>
      <c r="K50" s="231"/>
      <c r="L50" s="231"/>
      <c r="M50" s="231"/>
      <c r="N50" s="230"/>
      <c r="O50" s="230"/>
      <c r="P50" s="230"/>
      <c r="Q50" s="230"/>
      <c r="R50" s="231"/>
      <c r="S50" s="231"/>
      <c r="T50" s="231"/>
      <c r="U50" s="231"/>
      <c r="V50" s="231"/>
      <c r="W50" s="231"/>
      <c r="X50" s="231"/>
      <c r="Y50" s="231"/>
      <c r="Z50" s="210"/>
      <c r="AA50" s="210"/>
      <c r="AB50" s="210"/>
      <c r="AC50" s="210"/>
      <c r="AD50" s="210"/>
      <c r="AE50" s="210"/>
      <c r="AF50" s="210"/>
      <c r="AG50" s="210" t="s">
        <v>136</v>
      </c>
      <c r="AH50" s="210">
        <v>0</v>
      </c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1" x14ac:dyDescent="0.2">
      <c r="A51" s="244">
        <v>17</v>
      </c>
      <c r="B51" s="245" t="s">
        <v>206</v>
      </c>
      <c r="C51" s="258" t="s">
        <v>207</v>
      </c>
      <c r="D51" s="246" t="s">
        <v>149</v>
      </c>
      <c r="E51" s="247">
        <v>11.23</v>
      </c>
      <c r="F51" s="248"/>
      <c r="G51" s="249">
        <f>ROUND(E51*F51,2)</f>
        <v>0</v>
      </c>
      <c r="H51" s="232"/>
      <c r="I51" s="231">
        <f>ROUND(E51*H51,2)</f>
        <v>0</v>
      </c>
      <c r="J51" s="232"/>
      <c r="K51" s="231">
        <f>ROUND(E51*J51,2)</f>
        <v>0</v>
      </c>
      <c r="L51" s="231">
        <v>21</v>
      </c>
      <c r="M51" s="231">
        <f>G51*(1+L51/100)</f>
        <v>0</v>
      </c>
      <c r="N51" s="230">
        <v>0</v>
      </c>
      <c r="O51" s="230">
        <f>ROUND(E51*N51,2)</f>
        <v>0</v>
      </c>
      <c r="P51" s="230">
        <v>0</v>
      </c>
      <c r="Q51" s="230">
        <f>ROUND(E51*P51,2)</f>
        <v>0</v>
      </c>
      <c r="R51" s="231"/>
      <c r="S51" s="231" t="s">
        <v>131</v>
      </c>
      <c r="T51" s="231" t="s">
        <v>131</v>
      </c>
      <c r="U51" s="231">
        <v>0.38</v>
      </c>
      <c r="V51" s="231">
        <f>ROUND(E51*U51,2)</f>
        <v>4.2699999999999996</v>
      </c>
      <c r="W51" s="231"/>
      <c r="X51" s="231" t="s">
        <v>132</v>
      </c>
      <c r="Y51" s="231" t="s">
        <v>133</v>
      </c>
      <c r="Z51" s="210"/>
      <c r="AA51" s="210"/>
      <c r="AB51" s="210"/>
      <c r="AC51" s="210"/>
      <c r="AD51" s="210"/>
      <c r="AE51" s="210"/>
      <c r="AF51" s="210"/>
      <c r="AG51" s="210" t="s">
        <v>134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2" x14ac:dyDescent="0.2">
      <c r="A52" s="227"/>
      <c r="B52" s="228"/>
      <c r="C52" s="259" t="s">
        <v>196</v>
      </c>
      <c r="D52" s="233"/>
      <c r="E52" s="234">
        <v>6.75</v>
      </c>
      <c r="F52" s="231"/>
      <c r="G52" s="231"/>
      <c r="H52" s="231"/>
      <c r="I52" s="231"/>
      <c r="J52" s="231"/>
      <c r="K52" s="231"/>
      <c r="L52" s="231"/>
      <c r="M52" s="231"/>
      <c r="N52" s="230"/>
      <c r="O52" s="230"/>
      <c r="P52" s="230"/>
      <c r="Q52" s="230"/>
      <c r="R52" s="231"/>
      <c r="S52" s="231"/>
      <c r="T52" s="231"/>
      <c r="U52" s="231"/>
      <c r="V52" s="231"/>
      <c r="W52" s="231"/>
      <c r="X52" s="231"/>
      <c r="Y52" s="231"/>
      <c r="Z52" s="210"/>
      <c r="AA52" s="210"/>
      <c r="AB52" s="210"/>
      <c r="AC52" s="210"/>
      <c r="AD52" s="210"/>
      <c r="AE52" s="210"/>
      <c r="AF52" s="210"/>
      <c r="AG52" s="210" t="s">
        <v>136</v>
      </c>
      <c r="AH52" s="210">
        <v>0</v>
      </c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3" x14ac:dyDescent="0.2">
      <c r="A53" s="227"/>
      <c r="B53" s="228"/>
      <c r="C53" s="259" t="s">
        <v>197</v>
      </c>
      <c r="D53" s="233"/>
      <c r="E53" s="234">
        <v>4.4800000000000004</v>
      </c>
      <c r="F53" s="231"/>
      <c r="G53" s="231"/>
      <c r="H53" s="231"/>
      <c r="I53" s="231"/>
      <c r="J53" s="231"/>
      <c r="K53" s="231"/>
      <c r="L53" s="231"/>
      <c r="M53" s="231"/>
      <c r="N53" s="230"/>
      <c r="O53" s="230"/>
      <c r="P53" s="230"/>
      <c r="Q53" s="230"/>
      <c r="R53" s="231"/>
      <c r="S53" s="231"/>
      <c r="T53" s="231"/>
      <c r="U53" s="231"/>
      <c r="V53" s="231"/>
      <c r="W53" s="231"/>
      <c r="X53" s="231"/>
      <c r="Y53" s="231"/>
      <c r="Z53" s="210"/>
      <c r="AA53" s="210"/>
      <c r="AB53" s="210"/>
      <c r="AC53" s="210"/>
      <c r="AD53" s="210"/>
      <c r="AE53" s="210"/>
      <c r="AF53" s="210"/>
      <c r="AG53" s="210" t="s">
        <v>136</v>
      </c>
      <c r="AH53" s="210">
        <v>0</v>
      </c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44">
        <v>18</v>
      </c>
      <c r="B54" s="245" t="s">
        <v>208</v>
      </c>
      <c r="C54" s="258" t="s">
        <v>209</v>
      </c>
      <c r="D54" s="246" t="s">
        <v>149</v>
      </c>
      <c r="E54" s="247">
        <v>11.23</v>
      </c>
      <c r="F54" s="248"/>
      <c r="G54" s="249">
        <f>ROUND(E54*F54,2)</f>
        <v>0</v>
      </c>
      <c r="H54" s="232"/>
      <c r="I54" s="231">
        <f>ROUND(E54*H54,2)</f>
        <v>0</v>
      </c>
      <c r="J54" s="232"/>
      <c r="K54" s="231">
        <f>ROUND(E54*J54,2)</f>
        <v>0</v>
      </c>
      <c r="L54" s="231">
        <v>21</v>
      </c>
      <c r="M54" s="231">
        <f>G54*(1+L54/100)</f>
        <v>0</v>
      </c>
      <c r="N54" s="230">
        <v>2.0000000000000002E-5</v>
      </c>
      <c r="O54" s="230">
        <f>ROUND(E54*N54,2)</f>
        <v>0</v>
      </c>
      <c r="P54" s="230">
        <v>0</v>
      </c>
      <c r="Q54" s="230">
        <f>ROUND(E54*P54,2)</f>
        <v>0</v>
      </c>
      <c r="R54" s="231"/>
      <c r="S54" s="231" t="s">
        <v>131</v>
      </c>
      <c r="T54" s="231" t="s">
        <v>131</v>
      </c>
      <c r="U54" s="231">
        <v>0.11</v>
      </c>
      <c r="V54" s="231">
        <f>ROUND(E54*U54,2)</f>
        <v>1.24</v>
      </c>
      <c r="W54" s="231"/>
      <c r="X54" s="231" t="s">
        <v>132</v>
      </c>
      <c r="Y54" s="231" t="s">
        <v>133</v>
      </c>
      <c r="Z54" s="210"/>
      <c r="AA54" s="210"/>
      <c r="AB54" s="210"/>
      <c r="AC54" s="210"/>
      <c r="AD54" s="210"/>
      <c r="AE54" s="210"/>
      <c r="AF54" s="210"/>
      <c r="AG54" s="210" t="s">
        <v>134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2" x14ac:dyDescent="0.2">
      <c r="A55" s="227"/>
      <c r="B55" s="228"/>
      <c r="C55" s="259" t="s">
        <v>413</v>
      </c>
      <c r="D55" s="233"/>
      <c r="E55" s="234">
        <v>11.23</v>
      </c>
      <c r="F55" s="231"/>
      <c r="G55" s="231"/>
      <c r="H55" s="231"/>
      <c r="I55" s="231"/>
      <c r="J55" s="231"/>
      <c r="K55" s="231"/>
      <c r="L55" s="231"/>
      <c r="M55" s="231"/>
      <c r="N55" s="230"/>
      <c r="O55" s="230"/>
      <c r="P55" s="230"/>
      <c r="Q55" s="230"/>
      <c r="R55" s="231"/>
      <c r="S55" s="231"/>
      <c r="T55" s="231"/>
      <c r="U55" s="231"/>
      <c r="V55" s="231"/>
      <c r="W55" s="231"/>
      <c r="X55" s="231"/>
      <c r="Y55" s="231"/>
      <c r="Z55" s="210"/>
      <c r="AA55" s="210"/>
      <c r="AB55" s="210"/>
      <c r="AC55" s="210"/>
      <c r="AD55" s="210"/>
      <c r="AE55" s="210"/>
      <c r="AF55" s="210"/>
      <c r="AG55" s="210" t="s">
        <v>136</v>
      </c>
      <c r="AH55" s="210">
        <v>5</v>
      </c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x14ac:dyDescent="0.2">
      <c r="A56" s="237" t="s">
        <v>126</v>
      </c>
      <c r="B56" s="238" t="s">
        <v>79</v>
      </c>
      <c r="C56" s="257" t="s">
        <v>80</v>
      </c>
      <c r="D56" s="239"/>
      <c r="E56" s="240"/>
      <c r="F56" s="241"/>
      <c r="G56" s="242">
        <f>SUMIF(AG57:AG58,"&lt;&gt;NOR",G57:G58)</f>
        <v>0</v>
      </c>
      <c r="H56" s="236"/>
      <c r="I56" s="236">
        <f>SUM(I57:I58)</f>
        <v>0</v>
      </c>
      <c r="J56" s="236"/>
      <c r="K56" s="236">
        <f>SUM(K57:K58)</f>
        <v>0</v>
      </c>
      <c r="L56" s="236"/>
      <c r="M56" s="236">
        <f>SUM(M57:M58)</f>
        <v>0</v>
      </c>
      <c r="N56" s="235"/>
      <c r="O56" s="235">
        <f>SUM(O57:O58)</f>
        <v>0.12</v>
      </c>
      <c r="P56" s="235"/>
      <c r="Q56" s="235">
        <f>SUM(Q57:Q58)</f>
        <v>0</v>
      </c>
      <c r="R56" s="236"/>
      <c r="S56" s="236"/>
      <c r="T56" s="236"/>
      <c r="U56" s="236"/>
      <c r="V56" s="236">
        <f>SUM(V57:V58)</f>
        <v>4.9400000000000004</v>
      </c>
      <c r="W56" s="236"/>
      <c r="X56" s="236"/>
      <c r="Y56" s="236"/>
      <c r="AG56" t="s">
        <v>127</v>
      </c>
    </row>
    <row r="57" spans="1:60" outlineLevel="1" x14ac:dyDescent="0.2">
      <c r="A57" s="244">
        <v>19</v>
      </c>
      <c r="B57" s="245" t="s">
        <v>214</v>
      </c>
      <c r="C57" s="258" t="s">
        <v>215</v>
      </c>
      <c r="D57" s="246" t="s">
        <v>149</v>
      </c>
      <c r="E57" s="247">
        <v>19</v>
      </c>
      <c r="F57" s="248"/>
      <c r="G57" s="249">
        <f>ROUND(E57*F57,2)</f>
        <v>0</v>
      </c>
      <c r="H57" s="232"/>
      <c r="I57" s="231">
        <f>ROUND(E57*H57,2)</f>
        <v>0</v>
      </c>
      <c r="J57" s="232"/>
      <c r="K57" s="231">
        <f>ROUND(E57*J57,2)</f>
        <v>0</v>
      </c>
      <c r="L57" s="231">
        <v>21</v>
      </c>
      <c r="M57" s="231">
        <f>G57*(1+L57/100)</f>
        <v>0</v>
      </c>
      <c r="N57" s="230">
        <v>6.3499999999999997E-3</v>
      </c>
      <c r="O57" s="230">
        <f>ROUND(E57*N57,2)</f>
        <v>0.12</v>
      </c>
      <c r="P57" s="230">
        <v>0</v>
      </c>
      <c r="Q57" s="230">
        <f>ROUND(E57*P57,2)</f>
        <v>0</v>
      </c>
      <c r="R57" s="231"/>
      <c r="S57" s="231" t="s">
        <v>131</v>
      </c>
      <c r="T57" s="231" t="s">
        <v>131</v>
      </c>
      <c r="U57" s="231">
        <v>0.26</v>
      </c>
      <c r="V57" s="231">
        <f>ROUND(E57*U57,2)</f>
        <v>4.9400000000000004</v>
      </c>
      <c r="W57" s="231"/>
      <c r="X57" s="231" t="s">
        <v>132</v>
      </c>
      <c r="Y57" s="231" t="s">
        <v>133</v>
      </c>
      <c r="Z57" s="210"/>
      <c r="AA57" s="210"/>
      <c r="AB57" s="210"/>
      <c r="AC57" s="210"/>
      <c r="AD57" s="210"/>
      <c r="AE57" s="210"/>
      <c r="AF57" s="210"/>
      <c r="AG57" s="210" t="s">
        <v>134</v>
      </c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2" x14ac:dyDescent="0.2">
      <c r="A58" s="227"/>
      <c r="B58" s="228"/>
      <c r="C58" s="259" t="s">
        <v>216</v>
      </c>
      <c r="D58" s="233"/>
      <c r="E58" s="234">
        <v>19</v>
      </c>
      <c r="F58" s="231"/>
      <c r="G58" s="231"/>
      <c r="H58" s="231"/>
      <c r="I58" s="231"/>
      <c r="J58" s="231"/>
      <c r="K58" s="231"/>
      <c r="L58" s="231"/>
      <c r="M58" s="231"/>
      <c r="N58" s="230"/>
      <c r="O58" s="230"/>
      <c r="P58" s="230"/>
      <c r="Q58" s="230"/>
      <c r="R58" s="231"/>
      <c r="S58" s="231"/>
      <c r="T58" s="231"/>
      <c r="U58" s="231"/>
      <c r="V58" s="231"/>
      <c r="W58" s="231"/>
      <c r="X58" s="231"/>
      <c r="Y58" s="231"/>
      <c r="Z58" s="210"/>
      <c r="AA58" s="210"/>
      <c r="AB58" s="210"/>
      <c r="AC58" s="210"/>
      <c r="AD58" s="210"/>
      <c r="AE58" s="210"/>
      <c r="AF58" s="210"/>
      <c r="AG58" s="210" t="s">
        <v>136</v>
      </c>
      <c r="AH58" s="210">
        <v>0</v>
      </c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ht="25.5" x14ac:dyDescent="0.2">
      <c r="A59" s="237" t="s">
        <v>126</v>
      </c>
      <c r="B59" s="238" t="s">
        <v>81</v>
      </c>
      <c r="C59" s="257" t="s">
        <v>82</v>
      </c>
      <c r="D59" s="239"/>
      <c r="E59" s="240"/>
      <c r="F59" s="241"/>
      <c r="G59" s="242">
        <f>SUMIF(AG60:AG90,"&lt;&gt;NOR",G60:G90)</f>
        <v>0</v>
      </c>
      <c r="H59" s="236"/>
      <c r="I59" s="236">
        <f>SUM(I60:I90)</f>
        <v>0</v>
      </c>
      <c r="J59" s="236"/>
      <c r="K59" s="236">
        <f>SUM(K60:K90)</f>
        <v>0</v>
      </c>
      <c r="L59" s="236"/>
      <c r="M59" s="236">
        <f>SUM(M60:M90)</f>
        <v>0</v>
      </c>
      <c r="N59" s="235"/>
      <c r="O59" s="235">
        <f>SUM(O60:O90)</f>
        <v>0.03</v>
      </c>
      <c r="P59" s="235"/>
      <c r="Q59" s="235">
        <f>SUM(Q60:Q90)</f>
        <v>0</v>
      </c>
      <c r="R59" s="236"/>
      <c r="S59" s="236"/>
      <c r="T59" s="236"/>
      <c r="U59" s="236"/>
      <c r="V59" s="236">
        <f>SUM(V60:V90)</f>
        <v>29.4</v>
      </c>
      <c r="W59" s="236"/>
      <c r="X59" s="236"/>
      <c r="Y59" s="236"/>
      <c r="AG59" t="s">
        <v>127</v>
      </c>
    </row>
    <row r="60" spans="1:60" outlineLevel="1" x14ac:dyDescent="0.2">
      <c r="A60" s="244">
        <v>20</v>
      </c>
      <c r="B60" s="245" t="s">
        <v>217</v>
      </c>
      <c r="C60" s="258" t="s">
        <v>218</v>
      </c>
      <c r="D60" s="246" t="s">
        <v>172</v>
      </c>
      <c r="E60" s="247">
        <v>20</v>
      </c>
      <c r="F60" s="248"/>
      <c r="G60" s="249">
        <f>ROUND(E60*F60,2)</f>
        <v>0</v>
      </c>
      <c r="H60" s="232"/>
      <c r="I60" s="231">
        <f>ROUND(E60*H60,2)</f>
        <v>0</v>
      </c>
      <c r="J60" s="232"/>
      <c r="K60" s="231">
        <f>ROUND(E60*J60,2)</f>
        <v>0</v>
      </c>
      <c r="L60" s="231">
        <v>21</v>
      </c>
      <c r="M60" s="231">
        <f>G60*(1+L60/100)</f>
        <v>0</v>
      </c>
      <c r="N60" s="230">
        <v>2.0000000000000002E-5</v>
      </c>
      <c r="O60" s="230">
        <f>ROUND(E60*N60,2)</f>
        <v>0</v>
      </c>
      <c r="P60" s="230">
        <v>0</v>
      </c>
      <c r="Q60" s="230">
        <f>ROUND(E60*P60,2)</f>
        <v>0</v>
      </c>
      <c r="R60" s="231"/>
      <c r="S60" s="231" t="s">
        <v>131</v>
      </c>
      <c r="T60" s="231" t="s">
        <v>131</v>
      </c>
      <c r="U60" s="231">
        <v>0.125</v>
      </c>
      <c r="V60" s="231">
        <f>ROUND(E60*U60,2)</f>
        <v>2.5</v>
      </c>
      <c r="W60" s="231"/>
      <c r="X60" s="231" t="s">
        <v>132</v>
      </c>
      <c r="Y60" s="231" t="s">
        <v>133</v>
      </c>
      <c r="Z60" s="210"/>
      <c r="AA60" s="210"/>
      <c r="AB60" s="210"/>
      <c r="AC60" s="210"/>
      <c r="AD60" s="210"/>
      <c r="AE60" s="210"/>
      <c r="AF60" s="210"/>
      <c r="AG60" s="210" t="s">
        <v>134</v>
      </c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2" x14ac:dyDescent="0.2">
      <c r="A61" s="227"/>
      <c r="B61" s="228"/>
      <c r="C61" s="259" t="s">
        <v>219</v>
      </c>
      <c r="D61" s="233"/>
      <c r="E61" s="234">
        <v>4</v>
      </c>
      <c r="F61" s="231"/>
      <c r="G61" s="231"/>
      <c r="H61" s="231"/>
      <c r="I61" s="231"/>
      <c r="J61" s="231"/>
      <c r="K61" s="231"/>
      <c r="L61" s="231"/>
      <c r="M61" s="231"/>
      <c r="N61" s="230"/>
      <c r="O61" s="230"/>
      <c r="P61" s="230"/>
      <c r="Q61" s="230"/>
      <c r="R61" s="231"/>
      <c r="S61" s="231"/>
      <c r="T61" s="231"/>
      <c r="U61" s="231"/>
      <c r="V61" s="231"/>
      <c r="W61" s="231"/>
      <c r="X61" s="231"/>
      <c r="Y61" s="231"/>
      <c r="Z61" s="210"/>
      <c r="AA61" s="210"/>
      <c r="AB61" s="210"/>
      <c r="AC61" s="210"/>
      <c r="AD61" s="210"/>
      <c r="AE61" s="210"/>
      <c r="AF61" s="210"/>
      <c r="AG61" s="210" t="s">
        <v>136</v>
      </c>
      <c r="AH61" s="210">
        <v>0</v>
      </c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3" x14ac:dyDescent="0.2">
      <c r="A62" s="227"/>
      <c r="B62" s="228"/>
      <c r="C62" s="259" t="s">
        <v>414</v>
      </c>
      <c r="D62" s="233"/>
      <c r="E62" s="234">
        <v>16</v>
      </c>
      <c r="F62" s="231"/>
      <c r="G62" s="231"/>
      <c r="H62" s="231"/>
      <c r="I62" s="231"/>
      <c r="J62" s="231"/>
      <c r="K62" s="231"/>
      <c r="L62" s="231"/>
      <c r="M62" s="231"/>
      <c r="N62" s="230"/>
      <c r="O62" s="230"/>
      <c r="P62" s="230"/>
      <c r="Q62" s="230"/>
      <c r="R62" s="231"/>
      <c r="S62" s="231"/>
      <c r="T62" s="231"/>
      <c r="U62" s="231"/>
      <c r="V62" s="231"/>
      <c r="W62" s="231"/>
      <c r="X62" s="231"/>
      <c r="Y62" s="231"/>
      <c r="Z62" s="210"/>
      <c r="AA62" s="210"/>
      <c r="AB62" s="210"/>
      <c r="AC62" s="210"/>
      <c r="AD62" s="210"/>
      <c r="AE62" s="210"/>
      <c r="AF62" s="210"/>
      <c r="AG62" s="210" t="s">
        <v>136</v>
      </c>
      <c r="AH62" s="210">
        <v>0</v>
      </c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1" x14ac:dyDescent="0.2">
      <c r="A63" s="244">
        <v>21</v>
      </c>
      <c r="B63" s="245" t="s">
        <v>220</v>
      </c>
      <c r="C63" s="258" t="s">
        <v>221</v>
      </c>
      <c r="D63" s="246" t="s">
        <v>172</v>
      </c>
      <c r="E63" s="247">
        <v>8</v>
      </c>
      <c r="F63" s="248"/>
      <c r="G63" s="249">
        <f>ROUND(E63*F63,2)</f>
        <v>0</v>
      </c>
      <c r="H63" s="232"/>
      <c r="I63" s="231">
        <f>ROUND(E63*H63,2)</f>
        <v>0</v>
      </c>
      <c r="J63" s="232"/>
      <c r="K63" s="231">
        <f>ROUND(E63*J63,2)</f>
        <v>0</v>
      </c>
      <c r="L63" s="231">
        <v>21</v>
      </c>
      <c r="M63" s="231">
        <f>G63*(1+L63/100)</f>
        <v>0</v>
      </c>
      <c r="N63" s="230">
        <v>3.0000000000000001E-5</v>
      </c>
      <c r="O63" s="230">
        <f>ROUND(E63*N63,2)</f>
        <v>0</v>
      </c>
      <c r="P63" s="230">
        <v>0</v>
      </c>
      <c r="Q63" s="230">
        <f>ROUND(E63*P63,2)</f>
        <v>0</v>
      </c>
      <c r="R63" s="231"/>
      <c r="S63" s="231" t="s">
        <v>131</v>
      </c>
      <c r="T63" s="231" t="s">
        <v>131</v>
      </c>
      <c r="U63" s="231">
        <v>0.125</v>
      </c>
      <c r="V63" s="231">
        <f>ROUND(E63*U63,2)</f>
        <v>1</v>
      </c>
      <c r="W63" s="231"/>
      <c r="X63" s="231" t="s">
        <v>132</v>
      </c>
      <c r="Y63" s="231" t="s">
        <v>133</v>
      </c>
      <c r="Z63" s="210"/>
      <c r="AA63" s="210"/>
      <c r="AB63" s="210"/>
      <c r="AC63" s="210"/>
      <c r="AD63" s="210"/>
      <c r="AE63" s="210"/>
      <c r="AF63" s="210"/>
      <c r="AG63" s="210" t="s">
        <v>134</v>
      </c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2" x14ac:dyDescent="0.2">
      <c r="A64" s="227"/>
      <c r="B64" s="228"/>
      <c r="C64" s="259" t="s">
        <v>222</v>
      </c>
      <c r="D64" s="233"/>
      <c r="E64" s="234">
        <v>8</v>
      </c>
      <c r="F64" s="231"/>
      <c r="G64" s="231"/>
      <c r="H64" s="231"/>
      <c r="I64" s="231"/>
      <c r="J64" s="231"/>
      <c r="K64" s="231"/>
      <c r="L64" s="231"/>
      <c r="M64" s="231"/>
      <c r="N64" s="230"/>
      <c r="O64" s="230"/>
      <c r="P64" s="230"/>
      <c r="Q64" s="230"/>
      <c r="R64" s="231"/>
      <c r="S64" s="231"/>
      <c r="T64" s="231"/>
      <c r="U64" s="231"/>
      <c r="V64" s="231"/>
      <c r="W64" s="231"/>
      <c r="X64" s="231"/>
      <c r="Y64" s="231"/>
      <c r="Z64" s="210"/>
      <c r="AA64" s="210"/>
      <c r="AB64" s="210"/>
      <c r="AC64" s="210"/>
      <c r="AD64" s="210"/>
      <c r="AE64" s="210"/>
      <c r="AF64" s="210"/>
      <c r="AG64" s="210" t="s">
        <v>136</v>
      </c>
      <c r="AH64" s="210">
        <v>0</v>
      </c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1" x14ac:dyDescent="0.2">
      <c r="A65" s="244">
        <v>22</v>
      </c>
      <c r="B65" s="245" t="s">
        <v>223</v>
      </c>
      <c r="C65" s="258" t="s">
        <v>224</v>
      </c>
      <c r="D65" s="246" t="s">
        <v>172</v>
      </c>
      <c r="E65" s="247">
        <v>4</v>
      </c>
      <c r="F65" s="248"/>
      <c r="G65" s="249">
        <f>ROUND(E65*F65,2)</f>
        <v>0</v>
      </c>
      <c r="H65" s="232"/>
      <c r="I65" s="231">
        <f>ROUND(E65*H65,2)</f>
        <v>0</v>
      </c>
      <c r="J65" s="232"/>
      <c r="K65" s="231">
        <f>ROUND(E65*J65,2)</f>
        <v>0</v>
      </c>
      <c r="L65" s="231">
        <v>21</v>
      </c>
      <c r="M65" s="231">
        <f>G65*(1+L65/100)</f>
        <v>0</v>
      </c>
      <c r="N65" s="230">
        <v>6.9999999999999994E-5</v>
      </c>
      <c r="O65" s="230">
        <f>ROUND(E65*N65,2)</f>
        <v>0</v>
      </c>
      <c r="P65" s="230">
        <v>0</v>
      </c>
      <c r="Q65" s="230">
        <f>ROUND(E65*P65,2)</f>
        <v>0</v>
      </c>
      <c r="R65" s="231"/>
      <c r="S65" s="231" t="s">
        <v>131</v>
      </c>
      <c r="T65" s="231" t="s">
        <v>131</v>
      </c>
      <c r="U65" s="231">
        <v>0.22500000000000001</v>
      </c>
      <c r="V65" s="231">
        <f>ROUND(E65*U65,2)</f>
        <v>0.9</v>
      </c>
      <c r="W65" s="231"/>
      <c r="X65" s="231" t="s">
        <v>132</v>
      </c>
      <c r="Y65" s="231" t="s">
        <v>133</v>
      </c>
      <c r="Z65" s="210"/>
      <c r="AA65" s="210"/>
      <c r="AB65" s="210"/>
      <c r="AC65" s="210"/>
      <c r="AD65" s="210"/>
      <c r="AE65" s="210"/>
      <c r="AF65" s="210"/>
      <c r="AG65" s="210" t="s">
        <v>134</v>
      </c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2" x14ac:dyDescent="0.2">
      <c r="A66" s="227"/>
      <c r="B66" s="228"/>
      <c r="C66" s="259" t="s">
        <v>225</v>
      </c>
      <c r="D66" s="233"/>
      <c r="E66" s="234">
        <v>4</v>
      </c>
      <c r="F66" s="231"/>
      <c r="G66" s="231"/>
      <c r="H66" s="231"/>
      <c r="I66" s="231"/>
      <c r="J66" s="231"/>
      <c r="K66" s="231"/>
      <c r="L66" s="231"/>
      <c r="M66" s="231"/>
      <c r="N66" s="230"/>
      <c r="O66" s="230"/>
      <c r="P66" s="230"/>
      <c r="Q66" s="230"/>
      <c r="R66" s="231"/>
      <c r="S66" s="231"/>
      <c r="T66" s="231"/>
      <c r="U66" s="231"/>
      <c r="V66" s="231"/>
      <c r="W66" s="231"/>
      <c r="X66" s="231"/>
      <c r="Y66" s="231"/>
      <c r="Z66" s="210"/>
      <c r="AA66" s="210"/>
      <c r="AB66" s="210"/>
      <c r="AC66" s="210"/>
      <c r="AD66" s="210"/>
      <c r="AE66" s="210"/>
      <c r="AF66" s="210"/>
      <c r="AG66" s="210" t="s">
        <v>136</v>
      </c>
      <c r="AH66" s="210">
        <v>0</v>
      </c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1" x14ac:dyDescent="0.2">
      <c r="A67" s="244">
        <v>23</v>
      </c>
      <c r="B67" s="245" t="s">
        <v>226</v>
      </c>
      <c r="C67" s="258" t="s">
        <v>227</v>
      </c>
      <c r="D67" s="246" t="s">
        <v>228</v>
      </c>
      <c r="E67" s="247">
        <v>25</v>
      </c>
      <c r="F67" s="248"/>
      <c r="G67" s="249">
        <f>ROUND(E67*F67,2)</f>
        <v>0</v>
      </c>
      <c r="H67" s="232"/>
      <c r="I67" s="231">
        <f>ROUND(E67*H67,2)</f>
        <v>0</v>
      </c>
      <c r="J67" s="232"/>
      <c r="K67" s="231">
        <f>ROUND(E67*J67,2)</f>
        <v>0</v>
      </c>
      <c r="L67" s="231">
        <v>21</v>
      </c>
      <c r="M67" s="231">
        <f>G67*(1+L67/100)</f>
        <v>0</v>
      </c>
      <c r="N67" s="230">
        <v>0</v>
      </c>
      <c r="O67" s="230">
        <f>ROUND(E67*N67,2)</f>
        <v>0</v>
      </c>
      <c r="P67" s="230">
        <v>0</v>
      </c>
      <c r="Q67" s="230">
        <f>ROUND(E67*P67,2)</f>
        <v>0</v>
      </c>
      <c r="R67" s="231" t="s">
        <v>229</v>
      </c>
      <c r="S67" s="231" t="s">
        <v>131</v>
      </c>
      <c r="T67" s="231" t="s">
        <v>131</v>
      </c>
      <c r="U67" s="231">
        <v>1</v>
      </c>
      <c r="V67" s="231">
        <f>ROUND(E67*U67,2)</f>
        <v>25</v>
      </c>
      <c r="W67" s="231"/>
      <c r="X67" s="231" t="s">
        <v>230</v>
      </c>
      <c r="Y67" s="231" t="s">
        <v>133</v>
      </c>
      <c r="Z67" s="210"/>
      <c r="AA67" s="210"/>
      <c r="AB67" s="210"/>
      <c r="AC67" s="210"/>
      <c r="AD67" s="210"/>
      <c r="AE67" s="210"/>
      <c r="AF67" s="210"/>
      <c r="AG67" s="210" t="s">
        <v>231</v>
      </c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2" x14ac:dyDescent="0.2">
      <c r="A68" s="227"/>
      <c r="B68" s="228"/>
      <c r="C68" s="259" t="s">
        <v>232</v>
      </c>
      <c r="D68" s="233"/>
      <c r="E68" s="234">
        <v>15</v>
      </c>
      <c r="F68" s="231"/>
      <c r="G68" s="231"/>
      <c r="H68" s="231"/>
      <c r="I68" s="231"/>
      <c r="J68" s="231"/>
      <c r="K68" s="231"/>
      <c r="L68" s="231"/>
      <c r="M68" s="231"/>
      <c r="N68" s="230"/>
      <c r="O68" s="230"/>
      <c r="P68" s="230"/>
      <c r="Q68" s="230"/>
      <c r="R68" s="231"/>
      <c r="S68" s="231"/>
      <c r="T68" s="231"/>
      <c r="U68" s="231"/>
      <c r="V68" s="231"/>
      <c r="W68" s="231"/>
      <c r="X68" s="231"/>
      <c r="Y68" s="231"/>
      <c r="Z68" s="210"/>
      <c r="AA68" s="210"/>
      <c r="AB68" s="210"/>
      <c r="AC68" s="210"/>
      <c r="AD68" s="210"/>
      <c r="AE68" s="210"/>
      <c r="AF68" s="210"/>
      <c r="AG68" s="210" t="s">
        <v>136</v>
      </c>
      <c r="AH68" s="210">
        <v>0</v>
      </c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3" x14ac:dyDescent="0.2">
      <c r="A69" s="227"/>
      <c r="B69" s="228"/>
      <c r="C69" s="259" t="s">
        <v>233</v>
      </c>
      <c r="D69" s="233"/>
      <c r="E69" s="234">
        <v>10</v>
      </c>
      <c r="F69" s="231"/>
      <c r="G69" s="231"/>
      <c r="H69" s="231"/>
      <c r="I69" s="231"/>
      <c r="J69" s="231"/>
      <c r="K69" s="231"/>
      <c r="L69" s="231"/>
      <c r="M69" s="231"/>
      <c r="N69" s="230"/>
      <c r="O69" s="230"/>
      <c r="P69" s="230"/>
      <c r="Q69" s="230"/>
      <c r="R69" s="231"/>
      <c r="S69" s="231"/>
      <c r="T69" s="231"/>
      <c r="U69" s="231"/>
      <c r="V69" s="231"/>
      <c r="W69" s="231"/>
      <c r="X69" s="231"/>
      <c r="Y69" s="231"/>
      <c r="Z69" s="210"/>
      <c r="AA69" s="210"/>
      <c r="AB69" s="210"/>
      <c r="AC69" s="210"/>
      <c r="AD69" s="210"/>
      <c r="AE69" s="210"/>
      <c r="AF69" s="210"/>
      <c r="AG69" s="210" t="s">
        <v>136</v>
      </c>
      <c r="AH69" s="210">
        <v>0</v>
      </c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outlineLevel="1" x14ac:dyDescent="0.2">
      <c r="A70" s="244">
        <v>24</v>
      </c>
      <c r="B70" s="245" t="s">
        <v>234</v>
      </c>
      <c r="C70" s="258" t="s">
        <v>235</v>
      </c>
      <c r="D70" s="246" t="s">
        <v>172</v>
      </c>
      <c r="E70" s="247">
        <v>20</v>
      </c>
      <c r="F70" s="248"/>
      <c r="G70" s="249">
        <f>ROUND(E70*F70,2)</f>
        <v>0</v>
      </c>
      <c r="H70" s="232"/>
      <c r="I70" s="231">
        <f>ROUND(E70*H70,2)</f>
        <v>0</v>
      </c>
      <c r="J70" s="232"/>
      <c r="K70" s="231">
        <f>ROUND(E70*J70,2)</f>
        <v>0</v>
      </c>
      <c r="L70" s="231">
        <v>21</v>
      </c>
      <c r="M70" s="231">
        <f>G70*(1+L70/100)</f>
        <v>0</v>
      </c>
      <c r="N70" s="230">
        <v>0</v>
      </c>
      <c r="O70" s="230">
        <f>ROUND(E70*N70,2)</f>
        <v>0</v>
      </c>
      <c r="P70" s="230">
        <v>0</v>
      </c>
      <c r="Q70" s="230">
        <f>ROUND(E70*P70,2)</f>
        <v>0</v>
      </c>
      <c r="R70" s="231" t="s">
        <v>190</v>
      </c>
      <c r="S70" s="231" t="s">
        <v>131</v>
      </c>
      <c r="T70" s="231" t="s">
        <v>131</v>
      </c>
      <c r="U70" s="231">
        <v>0</v>
      </c>
      <c r="V70" s="231">
        <f>ROUND(E70*U70,2)</f>
        <v>0</v>
      </c>
      <c r="W70" s="231"/>
      <c r="X70" s="231" t="s">
        <v>191</v>
      </c>
      <c r="Y70" s="231" t="s">
        <v>133</v>
      </c>
      <c r="Z70" s="210"/>
      <c r="AA70" s="210"/>
      <c r="AB70" s="210"/>
      <c r="AC70" s="210"/>
      <c r="AD70" s="210"/>
      <c r="AE70" s="210"/>
      <c r="AF70" s="210"/>
      <c r="AG70" s="210" t="s">
        <v>192</v>
      </c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outlineLevel="2" x14ac:dyDescent="0.2">
      <c r="A71" s="227"/>
      <c r="B71" s="228"/>
      <c r="C71" s="259" t="s">
        <v>219</v>
      </c>
      <c r="D71" s="233"/>
      <c r="E71" s="234">
        <v>4</v>
      </c>
      <c r="F71" s="231"/>
      <c r="G71" s="231"/>
      <c r="H71" s="231"/>
      <c r="I71" s="231"/>
      <c r="J71" s="231"/>
      <c r="K71" s="231"/>
      <c r="L71" s="231"/>
      <c r="M71" s="231"/>
      <c r="N71" s="230"/>
      <c r="O71" s="230"/>
      <c r="P71" s="230"/>
      <c r="Q71" s="230"/>
      <c r="R71" s="231"/>
      <c r="S71" s="231"/>
      <c r="T71" s="231"/>
      <c r="U71" s="231"/>
      <c r="V71" s="231"/>
      <c r="W71" s="231"/>
      <c r="X71" s="231"/>
      <c r="Y71" s="231"/>
      <c r="Z71" s="210"/>
      <c r="AA71" s="210"/>
      <c r="AB71" s="210"/>
      <c r="AC71" s="210"/>
      <c r="AD71" s="210"/>
      <c r="AE71" s="210"/>
      <c r="AF71" s="210"/>
      <c r="AG71" s="210" t="s">
        <v>136</v>
      </c>
      <c r="AH71" s="210">
        <v>0</v>
      </c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3" x14ac:dyDescent="0.2">
      <c r="A72" s="227"/>
      <c r="B72" s="228"/>
      <c r="C72" s="259" t="s">
        <v>414</v>
      </c>
      <c r="D72" s="233"/>
      <c r="E72" s="234">
        <v>16</v>
      </c>
      <c r="F72" s="231"/>
      <c r="G72" s="231"/>
      <c r="H72" s="231"/>
      <c r="I72" s="231"/>
      <c r="J72" s="231"/>
      <c r="K72" s="231"/>
      <c r="L72" s="231"/>
      <c r="M72" s="231"/>
      <c r="N72" s="230"/>
      <c r="O72" s="230"/>
      <c r="P72" s="230"/>
      <c r="Q72" s="230"/>
      <c r="R72" s="231"/>
      <c r="S72" s="231"/>
      <c r="T72" s="231"/>
      <c r="U72" s="231"/>
      <c r="V72" s="231"/>
      <c r="W72" s="231"/>
      <c r="X72" s="231"/>
      <c r="Y72" s="231"/>
      <c r="Z72" s="210"/>
      <c r="AA72" s="210"/>
      <c r="AB72" s="210"/>
      <c r="AC72" s="210"/>
      <c r="AD72" s="210"/>
      <c r="AE72" s="210"/>
      <c r="AF72" s="210"/>
      <c r="AG72" s="210" t="s">
        <v>136</v>
      </c>
      <c r="AH72" s="210">
        <v>0</v>
      </c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outlineLevel="1" x14ac:dyDescent="0.2">
      <c r="A73" s="244">
        <v>25</v>
      </c>
      <c r="B73" s="245" t="s">
        <v>236</v>
      </c>
      <c r="C73" s="258" t="s">
        <v>237</v>
      </c>
      <c r="D73" s="246" t="s">
        <v>172</v>
      </c>
      <c r="E73" s="247">
        <v>8</v>
      </c>
      <c r="F73" s="248"/>
      <c r="G73" s="249">
        <f>ROUND(E73*F73,2)</f>
        <v>0</v>
      </c>
      <c r="H73" s="232"/>
      <c r="I73" s="231">
        <f>ROUND(E73*H73,2)</f>
        <v>0</v>
      </c>
      <c r="J73" s="232"/>
      <c r="K73" s="231">
        <f>ROUND(E73*J73,2)</f>
        <v>0</v>
      </c>
      <c r="L73" s="231">
        <v>21</v>
      </c>
      <c r="M73" s="231">
        <f>G73*(1+L73/100)</f>
        <v>0</v>
      </c>
      <c r="N73" s="230">
        <v>0</v>
      </c>
      <c r="O73" s="230">
        <f>ROUND(E73*N73,2)</f>
        <v>0</v>
      </c>
      <c r="P73" s="230">
        <v>0</v>
      </c>
      <c r="Q73" s="230">
        <f>ROUND(E73*P73,2)</f>
        <v>0</v>
      </c>
      <c r="R73" s="231" t="s">
        <v>190</v>
      </c>
      <c r="S73" s="231" t="s">
        <v>131</v>
      </c>
      <c r="T73" s="231" t="s">
        <v>131</v>
      </c>
      <c r="U73" s="231">
        <v>0</v>
      </c>
      <c r="V73" s="231">
        <f>ROUND(E73*U73,2)</f>
        <v>0</v>
      </c>
      <c r="W73" s="231"/>
      <c r="X73" s="231" t="s">
        <v>191</v>
      </c>
      <c r="Y73" s="231" t="s">
        <v>133</v>
      </c>
      <c r="Z73" s="210"/>
      <c r="AA73" s="210"/>
      <c r="AB73" s="210"/>
      <c r="AC73" s="210"/>
      <c r="AD73" s="210"/>
      <c r="AE73" s="210"/>
      <c r="AF73" s="210"/>
      <c r="AG73" s="210" t="s">
        <v>192</v>
      </c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2" x14ac:dyDescent="0.2">
      <c r="A74" s="227"/>
      <c r="B74" s="228"/>
      <c r="C74" s="259" t="s">
        <v>222</v>
      </c>
      <c r="D74" s="233"/>
      <c r="E74" s="234">
        <v>8</v>
      </c>
      <c r="F74" s="231"/>
      <c r="G74" s="231"/>
      <c r="H74" s="231"/>
      <c r="I74" s="231"/>
      <c r="J74" s="231"/>
      <c r="K74" s="231"/>
      <c r="L74" s="231"/>
      <c r="M74" s="231"/>
      <c r="N74" s="230"/>
      <c r="O74" s="230"/>
      <c r="P74" s="230"/>
      <c r="Q74" s="230"/>
      <c r="R74" s="231"/>
      <c r="S74" s="231"/>
      <c r="T74" s="231"/>
      <c r="U74" s="231"/>
      <c r="V74" s="231"/>
      <c r="W74" s="231"/>
      <c r="X74" s="231"/>
      <c r="Y74" s="231"/>
      <c r="Z74" s="210"/>
      <c r="AA74" s="210"/>
      <c r="AB74" s="210"/>
      <c r="AC74" s="210"/>
      <c r="AD74" s="210"/>
      <c r="AE74" s="210"/>
      <c r="AF74" s="210"/>
      <c r="AG74" s="210" t="s">
        <v>136</v>
      </c>
      <c r="AH74" s="210">
        <v>0</v>
      </c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outlineLevel="1" x14ac:dyDescent="0.2">
      <c r="A75" s="244">
        <v>26</v>
      </c>
      <c r="B75" s="245" t="s">
        <v>238</v>
      </c>
      <c r="C75" s="258" t="s">
        <v>239</v>
      </c>
      <c r="D75" s="246" t="s">
        <v>240</v>
      </c>
      <c r="E75" s="247">
        <v>4.0000000000000001E-3</v>
      </c>
      <c r="F75" s="248"/>
      <c r="G75" s="249">
        <f>ROUND(E75*F75,2)</f>
        <v>0</v>
      </c>
      <c r="H75" s="232"/>
      <c r="I75" s="231">
        <f>ROUND(E75*H75,2)</f>
        <v>0</v>
      </c>
      <c r="J75" s="232"/>
      <c r="K75" s="231">
        <f>ROUND(E75*J75,2)</f>
        <v>0</v>
      </c>
      <c r="L75" s="231">
        <v>21</v>
      </c>
      <c r="M75" s="231">
        <f>G75*(1+L75/100)</f>
        <v>0</v>
      </c>
      <c r="N75" s="230">
        <v>6.25E-2</v>
      </c>
      <c r="O75" s="230">
        <f>ROUND(E75*N75,2)</f>
        <v>0</v>
      </c>
      <c r="P75" s="230">
        <v>0</v>
      </c>
      <c r="Q75" s="230">
        <f>ROUND(E75*P75,2)</f>
        <v>0</v>
      </c>
      <c r="R75" s="231" t="s">
        <v>190</v>
      </c>
      <c r="S75" s="231" t="s">
        <v>131</v>
      </c>
      <c r="T75" s="231" t="s">
        <v>131</v>
      </c>
      <c r="U75" s="231">
        <v>0</v>
      </c>
      <c r="V75" s="231">
        <f>ROUND(E75*U75,2)</f>
        <v>0</v>
      </c>
      <c r="W75" s="231"/>
      <c r="X75" s="231" t="s">
        <v>191</v>
      </c>
      <c r="Y75" s="231" t="s">
        <v>133</v>
      </c>
      <c r="Z75" s="210"/>
      <c r="AA75" s="210"/>
      <c r="AB75" s="210"/>
      <c r="AC75" s="210"/>
      <c r="AD75" s="210"/>
      <c r="AE75" s="210"/>
      <c r="AF75" s="210"/>
      <c r="AG75" s="210" t="s">
        <v>192</v>
      </c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2" x14ac:dyDescent="0.2">
      <c r="A76" s="227"/>
      <c r="B76" s="228"/>
      <c r="C76" s="259" t="s">
        <v>241</v>
      </c>
      <c r="D76" s="233"/>
      <c r="E76" s="234">
        <v>4.0000000000000001E-3</v>
      </c>
      <c r="F76" s="231"/>
      <c r="G76" s="231"/>
      <c r="H76" s="231"/>
      <c r="I76" s="231"/>
      <c r="J76" s="231"/>
      <c r="K76" s="231"/>
      <c r="L76" s="231"/>
      <c r="M76" s="231"/>
      <c r="N76" s="230"/>
      <c r="O76" s="230"/>
      <c r="P76" s="230"/>
      <c r="Q76" s="230"/>
      <c r="R76" s="231"/>
      <c r="S76" s="231"/>
      <c r="T76" s="231"/>
      <c r="U76" s="231"/>
      <c r="V76" s="231"/>
      <c r="W76" s="231"/>
      <c r="X76" s="231"/>
      <c r="Y76" s="231"/>
      <c r="Z76" s="210"/>
      <c r="AA76" s="210"/>
      <c r="AB76" s="210"/>
      <c r="AC76" s="210"/>
      <c r="AD76" s="210"/>
      <c r="AE76" s="210"/>
      <c r="AF76" s="210"/>
      <c r="AG76" s="210" t="s">
        <v>136</v>
      </c>
      <c r="AH76" s="210">
        <v>0</v>
      </c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1" x14ac:dyDescent="0.2">
      <c r="A77" s="244">
        <v>27</v>
      </c>
      <c r="B77" s="245" t="s">
        <v>242</v>
      </c>
      <c r="C77" s="258" t="s">
        <v>243</v>
      </c>
      <c r="D77" s="246" t="s">
        <v>240</v>
      </c>
      <c r="E77" s="247">
        <v>0.01</v>
      </c>
      <c r="F77" s="248"/>
      <c r="G77" s="249">
        <f>ROUND(E77*F77,2)</f>
        <v>0</v>
      </c>
      <c r="H77" s="232"/>
      <c r="I77" s="231">
        <f>ROUND(E77*H77,2)</f>
        <v>0</v>
      </c>
      <c r="J77" s="232"/>
      <c r="K77" s="231">
        <f>ROUND(E77*J77,2)</f>
        <v>0</v>
      </c>
      <c r="L77" s="231">
        <v>21</v>
      </c>
      <c r="M77" s="231">
        <f>G77*(1+L77/100)</f>
        <v>0</v>
      </c>
      <c r="N77" s="230">
        <v>6.2700000000000004E-3</v>
      </c>
      <c r="O77" s="230">
        <f>ROUND(E77*N77,2)</f>
        <v>0</v>
      </c>
      <c r="P77" s="230">
        <v>0</v>
      </c>
      <c r="Q77" s="230">
        <f>ROUND(E77*P77,2)</f>
        <v>0</v>
      </c>
      <c r="R77" s="231" t="s">
        <v>190</v>
      </c>
      <c r="S77" s="231" t="s">
        <v>131</v>
      </c>
      <c r="T77" s="231" t="s">
        <v>131</v>
      </c>
      <c r="U77" s="231">
        <v>0</v>
      </c>
      <c r="V77" s="231">
        <f>ROUND(E77*U77,2)</f>
        <v>0</v>
      </c>
      <c r="W77" s="231"/>
      <c r="X77" s="231" t="s">
        <v>191</v>
      </c>
      <c r="Y77" s="231" t="s">
        <v>133</v>
      </c>
      <c r="Z77" s="210"/>
      <c r="AA77" s="210"/>
      <c r="AB77" s="210"/>
      <c r="AC77" s="210"/>
      <c r="AD77" s="210"/>
      <c r="AE77" s="210"/>
      <c r="AF77" s="210"/>
      <c r="AG77" s="210" t="s">
        <v>192</v>
      </c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2" x14ac:dyDescent="0.2">
      <c r="A78" s="227"/>
      <c r="B78" s="228"/>
      <c r="C78" s="259" t="s">
        <v>244</v>
      </c>
      <c r="D78" s="233"/>
      <c r="E78" s="234">
        <v>2E-3</v>
      </c>
      <c r="F78" s="231"/>
      <c r="G78" s="231"/>
      <c r="H78" s="231"/>
      <c r="I78" s="231"/>
      <c r="J78" s="231"/>
      <c r="K78" s="231"/>
      <c r="L78" s="231"/>
      <c r="M78" s="231"/>
      <c r="N78" s="230"/>
      <c r="O78" s="230"/>
      <c r="P78" s="230"/>
      <c r="Q78" s="230"/>
      <c r="R78" s="231"/>
      <c r="S78" s="231"/>
      <c r="T78" s="231"/>
      <c r="U78" s="231"/>
      <c r="V78" s="231"/>
      <c r="W78" s="231"/>
      <c r="X78" s="231"/>
      <c r="Y78" s="231"/>
      <c r="Z78" s="210"/>
      <c r="AA78" s="210"/>
      <c r="AB78" s="210"/>
      <c r="AC78" s="210"/>
      <c r="AD78" s="210"/>
      <c r="AE78" s="210"/>
      <c r="AF78" s="210"/>
      <c r="AG78" s="210" t="s">
        <v>136</v>
      </c>
      <c r="AH78" s="210">
        <v>0</v>
      </c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3" x14ac:dyDescent="0.2">
      <c r="A79" s="227"/>
      <c r="B79" s="228"/>
      <c r="C79" s="259" t="s">
        <v>415</v>
      </c>
      <c r="D79" s="233"/>
      <c r="E79" s="234">
        <v>8.0000000000000002E-3</v>
      </c>
      <c r="F79" s="231"/>
      <c r="G79" s="231"/>
      <c r="H79" s="231"/>
      <c r="I79" s="231"/>
      <c r="J79" s="231"/>
      <c r="K79" s="231"/>
      <c r="L79" s="231"/>
      <c r="M79" s="231"/>
      <c r="N79" s="230"/>
      <c r="O79" s="230"/>
      <c r="P79" s="230"/>
      <c r="Q79" s="230"/>
      <c r="R79" s="231"/>
      <c r="S79" s="231"/>
      <c r="T79" s="231"/>
      <c r="U79" s="231"/>
      <c r="V79" s="231"/>
      <c r="W79" s="231"/>
      <c r="X79" s="231"/>
      <c r="Y79" s="231"/>
      <c r="Z79" s="210"/>
      <c r="AA79" s="210"/>
      <c r="AB79" s="210"/>
      <c r="AC79" s="210"/>
      <c r="AD79" s="210"/>
      <c r="AE79" s="210"/>
      <c r="AF79" s="210"/>
      <c r="AG79" s="210" t="s">
        <v>136</v>
      </c>
      <c r="AH79" s="210">
        <v>0</v>
      </c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1" x14ac:dyDescent="0.2">
      <c r="A80" s="244">
        <v>28</v>
      </c>
      <c r="B80" s="245" t="s">
        <v>245</v>
      </c>
      <c r="C80" s="258" t="s">
        <v>246</v>
      </c>
      <c r="D80" s="246" t="s">
        <v>240</v>
      </c>
      <c r="E80" s="247">
        <v>8.0000000000000002E-3</v>
      </c>
      <c r="F80" s="248"/>
      <c r="G80" s="249">
        <f>ROUND(E80*F80,2)</f>
        <v>0</v>
      </c>
      <c r="H80" s="232"/>
      <c r="I80" s="231">
        <f>ROUND(E80*H80,2)</f>
        <v>0</v>
      </c>
      <c r="J80" s="232"/>
      <c r="K80" s="231">
        <f>ROUND(E80*J80,2)</f>
        <v>0</v>
      </c>
      <c r="L80" s="231">
        <v>21</v>
      </c>
      <c r="M80" s="231">
        <f>G80*(1+L80/100)</f>
        <v>0</v>
      </c>
      <c r="N80" s="230">
        <v>1.1299999999999999E-2</v>
      </c>
      <c r="O80" s="230">
        <f>ROUND(E80*N80,2)</f>
        <v>0</v>
      </c>
      <c r="P80" s="230">
        <v>0</v>
      </c>
      <c r="Q80" s="230">
        <f>ROUND(E80*P80,2)</f>
        <v>0</v>
      </c>
      <c r="R80" s="231" t="s">
        <v>190</v>
      </c>
      <c r="S80" s="231" t="s">
        <v>131</v>
      </c>
      <c r="T80" s="231" t="s">
        <v>131</v>
      </c>
      <c r="U80" s="231">
        <v>0</v>
      </c>
      <c r="V80" s="231">
        <f>ROUND(E80*U80,2)</f>
        <v>0</v>
      </c>
      <c r="W80" s="231"/>
      <c r="X80" s="231" t="s">
        <v>191</v>
      </c>
      <c r="Y80" s="231" t="s">
        <v>133</v>
      </c>
      <c r="Z80" s="210"/>
      <c r="AA80" s="210"/>
      <c r="AB80" s="210"/>
      <c r="AC80" s="210"/>
      <c r="AD80" s="210"/>
      <c r="AE80" s="210"/>
      <c r="AF80" s="210"/>
      <c r="AG80" s="210" t="s">
        <v>192</v>
      </c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2" x14ac:dyDescent="0.2">
      <c r="A81" s="227"/>
      <c r="B81" s="228"/>
      <c r="C81" s="259" t="s">
        <v>247</v>
      </c>
      <c r="D81" s="233"/>
      <c r="E81" s="234">
        <v>8.0000000000000002E-3</v>
      </c>
      <c r="F81" s="231"/>
      <c r="G81" s="231"/>
      <c r="H81" s="231"/>
      <c r="I81" s="231"/>
      <c r="J81" s="231"/>
      <c r="K81" s="231"/>
      <c r="L81" s="231"/>
      <c r="M81" s="231"/>
      <c r="N81" s="230"/>
      <c r="O81" s="230"/>
      <c r="P81" s="230"/>
      <c r="Q81" s="230"/>
      <c r="R81" s="231"/>
      <c r="S81" s="231"/>
      <c r="T81" s="231"/>
      <c r="U81" s="231"/>
      <c r="V81" s="231"/>
      <c r="W81" s="231"/>
      <c r="X81" s="231"/>
      <c r="Y81" s="231"/>
      <c r="Z81" s="210"/>
      <c r="AA81" s="210"/>
      <c r="AB81" s="210"/>
      <c r="AC81" s="210"/>
      <c r="AD81" s="210"/>
      <c r="AE81" s="210"/>
      <c r="AF81" s="210"/>
      <c r="AG81" s="210" t="s">
        <v>136</v>
      </c>
      <c r="AH81" s="210">
        <v>0</v>
      </c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outlineLevel="1" x14ac:dyDescent="0.2">
      <c r="A82" s="244">
        <v>29</v>
      </c>
      <c r="B82" s="245" t="s">
        <v>248</v>
      </c>
      <c r="C82" s="258" t="s">
        <v>249</v>
      </c>
      <c r="D82" s="246" t="s">
        <v>172</v>
      </c>
      <c r="E82" s="247">
        <v>4</v>
      </c>
      <c r="F82" s="248"/>
      <c r="G82" s="249">
        <f>ROUND(E82*F82,2)</f>
        <v>0</v>
      </c>
      <c r="H82" s="232"/>
      <c r="I82" s="231">
        <f>ROUND(E82*H82,2)</f>
        <v>0</v>
      </c>
      <c r="J82" s="232"/>
      <c r="K82" s="231">
        <f>ROUND(E82*J82,2)</f>
        <v>0</v>
      </c>
      <c r="L82" s="231">
        <v>21</v>
      </c>
      <c r="M82" s="231">
        <f>G82*(1+L82/100)</f>
        <v>0</v>
      </c>
      <c r="N82" s="230">
        <v>0</v>
      </c>
      <c r="O82" s="230">
        <f>ROUND(E82*N82,2)</f>
        <v>0</v>
      </c>
      <c r="P82" s="230">
        <v>0</v>
      </c>
      <c r="Q82" s="230">
        <f>ROUND(E82*P82,2)</f>
        <v>0</v>
      </c>
      <c r="R82" s="231" t="s">
        <v>190</v>
      </c>
      <c r="S82" s="231" t="s">
        <v>131</v>
      </c>
      <c r="T82" s="231" t="s">
        <v>131</v>
      </c>
      <c r="U82" s="231">
        <v>0</v>
      </c>
      <c r="V82" s="231">
        <f>ROUND(E82*U82,2)</f>
        <v>0</v>
      </c>
      <c r="W82" s="231"/>
      <c r="X82" s="231" t="s">
        <v>191</v>
      </c>
      <c r="Y82" s="231" t="s">
        <v>133</v>
      </c>
      <c r="Z82" s="210"/>
      <c r="AA82" s="210"/>
      <c r="AB82" s="210"/>
      <c r="AC82" s="210"/>
      <c r="AD82" s="210"/>
      <c r="AE82" s="210"/>
      <c r="AF82" s="210"/>
      <c r="AG82" s="210" t="s">
        <v>192</v>
      </c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outlineLevel="2" x14ac:dyDescent="0.2">
      <c r="A83" s="227"/>
      <c r="B83" s="228"/>
      <c r="C83" s="259" t="s">
        <v>69</v>
      </c>
      <c r="D83" s="233"/>
      <c r="E83" s="234">
        <v>4</v>
      </c>
      <c r="F83" s="231"/>
      <c r="G83" s="231"/>
      <c r="H83" s="231"/>
      <c r="I83" s="231"/>
      <c r="J83" s="231"/>
      <c r="K83" s="231"/>
      <c r="L83" s="231"/>
      <c r="M83" s="231"/>
      <c r="N83" s="230"/>
      <c r="O83" s="230"/>
      <c r="P83" s="230"/>
      <c r="Q83" s="230"/>
      <c r="R83" s="231"/>
      <c r="S83" s="231"/>
      <c r="T83" s="231"/>
      <c r="U83" s="231"/>
      <c r="V83" s="231"/>
      <c r="W83" s="231"/>
      <c r="X83" s="231"/>
      <c r="Y83" s="231"/>
      <c r="Z83" s="210"/>
      <c r="AA83" s="210"/>
      <c r="AB83" s="210"/>
      <c r="AC83" s="210"/>
      <c r="AD83" s="210"/>
      <c r="AE83" s="210"/>
      <c r="AF83" s="210"/>
      <c r="AG83" s="210" t="s">
        <v>136</v>
      </c>
      <c r="AH83" s="210">
        <v>0</v>
      </c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outlineLevel="1" x14ac:dyDescent="0.2">
      <c r="A84" s="244">
        <v>30</v>
      </c>
      <c r="B84" s="245" t="s">
        <v>250</v>
      </c>
      <c r="C84" s="258" t="s">
        <v>251</v>
      </c>
      <c r="D84" s="246" t="s">
        <v>184</v>
      </c>
      <c r="E84" s="247">
        <v>10</v>
      </c>
      <c r="F84" s="248"/>
      <c r="G84" s="249">
        <f>ROUND(E84*F84,2)</f>
        <v>0</v>
      </c>
      <c r="H84" s="232"/>
      <c r="I84" s="231">
        <f>ROUND(E84*H84,2)</f>
        <v>0</v>
      </c>
      <c r="J84" s="232"/>
      <c r="K84" s="231">
        <f>ROUND(E84*J84,2)</f>
        <v>0</v>
      </c>
      <c r="L84" s="231">
        <v>21</v>
      </c>
      <c r="M84" s="231">
        <f>G84*(1+L84/100)</f>
        <v>0</v>
      </c>
      <c r="N84" s="230">
        <v>7.2000000000000005E-4</v>
      </c>
      <c r="O84" s="230">
        <f>ROUND(E84*N84,2)</f>
        <v>0.01</v>
      </c>
      <c r="P84" s="230">
        <v>0</v>
      </c>
      <c r="Q84" s="230">
        <f>ROUND(E84*P84,2)</f>
        <v>0</v>
      </c>
      <c r="R84" s="231" t="s">
        <v>190</v>
      </c>
      <c r="S84" s="231" t="s">
        <v>131</v>
      </c>
      <c r="T84" s="231" t="s">
        <v>131</v>
      </c>
      <c r="U84" s="231">
        <v>0</v>
      </c>
      <c r="V84" s="231">
        <f>ROUND(E84*U84,2)</f>
        <v>0</v>
      </c>
      <c r="W84" s="231"/>
      <c r="X84" s="231" t="s">
        <v>191</v>
      </c>
      <c r="Y84" s="231" t="s">
        <v>133</v>
      </c>
      <c r="Z84" s="210"/>
      <c r="AA84" s="210"/>
      <c r="AB84" s="210"/>
      <c r="AC84" s="210"/>
      <c r="AD84" s="210"/>
      <c r="AE84" s="210"/>
      <c r="AF84" s="210"/>
      <c r="AG84" s="210" t="s">
        <v>192</v>
      </c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2" x14ac:dyDescent="0.2">
      <c r="A85" s="227"/>
      <c r="B85" s="228"/>
      <c r="C85" s="259" t="s">
        <v>252</v>
      </c>
      <c r="D85" s="233"/>
      <c r="E85" s="234">
        <v>2</v>
      </c>
      <c r="F85" s="231"/>
      <c r="G85" s="231"/>
      <c r="H85" s="231"/>
      <c r="I85" s="231"/>
      <c r="J85" s="231"/>
      <c r="K85" s="231"/>
      <c r="L85" s="231"/>
      <c r="M85" s="231"/>
      <c r="N85" s="230"/>
      <c r="O85" s="230"/>
      <c r="P85" s="230"/>
      <c r="Q85" s="230"/>
      <c r="R85" s="231"/>
      <c r="S85" s="231"/>
      <c r="T85" s="231"/>
      <c r="U85" s="231"/>
      <c r="V85" s="231"/>
      <c r="W85" s="231"/>
      <c r="X85" s="231"/>
      <c r="Y85" s="231"/>
      <c r="Z85" s="210"/>
      <c r="AA85" s="210"/>
      <c r="AB85" s="210"/>
      <c r="AC85" s="210"/>
      <c r="AD85" s="210"/>
      <c r="AE85" s="210"/>
      <c r="AF85" s="210"/>
      <c r="AG85" s="210" t="s">
        <v>136</v>
      </c>
      <c r="AH85" s="210">
        <v>0</v>
      </c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3" x14ac:dyDescent="0.2">
      <c r="A86" s="227"/>
      <c r="B86" s="228"/>
      <c r="C86" s="259" t="s">
        <v>416</v>
      </c>
      <c r="D86" s="233"/>
      <c r="E86" s="234">
        <v>8</v>
      </c>
      <c r="F86" s="231"/>
      <c r="G86" s="231"/>
      <c r="H86" s="231"/>
      <c r="I86" s="231"/>
      <c r="J86" s="231"/>
      <c r="K86" s="231"/>
      <c r="L86" s="231"/>
      <c r="M86" s="231"/>
      <c r="N86" s="230"/>
      <c r="O86" s="230"/>
      <c r="P86" s="230"/>
      <c r="Q86" s="230"/>
      <c r="R86" s="231"/>
      <c r="S86" s="231"/>
      <c r="T86" s="231"/>
      <c r="U86" s="231"/>
      <c r="V86" s="231"/>
      <c r="W86" s="231"/>
      <c r="X86" s="231"/>
      <c r="Y86" s="231"/>
      <c r="Z86" s="210"/>
      <c r="AA86" s="210"/>
      <c r="AB86" s="210"/>
      <c r="AC86" s="210"/>
      <c r="AD86" s="210"/>
      <c r="AE86" s="210"/>
      <c r="AF86" s="210"/>
      <c r="AG86" s="210" t="s">
        <v>136</v>
      </c>
      <c r="AH86" s="210">
        <v>0</v>
      </c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outlineLevel="1" x14ac:dyDescent="0.2">
      <c r="A87" s="244">
        <v>31</v>
      </c>
      <c r="B87" s="245" t="s">
        <v>253</v>
      </c>
      <c r="C87" s="258" t="s">
        <v>254</v>
      </c>
      <c r="D87" s="246" t="s">
        <v>184</v>
      </c>
      <c r="E87" s="247">
        <v>16</v>
      </c>
      <c r="F87" s="248"/>
      <c r="G87" s="249">
        <f>ROUND(E87*F87,2)</f>
        <v>0</v>
      </c>
      <c r="H87" s="232"/>
      <c r="I87" s="231">
        <f>ROUND(E87*H87,2)</f>
        <v>0</v>
      </c>
      <c r="J87" s="232"/>
      <c r="K87" s="231">
        <f>ROUND(E87*J87,2)</f>
        <v>0</v>
      </c>
      <c r="L87" s="231">
        <v>21</v>
      </c>
      <c r="M87" s="231">
        <f>G87*(1+L87/100)</f>
        <v>0</v>
      </c>
      <c r="N87" s="230">
        <v>1.33E-3</v>
      </c>
      <c r="O87" s="230">
        <f>ROUND(E87*N87,2)</f>
        <v>0.02</v>
      </c>
      <c r="P87" s="230">
        <v>0</v>
      </c>
      <c r="Q87" s="230">
        <f>ROUND(E87*P87,2)</f>
        <v>0</v>
      </c>
      <c r="R87" s="231" t="s">
        <v>190</v>
      </c>
      <c r="S87" s="231" t="s">
        <v>131</v>
      </c>
      <c r="T87" s="231" t="s">
        <v>131</v>
      </c>
      <c r="U87" s="231">
        <v>0</v>
      </c>
      <c r="V87" s="231">
        <f>ROUND(E87*U87,2)</f>
        <v>0</v>
      </c>
      <c r="W87" s="231"/>
      <c r="X87" s="231" t="s">
        <v>191</v>
      </c>
      <c r="Y87" s="231" t="s">
        <v>133</v>
      </c>
      <c r="Z87" s="210"/>
      <c r="AA87" s="210"/>
      <c r="AB87" s="210"/>
      <c r="AC87" s="210"/>
      <c r="AD87" s="210"/>
      <c r="AE87" s="210"/>
      <c r="AF87" s="210"/>
      <c r="AG87" s="210" t="s">
        <v>192</v>
      </c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2" x14ac:dyDescent="0.2">
      <c r="A88" s="227"/>
      <c r="B88" s="228"/>
      <c r="C88" s="259" t="s">
        <v>255</v>
      </c>
      <c r="D88" s="233"/>
      <c r="E88" s="234">
        <v>16</v>
      </c>
      <c r="F88" s="231"/>
      <c r="G88" s="231"/>
      <c r="H88" s="231"/>
      <c r="I88" s="231"/>
      <c r="J88" s="231"/>
      <c r="K88" s="231"/>
      <c r="L88" s="231"/>
      <c r="M88" s="231"/>
      <c r="N88" s="230"/>
      <c r="O88" s="230"/>
      <c r="P88" s="230"/>
      <c r="Q88" s="230"/>
      <c r="R88" s="231"/>
      <c r="S88" s="231"/>
      <c r="T88" s="231"/>
      <c r="U88" s="231"/>
      <c r="V88" s="231"/>
      <c r="W88" s="231"/>
      <c r="X88" s="231"/>
      <c r="Y88" s="231"/>
      <c r="Z88" s="210"/>
      <c r="AA88" s="210"/>
      <c r="AB88" s="210"/>
      <c r="AC88" s="210"/>
      <c r="AD88" s="210"/>
      <c r="AE88" s="210"/>
      <c r="AF88" s="210"/>
      <c r="AG88" s="210" t="s">
        <v>136</v>
      </c>
      <c r="AH88" s="210">
        <v>0</v>
      </c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1" x14ac:dyDescent="0.2">
      <c r="A89" s="244">
        <v>32</v>
      </c>
      <c r="B89" s="245" t="s">
        <v>256</v>
      </c>
      <c r="C89" s="258" t="s">
        <v>257</v>
      </c>
      <c r="D89" s="246" t="s">
        <v>184</v>
      </c>
      <c r="E89" s="247">
        <v>2</v>
      </c>
      <c r="F89" s="248"/>
      <c r="G89" s="249">
        <f>ROUND(E89*F89,2)</f>
        <v>0</v>
      </c>
      <c r="H89" s="232"/>
      <c r="I89" s="231">
        <f>ROUND(E89*H89,2)</f>
        <v>0</v>
      </c>
      <c r="J89" s="232"/>
      <c r="K89" s="231">
        <f>ROUND(E89*J89,2)</f>
        <v>0</v>
      </c>
      <c r="L89" s="231">
        <v>21</v>
      </c>
      <c r="M89" s="231">
        <f>G89*(1+L89/100)</f>
        <v>0</v>
      </c>
      <c r="N89" s="230">
        <v>2.0799999999999998E-3</v>
      </c>
      <c r="O89" s="230">
        <f>ROUND(E89*N89,2)</f>
        <v>0</v>
      </c>
      <c r="P89" s="230">
        <v>0</v>
      </c>
      <c r="Q89" s="230">
        <f>ROUND(E89*P89,2)</f>
        <v>0</v>
      </c>
      <c r="R89" s="231" t="s">
        <v>190</v>
      </c>
      <c r="S89" s="231" t="s">
        <v>131</v>
      </c>
      <c r="T89" s="231" t="s">
        <v>131</v>
      </c>
      <c r="U89" s="231">
        <v>0</v>
      </c>
      <c r="V89" s="231">
        <f>ROUND(E89*U89,2)</f>
        <v>0</v>
      </c>
      <c r="W89" s="231"/>
      <c r="X89" s="231" t="s">
        <v>191</v>
      </c>
      <c r="Y89" s="231" t="s">
        <v>133</v>
      </c>
      <c r="Z89" s="210"/>
      <c r="AA89" s="210"/>
      <c r="AB89" s="210"/>
      <c r="AC89" s="210"/>
      <c r="AD89" s="210"/>
      <c r="AE89" s="210"/>
      <c r="AF89" s="210"/>
      <c r="AG89" s="210" t="s">
        <v>192</v>
      </c>
      <c r="AH89" s="210"/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outlineLevel="2" x14ac:dyDescent="0.2">
      <c r="A90" s="227"/>
      <c r="B90" s="228"/>
      <c r="C90" s="259" t="s">
        <v>67</v>
      </c>
      <c r="D90" s="233"/>
      <c r="E90" s="234">
        <v>2</v>
      </c>
      <c r="F90" s="231"/>
      <c r="G90" s="231"/>
      <c r="H90" s="231"/>
      <c r="I90" s="231"/>
      <c r="J90" s="231"/>
      <c r="K90" s="231"/>
      <c r="L90" s="231"/>
      <c r="M90" s="231"/>
      <c r="N90" s="230"/>
      <c r="O90" s="230"/>
      <c r="P90" s="230"/>
      <c r="Q90" s="230"/>
      <c r="R90" s="231"/>
      <c r="S90" s="231"/>
      <c r="T90" s="231"/>
      <c r="U90" s="231"/>
      <c r="V90" s="231"/>
      <c r="W90" s="231"/>
      <c r="X90" s="231"/>
      <c r="Y90" s="231"/>
      <c r="Z90" s="210"/>
      <c r="AA90" s="210"/>
      <c r="AB90" s="210"/>
      <c r="AC90" s="210"/>
      <c r="AD90" s="210"/>
      <c r="AE90" s="210"/>
      <c r="AF90" s="210"/>
      <c r="AG90" s="210" t="s">
        <v>136</v>
      </c>
      <c r="AH90" s="210">
        <v>0</v>
      </c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x14ac:dyDescent="0.2">
      <c r="A91" s="237" t="s">
        <v>126</v>
      </c>
      <c r="B91" s="238" t="s">
        <v>83</v>
      </c>
      <c r="C91" s="257" t="s">
        <v>84</v>
      </c>
      <c r="D91" s="239"/>
      <c r="E91" s="240"/>
      <c r="F91" s="241"/>
      <c r="G91" s="242">
        <f>SUMIF(AG92:AG107,"&lt;&gt;NOR",G92:G107)</f>
        <v>0</v>
      </c>
      <c r="H91" s="236"/>
      <c r="I91" s="236">
        <f>SUM(I92:I107)</f>
        <v>0</v>
      </c>
      <c r="J91" s="236"/>
      <c r="K91" s="236">
        <f>SUM(K92:K107)</f>
        <v>0</v>
      </c>
      <c r="L91" s="236"/>
      <c r="M91" s="236">
        <f>SUM(M92:M107)</f>
        <v>0</v>
      </c>
      <c r="N91" s="235"/>
      <c r="O91" s="235">
        <f>SUM(O92:O107)</f>
        <v>0.01</v>
      </c>
      <c r="P91" s="235"/>
      <c r="Q91" s="235">
        <f>SUM(Q92:Q107)</f>
        <v>8.34</v>
      </c>
      <c r="R91" s="236"/>
      <c r="S91" s="236"/>
      <c r="T91" s="236"/>
      <c r="U91" s="236"/>
      <c r="V91" s="236">
        <f>SUM(V92:V107)</f>
        <v>48.23</v>
      </c>
      <c r="W91" s="236"/>
      <c r="X91" s="236"/>
      <c r="Y91" s="236"/>
      <c r="AG91" t="s">
        <v>127</v>
      </c>
    </row>
    <row r="92" spans="1:60" outlineLevel="1" x14ac:dyDescent="0.2">
      <c r="A92" s="244">
        <v>33</v>
      </c>
      <c r="B92" s="245" t="s">
        <v>258</v>
      </c>
      <c r="C92" s="258" t="s">
        <v>259</v>
      </c>
      <c r="D92" s="246" t="s">
        <v>130</v>
      </c>
      <c r="E92" s="247">
        <v>0.99</v>
      </c>
      <c r="F92" s="248"/>
      <c r="G92" s="249">
        <f>ROUND(E92*F92,2)</f>
        <v>0</v>
      </c>
      <c r="H92" s="232"/>
      <c r="I92" s="231">
        <f>ROUND(E92*H92,2)</f>
        <v>0</v>
      </c>
      <c r="J92" s="232"/>
      <c r="K92" s="231">
        <f>ROUND(E92*J92,2)</f>
        <v>0</v>
      </c>
      <c r="L92" s="231">
        <v>21</v>
      </c>
      <c r="M92" s="231">
        <f>G92*(1+L92/100)</f>
        <v>0</v>
      </c>
      <c r="N92" s="230">
        <v>0</v>
      </c>
      <c r="O92" s="230">
        <f>ROUND(E92*N92,2)</f>
        <v>0</v>
      </c>
      <c r="P92" s="230">
        <v>2.4</v>
      </c>
      <c r="Q92" s="230">
        <f>ROUND(E92*P92,2)</f>
        <v>2.38</v>
      </c>
      <c r="R92" s="231"/>
      <c r="S92" s="231" t="s">
        <v>131</v>
      </c>
      <c r="T92" s="231" t="s">
        <v>131</v>
      </c>
      <c r="U92" s="231">
        <v>13.301</v>
      </c>
      <c r="V92" s="231">
        <f>ROUND(E92*U92,2)</f>
        <v>13.17</v>
      </c>
      <c r="W92" s="231"/>
      <c r="X92" s="231" t="s">
        <v>132</v>
      </c>
      <c r="Y92" s="231" t="s">
        <v>133</v>
      </c>
      <c r="Z92" s="210"/>
      <c r="AA92" s="210"/>
      <c r="AB92" s="210"/>
      <c r="AC92" s="210"/>
      <c r="AD92" s="210"/>
      <c r="AE92" s="210"/>
      <c r="AF92" s="210"/>
      <c r="AG92" s="210" t="s">
        <v>134</v>
      </c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outlineLevel="2" x14ac:dyDescent="0.2">
      <c r="A93" s="227"/>
      <c r="B93" s="228"/>
      <c r="C93" s="259" t="s">
        <v>417</v>
      </c>
      <c r="D93" s="233"/>
      <c r="E93" s="234">
        <v>0.99</v>
      </c>
      <c r="F93" s="231"/>
      <c r="G93" s="231"/>
      <c r="H93" s="231"/>
      <c r="I93" s="231"/>
      <c r="J93" s="231"/>
      <c r="K93" s="231"/>
      <c r="L93" s="231"/>
      <c r="M93" s="231"/>
      <c r="N93" s="230"/>
      <c r="O93" s="230"/>
      <c r="P93" s="230"/>
      <c r="Q93" s="230"/>
      <c r="R93" s="231"/>
      <c r="S93" s="231"/>
      <c r="T93" s="231"/>
      <c r="U93" s="231"/>
      <c r="V93" s="231"/>
      <c r="W93" s="231"/>
      <c r="X93" s="231"/>
      <c r="Y93" s="231"/>
      <c r="Z93" s="210"/>
      <c r="AA93" s="210"/>
      <c r="AB93" s="210"/>
      <c r="AC93" s="210"/>
      <c r="AD93" s="210"/>
      <c r="AE93" s="210"/>
      <c r="AF93" s="210"/>
      <c r="AG93" s="210" t="s">
        <v>136</v>
      </c>
      <c r="AH93" s="210">
        <v>0</v>
      </c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1" x14ac:dyDescent="0.2">
      <c r="A94" s="244">
        <v>34</v>
      </c>
      <c r="B94" s="245" t="s">
        <v>261</v>
      </c>
      <c r="C94" s="258" t="s">
        <v>262</v>
      </c>
      <c r="D94" s="246" t="s">
        <v>130</v>
      </c>
      <c r="E94" s="247">
        <v>0.105</v>
      </c>
      <c r="F94" s="248"/>
      <c r="G94" s="249">
        <f>ROUND(E94*F94,2)</f>
        <v>0</v>
      </c>
      <c r="H94" s="232"/>
      <c r="I94" s="231">
        <f>ROUND(E94*H94,2)</f>
        <v>0</v>
      </c>
      <c r="J94" s="232"/>
      <c r="K94" s="231">
        <f>ROUND(E94*J94,2)</f>
        <v>0</v>
      </c>
      <c r="L94" s="231">
        <v>21</v>
      </c>
      <c r="M94" s="231">
        <f>G94*(1+L94/100)</f>
        <v>0</v>
      </c>
      <c r="N94" s="230">
        <v>1.47E-3</v>
      </c>
      <c r="O94" s="230">
        <f>ROUND(E94*N94,2)</f>
        <v>0</v>
      </c>
      <c r="P94" s="230">
        <v>2.4</v>
      </c>
      <c r="Q94" s="230">
        <f>ROUND(E94*P94,2)</f>
        <v>0.25</v>
      </c>
      <c r="R94" s="231"/>
      <c r="S94" s="231" t="s">
        <v>131</v>
      </c>
      <c r="T94" s="231" t="s">
        <v>131</v>
      </c>
      <c r="U94" s="231">
        <v>8.5</v>
      </c>
      <c r="V94" s="231">
        <f>ROUND(E94*U94,2)</f>
        <v>0.89</v>
      </c>
      <c r="W94" s="231"/>
      <c r="X94" s="231" t="s">
        <v>132</v>
      </c>
      <c r="Y94" s="231" t="s">
        <v>133</v>
      </c>
      <c r="Z94" s="210"/>
      <c r="AA94" s="210"/>
      <c r="AB94" s="210"/>
      <c r="AC94" s="210"/>
      <c r="AD94" s="210"/>
      <c r="AE94" s="210"/>
      <c r="AF94" s="210"/>
      <c r="AG94" s="210" t="s">
        <v>134</v>
      </c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ht="22.5" outlineLevel="2" x14ac:dyDescent="0.2">
      <c r="A95" s="227"/>
      <c r="B95" s="228"/>
      <c r="C95" s="259" t="s">
        <v>263</v>
      </c>
      <c r="D95" s="233"/>
      <c r="E95" s="234">
        <v>0.105</v>
      </c>
      <c r="F95" s="231"/>
      <c r="G95" s="231"/>
      <c r="H95" s="231"/>
      <c r="I95" s="231"/>
      <c r="J95" s="231"/>
      <c r="K95" s="231"/>
      <c r="L95" s="231"/>
      <c r="M95" s="231"/>
      <c r="N95" s="230"/>
      <c r="O95" s="230"/>
      <c r="P95" s="230"/>
      <c r="Q95" s="230"/>
      <c r="R95" s="231"/>
      <c r="S95" s="231"/>
      <c r="T95" s="231"/>
      <c r="U95" s="231"/>
      <c r="V95" s="231"/>
      <c r="W95" s="231"/>
      <c r="X95" s="231"/>
      <c r="Y95" s="231"/>
      <c r="Z95" s="210"/>
      <c r="AA95" s="210"/>
      <c r="AB95" s="210"/>
      <c r="AC95" s="210"/>
      <c r="AD95" s="210"/>
      <c r="AE95" s="210"/>
      <c r="AF95" s="210"/>
      <c r="AG95" s="210" t="s">
        <v>136</v>
      </c>
      <c r="AH95" s="210">
        <v>0</v>
      </c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outlineLevel="1" x14ac:dyDescent="0.2">
      <c r="A96" s="244">
        <v>35</v>
      </c>
      <c r="B96" s="245" t="s">
        <v>264</v>
      </c>
      <c r="C96" s="258" t="s">
        <v>265</v>
      </c>
      <c r="D96" s="246" t="s">
        <v>184</v>
      </c>
      <c r="E96" s="247">
        <v>18.899999999999999</v>
      </c>
      <c r="F96" s="248"/>
      <c r="G96" s="249">
        <f>ROUND(E96*F96,2)</f>
        <v>0</v>
      </c>
      <c r="H96" s="232"/>
      <c r="I96" s="231">
        <f>ROUND(E96*H96,2)</f>
        <v>0</v>
      </c>
      <c r="J96" s="232"/>
      <c r="K96" s="231">
        <f>ROUND(E96*J96,2)</f>
        <v>0</v>
      </c>
      <c r="L96" s="231">
        <v>21</v>
      </c>
      <c r="M96" s="231">
        <f>G96*(1+L96/100)</f>
        <v>0</v>
      </c>
      <c r="N96" s="230">
        <v>0</v>
      </c>
      <c r="O96" s="230">
        <f>ROUND(E96*N96,2)</f>
        <v>0</v>
      </c>
      <c r="P96" s="230">
        <v>7.0000000000000007E-2</v>
      </c>
      <c r="Q96" s="230">
        <f>ROUND(E96*P96,2)</f>
        <v>1.32</v>
      </c>
      <c r="R96" s="231"/>
      <c r="S96" s="231" t="s">
        <v>131</v>
      </c>
      <c r="T96" s="231" t="s">
        <v>131</v>
      </c>
      <c r="U96" s="231">
        <v>0.64</v>
      </c>
      <c r="V96" s="231">
        <f>ROUND(E96*U96,2)</f>
        <v>12.1</v>
      </c>
      <c r="W96" s="231"/>
      <c r="X96" s="231" t="s">
        <v>132</v>
      </c>
      <c r="Y96" s="231" t="s">
        <v>133</v>
      </c>
      <c r="Z96" s="210"/>
      <c r="AA96" s="210"/>
      <c r="AB96" s="210"/>
      <c r="AC96" s="210"/>
      <c r="AD96" s="210"/>
      <c r="AE96" s="210"/>
      <c r="AF96" s="210"/>
      <c r="AG96" s="210" t="s">
        <v>134</v>
      </c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outlineLevel="2" x14ac:dyDescent="0.2">
      <c r="A97" s="227"/>
      <c r="B97" s="228"/>
      <c r="C97" s="259" t="s">
        <v>418</v>
      </c>
      <c r="D97" s="233"/>
      <c r="E97" s="234">
        <v>18.899999999999999</v>
      </c>
      <c r="F97" s="231"/>
      <c r="G97" s="231"/>
      <c r="H97" s="231"/>
      <c r="I97" s="231"/>
      <c r="J97" s="231"/>
      <c r="K97" s="231"/>
      <c r="L97" s="231"/>
      <c r="M97" s="231"/>
      <c r="N97" s="230"/>
      <c r="O97" s="230"/>
      <c r="P97" s="230"/>
      <c r="Q97" s="230"/>
      <c r="R97" s="231"/>
      <c r="S97" s="231"/>
      <c r="T97" s="231"/>
      <c r="U97" s="231"/>
      <c r="V97" s="231"/>
      <c r="W97" s="231"/>
      <c r="X97" s="231"/>
      <c r="Y97" s="231"/>
      <c r="Z97" s="210"/>
      <c r="AA97" s="210"/>
      <c r="AB97" s="210"/>
      <c r="AC97" s="210"/>
      <c r="AD97" s="210"/>
      <c r="AE97" s="210"/>
      <c r="AF97" s="210"/>
      <c r="AG97" s="210" t="s">
        <v>136</v>
      </c>
      <c r="AH97" s="210">
        <v>0</v>
      </c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outlineLevel="1" x14ac:dyDescent="0.2">
      <c r="A98" s="244">
        <v>36</v>
      </c>
      <c r="B98" s="245" t="s">
        <v>267</v>
      </c>
      <c r="C98" s="258" t="s">
        <v>268</v>
      </c>
      <c r="D98" s="246" t="s">
        <v>130</v>
      </c>
      <c r="E98" s="247">
        <v>1.0545</v>
      </c>
      <c r="F98" s="248"/>
      <c r="G98" s="249">
        <f>ROUND(E98*F98,2)</f>
        <v>0</v>
      </c>
      <c r="H98" s="232"/>
      <c r="I98" s="231">
        <f>ROUND(E98*H98,2)</f>
        <v>0</v>
      </c>
      <c r="J98" s="232"/>
      <c r="K98" s="231">
        <f>ROUND(E98*J98,2)</f>
        <v>0</v>
      </c>
      <c r="L98" s="231">
        <v>21</v>
      </c>
      <c r="M98" s="231">
        <f>G98*(1+L98/100)</f>
        <v>0</v>
      </c>
      <c r="N98" s="230">
        <v>6.6600000000000001E-3</v>
      </c>
      <c r="O98" s="230">
        <f>ROUND(E98*N98,2)</f>
        <v>0.01</v>
      </c>
      <c r="P98" s="230">
        <v>2.4</v>
      </c>
      <c r="Q98" s="230">
        <f>ROUND(E98*P98,2)</f>
        <v>2.5299999999999998</v>
      </c>
      <c r="R98" s="231"/>
      <c r="S98" s="231" t="s">
        <v>131</v>
      </c>
      <c r="T98" s="231" t="s">
        <v>131</v>
      </c>
      <c r="U98" s="231">
        <v>6.72</v>
      </c>
      <c r="V98" s="231">
        <f>ROUND(E98*U98,2)</f>
        <v>7.09</v>
      </c>
      <c r="W98" s="231"/>
      <c r="X98" s="231" t="s">
        <v>132</v>
      </c>
      <c r="Y98" s="231" t="s">
        <v>133</v>
      </c>
      <c r="Z98" s="210"/>
      <c r="AA98" s="210"/>
      <c r="AB98" s="210"/>
      <c r="AC98" s="210"/>
      <c r="AD98" s="210"/>
      <c r="AE98" s="210"/>
      <c r="AF98" s="210"/>
      <c r="AG98" s="210" t="s">
        <v>134</v>
      </c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outlineLevel="2" x14ac:dyDescent="0.2">
      <c r="A99" s="227"/>
      <c r="B99" s="228"/>
      <c r="C99" s="259" t="s">
        <v>419</v>
      </c>
      <c r="D99" s="233"/>
      <c r="E99" s="234">
        <v>1.0545</v>
      </c>
      <c r="F99" s="231"/>
      <c r="G99" s="231"/>
      <c r="H99" s="231"/>
      <c r="I99" s="231"/>
      <c r="J99" s="231"/>
      <c r="K99" s="231"/>
      <c r="L99" s="231"/>
      <c r="M99" s="231"/>
      <c r="N99" s="230"/>
      <c r="O99" s="230"/>
      <c r="P99" s="230"/>
      <c r="Q99" s="230"/>
      <c r="R99" s="231"/>
      <c r="S99" s="231"/>
      <c r="T99" s="231"/>
      <c r="U99" s="231"/>
      <c r="V99" s="231"/>
      <c r="W99" s="231"/>
      <c r="X99" s="231"/>
      <c r="Y99" s="231"/>
      <c r="Z99" s="210"/>
      <c r="AA99" s="210"/>
      <c r="AB99" s="210"/>
      <c r="AC99" s="210"/>
      <c r="AD99" s="210"/>
      <c r="AE99" s="210"/>
      <c r="AF99" s="210"/>
      <c r="AG99" s="210" t="s">
        <v>136</v>
      </c>
      <c r="AH99" s="210">
        <v>0</v>
      </c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outlineLevel="1" x14ac:dyDescent="0.2">
      <c r="A100" s="244">
        <v>37</v>
      </c>
      <c r="B100" s="245" t="s">
        <v>270</v>
      </c>
      <c r="C100" s="258" t="s">
        <v>271</v>
      </c>
      <c r="D100" s="246" t="s">
        <v>184</v>
      </c>
      <c r="E100" s="247">
        <v>7.4</v>
      </c>
      <c r="F100" s="248"/>
      <c r="G100" s="249">
        <f>ROUND(E100*F100,2)</f>
        <v>0</v>
      </c>
      <c r="H100" s="232"/>
      <c r="I100" s="231">
        <f>ROUND(E100*H100,2)</f>
        <v>0</v>
      </c>
      <c r="J100" s="232"/>
      <c r="K100" s="231">
        <f>ROUND(E100*J100,2)</f>
        <v>0</v>
      </c>
      <c r="L100" s="231">
        <v>21</v>
      </c>
      <c r="M100" s="231">
        <f>G100*(1+L100/100)</f>
        <v>0</v>
      </c>
      <c r="N100" s="230">
        <v>5.8E-4</v>
      </c>
      <c r="O100" s="230">
        <f>ROUND(E100*N100,2)</f>
        <v>0</v>
      </c>
      <c r="P100" s="230">
        <v>0.14399999999999999</v>
      </c>
      <c r="Q100" s="230">
        <f>ROUND(E100*P100,2)</f>
        <v>1.07</v>
      </c>
      <c r="R100" s="231"/>
      <c r="S100" s="231" t="s">
        <v>131</v>
      </c>
      <c r="T100" s="231" t="s">
        <v>131</v>
      </c>
      <c r="U100" s="231">
        <v>0.94699999999999995</v>
      </c>
      <c r="V100" s="231">
        <f>ROUND(E100*U100,2)</f>
        <v>7.01</v>
      </c>
      <c r="W100" s="231"/>
      <c r="X100" s="231" t="s">
        <v>132</v>
      </c>
      <c r="Y100" s="231" t="s">
        <v>133</v>
      </c>
      <c r="Z100" s="210"/>
      <c r="AA100" s="210"/>
      <c r="AB100" s="210"/>
      <c r="AC100" s="210"/>
      <c r="AD100" s="210"/>
      <c r="AE100" s="210"/>
      <c r="AF100" s="210"/>
      <c r="AG100" s="210" t="s">
        <v>134</v>
      </c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outlineLevel="2" x14ac:dyDescent="0.2">
      <c r="A101" s="227"/>
      <c r="B101" s="228"/>
      <c r="C101" s="259" t="s">
        <v>420</v>
      </c>
      <c r="D101" s="233"/>
      <c r="E101" s="234">
        <v>7.4</v>
      </c>
      <c r="F101" s="231"/>
      <c r="G101" s="231"/>
      <c r="H101" s="231"/>
      <c r="I101" s="231"/>
      <c r="J101" s="231"/>
      <c r="K101" s="231"/>
      <c r="L101" s="231"/>
      <c r="M101" s="231"/>
      <c r="N101" s="230"/>
      <c r="O101" s="230"/>
      <c r="P101" s="230"/>
      <c r="Q101" s="230"/>
      <c r="R101" s="231"/>
      <c r="S101" s="231"/>
      <c r="T101" s="231"/>
      <c r="U101" s="231"/>
      <c r="V101" s="231"/>
      <c r="W101" s="231"/>
      <c r="X101" s="231"/>
      <c r="Y101" s="231"/>
      <c r="Z101" s="210"/>
      <c r="AA101" s="210"/>
      <c r="AB101" s="210"/>
      <c r="AC101" s="210"/>
      <c r="AD101" s="210"/>
      <c r="AE101" s="210"/>
      <c r="AF101" s="210"/>
      <c r="AG101" s="210" t="s">
        <v>136</v>
      </c>
      <c r="AH101" s="210">
        <v>0</v>
      </c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outlineLevel="1" x14ac:dyDescent="0.2">
      <c r="A102" s="244">
        <v>38</v>
      </c>
      <c r="B102" s="245" t="s">
        <v>273</v>
      </c>
      <c r="C102" s="258" t="s">
        <v>274</v>
      </c>
      <c r="D102" s="246" t="s">
        <v>172</v>
      </c>
      <c r="E102" s="247">
        <v>1</v>
      </c>
      <c r="F102" s="248"/>
      <c r="G102" s="249">
        <f>ROUND(E102*F102,2)</f>
        <v>0</v>
      </c>
      <c r="H102" s="232"/>
      <c r="I102" s="231">
        <f>ROUND(E102*H102,2)</f>
        <v>0</v>
      </c>
      <c r="J102" s="232"/>
      <c r="K102" s="231">
        <f>ROUND(E102*J102,2)</f>
        <v>0</v>
      </c>
      <c r="L102" s="231">
        <v>21</v>
      </c>
      <c r="M102" s="231">
        <f>G102*(1+L102/100)</f>
        <v>0</v>
      </c>
      <c r="N102" s="230">
        <v>4.8999999999999998E-4</v>
      </c>
      <c r="O102" s="230">
        <f>ROUND(E102*N102,2)</f>
        <v>0</v>
      </c>
      <c r="P102" s="230">
        <v>1.7999999999999999E-2</v>
      </c>
      <c r="Q102" s="230">
        <f>ROUND(E102*P102,2)</f>
        <v>0.02</v>
      </c>
      <c r="R102" s="231"/>
      <c r="S102" s="231" t="s">
        <v>131</v>
      </c>
      <c r="T102" s="231" t="s">
        <v>131</v>
      </c>
      <c r="U102" s="231">
        <v>1.052</v>
      </c>
      <c r="V102" s="231">
        <f>ROUND(E102*U102,2)</f>
        <v>1.05</v>
      </c>
      <c r="W102" s="231"/>
      <c r="X102" s="231" t="s">
        <v>132</v>
      </c>
      <c r="Y102" s="231" t="s">
        <v>133</v>
      </c>
      <c r="Z102" s="210"/>
      <c r="AA102" s="210"/>
      <c r="AB102" s="210"/>
      <c r="AC102" s="210"/>
      <c r="AD102" s="210"/>
      <c r="AE102" s="210"/>
      <c r="AF102" s="210"/>
      <c r="AG102" s="210" t="s">
        <v>134</v>
      </c>
      <c r="AH102" s="210"/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outlineLevel="2" x14ac:dyDescent="0.2">
      <c r="A103" s="227"/>
      <c r="B103" s="228"/>
      <c r="C103" s="259" t="s">
        <v>65</v>
      </c>
      <c r="D103" s="233"/>
      <c r="E103" s="234">
        <v>1</v>
      </c>
      <c r="F103" s="231"/>
      <c r="G103" s="231"/>
      <c r="H103" s="231"/>
      <c r="I103" s="231"/>
      <c r="J103" s="231"/>
      <c r="K103" s="231"/>
      <c r="L103" s="231"/>
      <c r="M103" s="231"/>
      <c r="N103" s="230"/>
      <c r="O103" s="230"/>
      <c r="P103" s="230"/>
      <c r="Q103" s="230"/>
      <c r="R103" s="231"/>
      <c r="S103" s="231"/>
      <c r="T103" s="231"/>
      <c r="U103" s="231"/>
      <c r="V103" s="231"/>
      <c r="W103" s="231"/>
      <c r="X103" s="231"/>
      <c r="Y103" s="231"/>
      <c r="Z103" s="210"/>
      <c r="AA103" s="210"/>
      <c r="AB103" s="210"/>
      <c r="AC103" s="210"/>
      <c r="AD103" s="210"/>
      <c r="AE103" s="210"/>
      <c r="AF103" s="210"/>
      <c r="AG103" s="210" t="s">
        <v>136</v>
      </c>
      <c r="AH103" s="210">
        <v>0</v>
      </c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outlineLevel="1" x14ac:dyDescent="0.2">
      <c r="A104" s="244">
        <v>39</v>
      </c>
      <c r="B104" s="245" t="s">
        <v>275</v>
      </c>
      <c r="C104" s="258" t="s">
        <v>276</v>
      </c>
      <c r="D104" s="246" t="s">
        <v>184</v>
      </c>
      <c r="E104" s="247">
        <v>10.119999999999999</v>
      </c>
      <c r="F104" s="248"/>
      <c r="G104" s="249">
        <f>ROUND(E104*F104,2)</f>
        <v>0</v>
      </c>
      <c r="H104" s="232"/>
      <c r="I104" s="231">
        <f>ROUND(E104*H104,2)</f>
        <v>0</v>
      </c>
      <c r="J104" s="232"/>
      <c r="K104" s="231">
        <f>ROUND(E104*J104,2)</f>
        <v>0</v>
      </c>
      <c r="L104" s="231">
        <v>21</v>
      </c>
      <c r="M104" s="231">
        <f>G104*(1+L104/100)</f>
        <v>0</v>
      </c>
      <c r="N104" s="230">
        <v>0</v>
      </c>
      <c r="O104" s="230">
        <f>ROUND(E104*N104,2)</f>
        <v>0</v>
      </c>
      <c r="P104" s="230">
        <v>3.6999999999999998E-2</v>
      </c>
      <c r="Q104" s="230">
        <f>ROUND(E104*P104,2)</f>
        <v>0.37</v>
      </c>
      <c r="R104" s="231"/>
      <c r="S104" s="231" t="s">
        <v>131</v>
      </c>
      <c r="T104" s="231" t="s">
        <v>131</v>
      </c>
      <c r="U104" s="231">
        <v>0.55000000000000004</v>
      </c>
      <c r="V104" s="231">
        <f>ROUND(E104*U104,2)</f>
        <v>5.57</v>
      </c>
      <c r="W104" s="231"/>
      <c r="X104" s="231" t="s">
        <v>132</v>
      </c>
      <c r="Y104" s="231" t="s">
        <v>133</v>
      </c>
      <c r="Z104" s="210"/>
      <c r="AA104" s="210"/>
      <c r="AB104" s="210"/>
      <c r="AC104" s="210"/>
      <c r="AD104" s="210"/>
      <c r="AE104" s="210"/>
      <c r="AF104" s="210"/>
      <c r="AG104" s="210" t="s">
        <v>134</v>
      </c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outlineLevel="2" x14ac:dyDescent="0.2">
      <c r="A105" s="227"/>
      <c r="B105" s="228"/>
      <c r="C105" s="259" t="s">
        <v>421</v>
      </c>
      <c r="D105" s="233"/>
      <c r="E105" s="234">
        <v>10.119999999999999</v>
      </c>
      <c r="F105" s="231"/>
      <c r="G105" s="231"/>
      <c r="H105" s="231"/>
      <c r="I105" s="231"/>
      <c r="J105" s="231"/>
      <c r="K105" s="231"/>
      <c r="L105" s="231"/>
      <c r="M105" s="231"/>
      <c r="N105" s="230"/>
      <c r="O105" s="230"/>
      <c r="P105" s="230"/>
      <c r="Q105" s="230"/>
      <c r="R105" s="231"/>
      <c r="S105" s="231"/>
      <c r="T105" s="231"/>
      <c r="U105" s="231"/>
      <c r="V105" s="231"/>
      <c r="W105" s="231"/>
      <c r="X105" s="231"/>
      <c r="Y105" s="231"/>
      <c r="Z105" s="210"/>
      <c r="AA105" s="210"/>
      <c r="AB105" s="210"/>
      <c r="AC105" s="210"/>
      <c r="AD105" s="210"/>
      <c r="AE105" s="210"/>
      <c r="AF105" s="210"/>
      <c r="AG105" s="210" t="s">
        <v>136</v>
      </c>
      <c r="AH105" s="210">
        <v>0</v>
      </c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outlineLevel="1" x14ac:dyDescent="0.2">
      <c r="A106" s="244">
        <v>40</v>
      </c>
      <c r="B106" s="245" t="s">
        <v>422</v>
      </c>
      <c r="C106" s="258" t="s">
        <v>423</v>
      </c>
      <c r="D106" s="246" t="s">
        <v>149</v>
      </c>
      <c r="E106" s="247">
        <v>6.75</v>
      </c>
      <c r="F106" s="248"/>
      <c r="G106" s="249">
        <f>ROUND(E106*F106,2)</f>
        <v>0</v>
      </c>
      <c r="H106" s="232"/>
      <c r="I106" s="231">
        <f>ROUND(E106*H106,2)</f>
        <v>0</v>
      </c>
      <c r="J106" s="232"/>
      <c r="K106" s="231">
        <f>ROUND(E106*J106,2)</f>
        <v>0</v>
      </c>
      <c r="L106" s="231">
        <v>21</v>
      </c>
      <c r="M106" s="231">
        <f>G106*(1+L106/100)</f>
        <v>0</v>
      </c>
      <c r="N106" s="230">
        <v>0</v>
      </c>
      <c r="O106" s="230">
        <f>ROUND(E106*N106,2)</f>
        <v>0</v>
      </c>
      <c r="P106" s="230">
        <v>5.8999999999999997E-2</v>
      </c>
      <c r="Q106" s="230">
        <f>ROUND(E106*P106,2)</f>
        <v>0.4</v>
      </c>
      <c r="R106" s="231"/>
      <c r="S106" s="231" t="s">
        <v>131</v>
      </c>
      <c r="T106" s="231" t="s">
        <v>131</v>
      </c>
      <c r="U106" s="231">
        <v>0.2</v>
      </c>
      <c r="V106" s="231">
        <f>ROUND(E106*U106,2)</f>
        <v>1.35</v>
      </c>
      <c r="W106" s="231"/>
      <c r="X106" s="231" t="s">
        <v>132</v>
      </c>
      <c r="Y106" s="231" t="s">
        <v>133</v>
      </c>
      <c r="Z106" s="210"/>
      <c r="AA106" s="210"/>
      <c r="AB106" s="210"/>
      <c r="AC106" s="210"/>
      <c r="AD106" s="210"/>
      <c r="AE106" s="210"/>
      <c r="AF106" s="210"/>
      <c r="AG106" s="210" t="s">
        <v>134</v>
      </c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</row>
    <row r="107" spans="1:60" outlineLevel="2" x14ac:dyDescent="0.2">
      <c r="A107" s="227"/>
      <c r="B107" s="228"/>
      <c r="C107" s="259" t="s">
        <v>196</v>
      </c>
      <c r="D107" s="233"/>
      <c r="E107" s="234">
        <v>6.75</v>
      </c>
      <c r="F107" s="231"/>
      <c r="G107" s="231"/>
      <c r="H107" s="231"/>
      <c r="I107" s="231"/>
      <c r="J107" s="231"/>
      <c r="K107" s="231"/>
      <c r="L107" s="231"/>
      <c r="M107" s="231"/>
      <c r="N107" s="230"/>
      <c r="O107" s="230"/>
      <c r="P107" s="230"/>
      <c r="Q107" s="230"/>
      <c r="R107" s="231"/>
      <c r="S107" s="231"/>
      <c r="T107" s="231"/>
      <c r="U107" s="231"/>
      <c r="V107" s="231"/>
      <c r="W107" s="231"/>
      <c r="X107" s="231"/>
      <c r="Y107" s="231"/>
      <c r="Z107" s="210"/>
      <c r="AA107" s="210"/>
      <c r="AB107" s="210"/>
      <c r="AC107" s="210"/>
      <c r="AD107" s="210"/>
      <c r="AE107" s="210"/>
      <c r="AF107" s="210"/>
      <c r="AG107" s="210" t="s">
        <v>136</v>
      </c>
      <c r="AH107" s="210">
        <v>0</v>
      </c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x14ac:dyDescent="0.2">
      <c r="A108" s="237" t="s">
        <v>126</v>
      </c>
      <c r="B108" s="238" t="s">
        <v>85</v>
      </c>
      <c r="C108" s="257" t="s">
        <v>86</v>
      </c>
      <c r="D108" s="239"/>
      <c r="E108" s="240"/>
      <c r="F108" s="241"/>
      <c r="G108" s="242">
        <f>SUMIF(AG109:AG109,"&lt;&gt;NOR",G109:G109)</f>
        <v>0</v>
      </c>
      <c r="H108" s="236"/>
      <c r="I108" s="236">
        <f>SUM(I109:I109)</f>
        <v>0</v>
      </c>
      <c r="J108" s="236"/>
      <c r="K108" s="236">
        <f>SUM(K109:K109)</f>
        <v>0</v>
      </c>
      <c r="L108" s="236"/>
      <c r="M108" s="236">
        <f>SUM(M109:M109)</f>
        <v>0</v>
      </c>
      <c r="N108" s="235"/>
      <c r="O108" s="235">
        <f>SUM(O109:O109)</f>
        <v>0</v>
      </c>
      <c r="P108" s="235"/>
      <c r="Q108" s="235">
        <f>SUM(Q109:Q109)</f>
        <v>0</v>
      </c>
      <c r="R108" s="236"/>
      <c r="S108" s="236"/>
      <c r="T108" s="236"/>
      <c r="U108" s="236"/>
      <c r="V108" s="236">
        <f>SUM(V109:V109)</f>
        <v>1.99</v>
      </c>
      <c r="W108" s="236"/>
      <c r="X108" s="236"/>
      <c r="Y108" s="236"/>
      <c r="AG108" t="s">
        <v>127</v>
      </c>
    </row>
    <row r="109" spans="1:60" outlineLevel="1" x14ac:dyDescent="0.2">
      <c r="A109" s="250">
        <v>41</v>
      </c>
      <c r="B109" s="251" t="s">
        <v>278</v>
      </c>
      <c r="C109" s="260" t="s">
        <v>279</v>
      </c>
      <c r="D109" s="252" t="s">
        <v>280</v>
      </c>
      <c r="E109" s="253">
        <v>2.1247600000000002</v>
      </c>
      <c r="F109" s="254"/>
      <c r="G109" s="255">
        <f>ROUND(E109*F109,2)</f>
        <v>0</v>
      </c>
      <c r="H109" s="232"/>
      <c r="I109" s="231">
        <f>ROUND(E109*H109,2)</f>
        <v>0</v>
      </c>
      <c r="J109" s="232"/>
      <c r="K109" s="231">
        <f>ROUND(E109*J109,2)</f>
        <v>0</v>
      </c>
      <c r="L109" s="231">
        <v>21</v>
      </c>
      <c r="M109" s="231">
        <f>G109*(1+L109/100)</f>
        <v>0</v>
      </c>
      <c r="N109" s="230">
        <v>0</v>
      </c>
      <c r="O109" s="230">
        <f>ROUND(E109*N109,2)</f>
        <v>0</v>
      </c>
      <c r="P109" s="230">
        <v>0</v>
      </c>
      <c r="Q109" s="230">
        <f>ROUND(E109*P109,2)</f>
        <v>0</v>
      </c>
      <c r="R109" s="231"/>
      <c r="S109" s="231" t="s">
        <v>131</v>
      </c>
      <c r="T109" s="231" t="s">
        <v>131</v>
      </c>
      <c r="U109" s="231">
        <v>0.9385</v>
      </c>
      <c r="V109" s="231">
        <f>ROUND(E109*U109,2)</f>
        <v>1.99</v>
      </c>
      <c r="W109" s="231"/>
      <c r="X109" s="231" t="s">
        <v>281</v>
      </c>
      <c r="Y109" s="231" t="s">
        <v>133</v>
      </c>
      <c r="Z109" s="210"/>
      <c r="AA109" s="210"/>
      <c r="AB109" s="210"/>
      <c r="AC109" s="210"/>
      <c r="AD109" s="210"/>
      <c r="AE109" s="210"/>
      <c r="AF109" s="210"/>
      <c r="AG109" s="210" t="s">
        <v>282</v>
      </c>
      <c r="AH109" s="210"/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x14ac:dyDescent="0.2">
      <c r="A110" s="237" t="s">
        <v>126</v>
      </c>
      <c r="B110" s="238" t="s">
        <v>87</v>
      </c>
      <c r="C110" s="257" t="s">
        <v>88</v>
      </c>
      <c r="D110" s="239"/>
      <c r="E110" s="240"/>
      <c r="F110" s="241"/>
      <c r="G110" s="242">
        <f>SUMIF(AG111:AG122,"&lt;&gt;NOR",G111:G122)</f>
        <v>0</v>
      </c>
      <c r="H110" s="236"/>
      <c r="I110" s="236">
        <f>SUM(I111:I122)</f>
        <v>0</v>
      </c>
      <c r="J110" s="236"/>
      <c r="K110" s="236">
        <f>SUM(K111:K122)</f>
        <v>0</v>
      </c>
      <c r="L110" s="236"/>
      <c r="M110" s="236">
        <f>SUM(M111:M122)</f>
        <v>0</v>
      </c>
      <c r="N110" s="235"/>
      <c r="O110" s="235">
        <f>SUM(O111:O122)</f>
        <v>0.02</v>
      </c>
      <c r="P110" s="235"/>
      <c r="Q110" s="235">
        <f>SUM(Q111:Q122)</f>
        <v>0</v>
      </c>
      <c r="R110" s="236"/>
      <c r="S110" s="236"/>
      <c r="T110" s="236"/>
      <c r="U110" s="236"/>
      <c r="V110" s="236">
        <f>SUM(V111:V122)</f>
        <v>5.15</v>
      </c>
      <c r="W110" s="236"/>
      <c r="X110" s="236"/>
      <c r="Y110" s="236"/>
      <c r="AG110" t="s">
        <v>127</v>
      </c>
    </row>
    <row r="111" spans="1:60" outlineLevel="1" x14ac:dyDescent="0.2">
      <c r="A111" s="244">
        <v>42</v>
      </c>
      <c r="B111" s="245" t="s">
        <v>283</v>
      </c>
      <c r="C111" s="258" t="s">
        <v>284</v>
      </c>
      <c r="D111" s="246" t="s">
        <v>184</v>
      </c>
      <c r="E111" s="247">
        <v>3.7</v>
      </c>
      <c r="F111" s="248"/>
      <c r="G111" s="249">
        <f>ROUND(E111*F111,2)</f>
        <v>0</v>
      </c>
      <c r="H111" s="232"/>
      <c r="I111" s="231">
        <f>ROUND(E111*H111,2)</f>
        <v>0</v>
      </c>
      <c r="J111" s="232"/>
      <c r="K111" s="231">
        <f>ROUND(E111*J111,2)</f>
        <v>0</v>
      </c>
      <c r="L111" s="231">
        <v>21</v>
      </c>
      <c r="M111" s="231">
        <f>G111*(1+L111/100)</f>
        <v>0</v>
      </c>
      <c r="N111" s="230">
        <v>7.6000000000000004E-4</v>
      </c>
      <c r="O111" s="230">
        <f>ROUND(E111*N111,2)</f>
        <v>0</v>
      </c>
      <c r="P111" s="230">
        <v>0</v>
      </c>
      <c r="Q111" s="230">
        <f>ROUND(E111*P111,2)</f>
        <v>0</v>
      </c>
      <c r="R111" s="231"/>
      <c r="S111" s="231" t="s">
        <v>131</v>
      </c>
      <c r="T111" s="231" t="s">
        <v>131</v>
      </c>
      <c r="U111" s="231">
        <v>0.28000000000000003</v>
      </c>
      <c r="V111" s="231">
        <f>ROUND(E111*U111,2)</f>
        <v>1.04</v>
      </c>
      <c r="W111" s="231"/>
      <c r="X111" s="231" t="s">
        <v>132</v>
      </c>
      <c r="Y111" s="231" t="s">
        <v>133</v>
      </c>
      <c r="Z111" s="210"/>
      <c r="AA111" s="210"/>
      <c r="AB111" s="210"/>
      <c r="AC111" s="210"/>
      <c r="AD111" s="210"/>
      <c r="AE111" s="210"/>
      <c r="AF111" s="210"/>
      <c r="AG111" s="210" t="s">
        <v>134</v>
      </c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outlineLevel="2" x14ac:dyDescent="0.2">
      <c r="A112" s="227"/>
      <c r="B112" s="228"/>
      <c r="C112" s="259" t="s">
        <v>424</v>
      </c>
      <c r="D112" s="233"/>
      <c r="E112" s="234">
        <v>3.7</v>
      </c>
      <c r="F112" s="231"/>
      <c r="G112" s="231"/>
      <c r="H112" s="231"/>
      <c r="I112" s="231"/>
      <c r="J112" s="231"/>
      <c r="K112" s="231"/>
      <c r="L112" s="231"/>
      <c r="M112" s="231"/>
      <c r="N112" s="230"/>
      <c r="O112" s="230"/>
      <c r="P112" s="230"/>
      <c r="Q112" s="230"/>
      <c r="R112" s="231"/>
      <c r="S112" s="231"/>
      <c r="T112" s="231"/>
      <c r="U112" s="231"/>
      <c r="V112" s="231"/>
      <c r="W112" s="231"/>
      <c r="X112" s="231"/>
      <c r="Y112" s="231"/>
      <c r="Z112" s="210"/>
      <c r="AA112" s="210"/>
      <c r="AB112" s="210"/>
      <c r="AC112" s="210"/>
      <c r="AD112" s="210"/>
      <c r="AE112" s="210"/>
      <c r="AF112" s="210"/>
      <c r="AG112" s="210" t="s">
        <v>136</v>
      </c>
      <c r="AH112" s="210">
        <v>0</v>
      </c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ht="22.5" outlineLevel="1" x14ac:dyDescent="0.2">
      <c r="A113" s="244">
        <v>43</v>
      </c>
      <c r="B113" s="245" t="s">
        <v>285</v>
      </c>
      <c r="C113" s="258" t="s">
        <v>286</v>
      </c>
      <c r="D113" s="246" t="s">
        <v>184</v>
      </c>
      <c r="E113" s="247">
        <v>2.6</v>
      </c>
      <c r="F113" s="248"/>
      <c r="G113" s="249">
        <f>ROUND(E113*F113,2)</f>
        <v>0</v>
      </c>
      <c r="H113" s="232"/>
      <c r="I113" s="231">
        <f>ROUND(E113*H113,2)</f>
        <v>0</v>
      </c>
      <c r="J113" s="232"/>
      <c r="K113" s="231">
        <f>ROUND(E113*J113,2)</f>
        <v>0</v>
      </c>
      <c r="L113" s="231">
        <v>21</v>
      </c>
      <c r="M113" s="231">
        <f>G113*(1+L113/100)</f>
        <v>0</v>
      </c>
      <c r="N113" s="230">
        <v>2.7399999999999998E-3</v>
      </c>
      <c r="O113" s="230">
        <f>ROUND(E113*N113,2)</f>
        <v>0.01</v>
      </c>
      <c r="P113" s="230">
        <v>0</v>
      </c>
      <c r="Q113" s="230">
        <f>ROUND(E113*P113,2)</f>
        <v>0</v>
      </c>
      <c r="R113" s="231"/>
      <c r="S113" s="231" t="s">
        <v>131</v>
      </c>
      <c r="T113" s="231" t="s">
        <v>131</v>
      </c>
      <c r="U113" s="231">
        <v>0.39</v>
      </c>
      <c r="V113" s="231">
        <f>ROUND(E113*U113,2)</f>
        <v>1.01</v>
      </c>
      <c r="W113" s="231"/>
      <c r="X113" s="231" t="s">
        <v>132</v>
      </c>
      <c r="Y113" s="231" t="s">
        <v>133</v>
      </c>
      <c r="Z113" s="210"/>
      <c r="AA113" s="210"/>
      <c r="AB113" s="210"/>
      <c r="AC113" s="210"/>
      <c r="AD113" s="210"/>
      <c r="AE113" s="210"/>
      <c r="AF113" s="210"/>
      <c r="AG113" s="210" t="s">
        <v>134</v>
      </c>
      <c r="AH113" s="210"/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outlineLevel="2" x14ac:dyDescent="0.2">
      <c r="A114" s="227"/>
      <c r="B114" s="228"/>
      <c r="C114" s="259" t="s">
        <v>287</v>
      </c>
      <c r="D114" s="233"/>
      <c r="E114" s="234">
        <v>2.6</v>
      </c>
      <c r="F114" s="231"/>
      <c r="G114" s="231"/>
      <c r="H114" s="231"/>
      <c r="I114" s="231"/>
      <c r="J114" s="231"/>
      <c r="K114" s="231"/>
      <c r="L114" s="231"/>
      <c r="M114" s="231"/>
      <c r="N114" s="230"/>
      <c r="O114" s="230"/>
      <c r="P114" s="230"/>
      <c r="Q114" s="230"/>
      <c r="R114" s="231"/>
      <c r="S114" s="231"/>
      <c r="T114" s="231"/>
      <c r="U114" s="231"/>
      <c r="V114" s="231"/>
      <c r="W114" s="231"/>
      <c r="X114" s="231"/>
      <c r="Y114" s="231"/>
      <c r="Z114" s="210"/>
      <c r="AA114" s="210"/>
      <c r="AB114" s="210"/>
      <c r="AC114" s="210"/>
      <c r="AD114" s="210"/>
      <c r="AE114" s="210"/>
      <c r="AF114" s="210"/>
      <c r="AG114" s="210" t="s">
        <v>136</v>
      </c>
      <c r="AH114" s="210">
        <v>0</v>
      </c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</row>
    <row r="115" spans="1:60" outlineLevel="1" x14ac:dyDescent="0.2">
      <c r="A115" s="244">
        <v>44</v>
      </c>
      <c r="B115" s="245" t="s">
        <v>288</v>
      </c>
      <c r="C115" s="258" t="s">
        <v>289</v>
      </c>
      <c r="D115" s="246" t="s">
        <v>184</v>
      </c>
      <c r="E115" s="247">
        <v>3.7</v>
      </c>
      <c r="F115" s="248"/>
      <c r="G115" s="249">
        <f>ROUND(E115*F115,2)</f>
        <v>0</v>
      </c>
      <c r="H115" s="232"/>
      <c r="I115" s="231">
        <f>ROUND(E115*H115,2)</f>
        <v>0</v>
      </c>
      <c r="J115" s="232"/>
      <c r="K115" s="231">
        <f>ROUND(E115*J115,2)</f>
        <v>0</v>
      </c>
      <c r="L115" s="231">
        <v>21</v>
      </c>
      <c r="M115" s="231">
        <f>G115*(1+L115/100)</f>
        <v>0</v>
      </c>
      <c r="N115" s="230">
        <v>3.2599999999999999E-3</v>
      </c>
      <c r="O115" s="230">
        <f>ROUND(E115*N115,2)</f>
        <v>0.01</v>
      </c>
      <c r="P115" s="230">
        <v>0</v>
      </c>
      <c r="Q115" s="230">
        <f>ROUND(E115*P115,2)</f>
        <v>0</v>
      </c>
      <c r="R115" s="231"/>
      <c r="S115" s="231" t="s">
        <v>131</v>
      </c>
      <c r="T115" s="231" t="s">
        <v>131</v>
      </c>
      <c r="U115" s="231">
        <v>0.32690000000000002</v>
      </c>
      <c r="V115" s="231">
        <f>ROUND(E115*U115,2)</f>
        <v>1.21</v>
      </c>
      <c r="W115" s="231"/>
      <c r="X115" s="231" t="s">
        <v>132</v>
      </c>
      <c r="Y115" s="231" t="s">
        <v>133</v>
      </c>
      <c r="Z115" s="210"/>
      <c r="AA115" s="210"/>
      <c r="AB115" s="210"/>
      <c r="AC115" s="210"/>
      <c r="AD115" s="210"/>
      <c r="AE115" s="210"/>
      <c r="AF115" s="210"/>
      <c r="AG115" s="210" t="s">
        <v>134</v>
      </c>
      <c r="AH115" s="210"/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</row>
    <row r="116" spans="1:60" outlineLevel="2" x14ac:dyDescent="0.2">
      <c r="A116" s="227"/>
      <c r="B116" s="228"/>
      <c r="C116" s="259" t="s">
        <v>425</v>
      </c>
      <c r="D116" s="233"/>
      <c r="E116" s="234">
        <v>3.7</v>
      </c>
      <c r="F116" s="231"/>
      <c r="G116" s="231"/>
      <c r="H116" s="231"/>
      <c r="I116" s="231"/>
      <c r="J116" s="231"/>
      <c r="K116" s="231"/>
      <c r="L116" s="231"/>
      <c r="M116" s="231"/>
      <c r="N116" s="230"/>
      <c r="O116" s="230"/>
      <c r="P116" s="230"/>
      <c r="Q116" s="230"/>
      <c r="R116" s="231"/>
      <c r="S116" s="231"/>
      <c r="T116" s="231"/>
      <c r="U116" s="231"/>
      <c r="V116" s="231"/>
      <c r="W116" s="231"/>
      <c r="X116" s="231"/>
      <c r="Y116" s="231"/>
      <c r="Z116" s="210"/>
      <c r="AA116" s="210"/>
      <c r="AB116" s="210"/>
      <c r="AC116" s="210"/>
      <c r="AD116" s="210"/>
      <c r="AE116" s="210"/>
      <c r="AF116" s="210"/>
      <c r="AG116" s="210" t="s">
        <v>136</v>
      </c>
      <c r="AH116" s="210">
        <v>0</v>
      </c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</row>
    <row r="117" spans="1:60" ht="22.5" outlineLevel="1" x14ac:dyDescent="0.2">
      <c r="A117" s="244">
        <v>45</v>
      </c>
      <c r="B117" s="245" t="s">
        <v>291</v>
      </c>
      <c r="C117" s="258" t="s">
        <v>292</v>
      </c>
      <c r="D117" s="246" t="s">
        <v>184</v>
      </c>
      <c r="E117" s="247">
        <v>2.1</v>
      </c>
      <c r="F117" s="248"/>
      <c r="G117" s="249">
        <f>ROUND(E117*F117,2)</f>
        <v>0</v>
      </c>
      <c r="H117" s="232"/>
      <c r="I117" s="231">
        <f>ROUND(E117*H117,2)</f>
        <v>0</v>
      </c>
      <c r="J117" s="232"/>
      <c r="K117" s="231">
        <f>ROUND(E117*J117,2)</f>
        <v>0</v>
      </c>
      <c r="L117" s="231">
        <v>21</v>
      </c>
      <c r="M117" s="231">
        <f>G117*(1+L117/100)</f>
        <v>0</v>
      </c>
      <c r="N117" s="230">
        <v>2.3600000000000001E-3</v>
      </c>
      <c r="O117" s="230">
        <f>ROUND(E117*N117,2)</f>
        <v>0</v>
      </c>
      <c r="P117" s="230">
        <v>0</v>
      </c>
      <c r="Q117" s="230">
        <f>ROUND(E117*P117,2)</f>
        <v>0</v>
      </c>
      <c r="R117" s="231"/>
      <c r="S117" s="231" t="s">
        <v>131</v>
      </c>
      <c r="T117" s="231" t="s">
        <v>131</v>
      </c>
      <c r="U117" s="231">
        <v>0.59138999999999997</v>
      </c>
      <c r="V117" s="231">
        <f>ROUND(E117*U117,2)</f>
        <v>1.24</v>
      </c>
      <c r="W117" s="231"/>
      <c r="X117" s="231" t="s">
        <v>132</v>
      </c>
      <c r="Y117" s="231" t="s">
        <v>133</v>
      </c>
      <c r="Z117" s="210"/>
      <c r="AA117" s="210"/>
      <c r="AB117" s="210"/>
      <c r="AC117" s="210"/>
      <c r="AD117" s="210"/>
      <c r="AE117" s="210"/>
      <c r="AF117" s="210"/>
      <c r="AG117" s="210" t="s">
        <v>134</v>
      </c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outlineLevel="2" x14ac:dyDescent="0.2">
      <c r="A118" s="227"/>
      <c r="B118" s="228"/>
      <c r="C118" s="259" t="s">
        <v>293</v>
      </c>
      <c r="D118" s="233"/>
      <c r="E118" s="234">
        <v>2.1</v>
      </c>
      <c r="F118" s="231"/>
      <c r="G118" s="231"/>
      <c r="H118" s="231"/>
      <c r="I118" s="231"/>
      <c r="J118" s="231"/>
      <c r="K118" s="231"/>
      <c r="L118" s="231"/>
      <c r="M118" s="231"/>
      <c r="N118" s="230"/>
      <c r="O118" s="230"/>
      <c r="P118" s="230"/>
      <c r="Q118" s="230"/>
      <c r="R118" s="231"/>
      <c r="S118" s="231"/>
      <c r="T118" s="231"/>
      <c r="U118" s="231"/>
      <c r="V118" s="231"/>
      <c r="W118" s="231"/>
      <c r="X118" s="231"/>
      <c r="Y118" s="231"/>
      <c r="Z118" s="210"/>
      <c r="AA118" s="210"/>
      <c r="AB118" s="210"/>
      <c r="AC118" s="210"/>
      <c r="AD118" s="210"/>
      <c r="AE118" s="210"/>
      <c r="AF118" s="210"/>
      <c r="AG118" s="210" t="s">
        <v>136</v>
      </c>
      <c r="AH118" s="210">
        <v>0</v>
      </c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</row>
    <row r="119" spans="1:60" outlineLevel="1" x14ac:dyDescent="0.2">
      <c r="A119" s="244">
        <v>46</v>
      </c>
      <c r="B119" s="245" t="s">
        <v>294</v>
      </c>
      <c r="C119" s="258" t="s">
        <v>295</v>
      </c>
      <c r="D119" s="246" t="s">
        <v>172</v>
      </c>
      <c r="E119" s="247">
        <v>5</v>
      </c>
      <c r="F119" s="248"/>
      <c r="G119" s="249">
        <f>ROUND(E119*F119,2)</f>
        <v>0</v>
      </c>
      <c r="H119" s="232"/>
      <c r="I119" s="231">
        <f>ROUND(E119*H119,2)</f>
        <v>0</v>
      </c>
      <c r="J119" s="232"/>
      <c r="K119" s="231">
        <f>ROUND(E119*J119,2)</f>
        <v>0</v>
      </c>
      <c r="L119" s="231">
        <v>21</v>
      </c>
      <c r="M119" s="231">
        <f>G119*(1+L119/100)</f>
        <v>0</v>
      </c>
      <c r="N119" s="230">
        <v>8.0000000000000007E-5</v>
      </c>
      <c r="O119" s="230">
        <f>ROUND(E119*N119,2)</f>
        <v>0</v>
      </c>
      <c r="P119" s="230">
        <v>0</v>
      </c>
      <c r="Q119" s="230">
        <f>ROUND(E119*P119,2)</f>
        <v>0</v>
      </c>
      <c r="R119" s="231"/>
      <c r="S119" s="231" t="s">
        <v>131</v>
      </c>
      <c r="T119" s="231" t="s">
        <v>131</v>
      </c>
      <c r="U119" s="231">
        <v>0.115</v>
      </c>
      <c r="V119" s="231">
        <f>ROUND(E119*U119,2)</f>
        <v>0.57999999999999996</v>
      </c>
      <c r="W119" s="231"/>
      <c r="X119" s="231" t="s">
        <v>132</v>
      </c>
      <c r="Y119" s="231" t="s">
        <v>133</v>
      </c>
      <c r="Z119" s="210"/>
      <c r="AA119" s="210"/>
      <c r="AB119" s="210"/>
      <c r="AC119" s="210"/>
      <c r="AD119" s="210"/>
      <c r="AE119" s="210"/>
      <c r="AF119" s="210"/>
      <c r="AG119" s="210" t="s">
        <v>134</v>
      </c>
      <c r="AH119" s="210"/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</row>
    <row r="120" spans="1:60" outlineLevel="2" x14ac:dyDescent="0.2">
      <c r="A120" s="227"/>
      <c r="B120" s="228"/>
      <c r="C120" s="259" t="s">
        <v>71</v>
      </c>
      <c r="D120" s="233"/>
      <c r="E120" s="234">
        <v>5</v>
      </c>
      <c r="F120" s="231"/>
      <c r="G120" s="231"/>
      <c r="H120" s="231"/>
      <c r="I120" s="231"/>
      <c r="J120" s="231"/>
      <c r="K120" s="231"/>
      <c r="L120" s="231"/>
      <c r="M120" s="231"/>
      <c r="N120" s="230"/>
      <c r="O120" s="230"/>
      <c r="P120" s="230"/>
      <c r="Q120" s="230"/>
      <c r="R120" s="231"/>
      <c r="S120" s="231"/>
      <c r="T120" s="231"/>
      <c r="U120" s="231"/>
      <c r="V120" s="231"/>
      <c r="W120" s="231"/>
      <c r="X120" s="231"/>
      <c r="Y120" s="231"/>
      <c r="Z120" s="210"/>
      <c r="AA120" s="210"/>
      <c r="AB120" s="210"/>
      <c r="AC120" s="210"/>
      <c r="AD120" s="210"/>
      <c r="AE120" s="210"/>
      <c r="AF120" s="210"/>
      <c r="AG120" s="210" t="s">
        <v>136</v>
      </c>
      <c r="AH120" s="210">
        <v>0</v>
      </c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</row>
    <row r="121" spans="1:60" outlineLevel="1" x14ac:dyDescent="0.2">
      <c r="A121" s="244">
        <v>47</v>
      </c>
      <c r="B121" s="245" t="s">
        <v>296</v>
      </c>
      <c r="C121" s="258" t="s">
        <v>297</v>
      </c>
      <c r="D121" s="246" t="s">
        <v>172</v>
      </c>
      <c r="E121" s="247">
        <v>1</v>
      </c>
      <c r="F121" s="248"/>
      <c r="G121" s="249">
        <f>ROUND(E121*F121,2)</f>
        <v>0</v>
      </c>
      <c r="H121" s="232"/>
      <c r="I121" s="231">
        <f>ROUND(E121*H121,2)</f>
        <v>0</v>
      </c>
      <c r="J121" s="232"/>
      <c r="K121" s="231">
        <f>ROUND(E121*J121,2)</f>
        <v>0</v>
      </c>
      <c r="L121" s="231">
        <v>21</v>
      </c>
      <c r="M121" s="231">
        <f>G121*(1+L121/100)</f>
        <v>0</v>
      </c>
      <c r="N121" s="230">
        <v>1.2999999999999999E-3</v>
      </c>
      <c r="O121" s="230">
        <f>ROUND(E121*N121,2)</f>
        <v>0</v>
      </c>
      <c r="P121" s="230">
        <v>0</v>
      </c>
      <c r="Q121" s="230">
        <f>ROUND(E121*P121,2)</f>
        <v>0</v>
      </c>
      <c r="R121" s="231"/>
      <c r="S121" s="231" t="s">
        <v>202</v>
      </c>
      <c r="T121" s="231" t="s">
        <v>131</v>
      </c>
      <c r="U121" s="231">
        <v>6.9000000000000006E-2</v>
      </c>
      <c r="V121" s="231">
        <f>ROUND(E121*U121,2)</f>
        <v>7.0000000000000007E-2</v>
      </c>
      <c r="W121" s="231"/>
      <c r="X121" s="231" t="s">
        <v>132</v>
      </c>
      <c r="Y121" s="231" t="s">
        <v>133</v>
      </c>
      <c r="Z121" s="210"/>
      <c r="AA121" s="210"/>
      <c r="AB121" s="210"/>
      <c r="AC121" s="210"/>
      <c r="AD121" s="210"/>
      <c r="AE121" s="210"/>
      <c r="AF121" s="210"/>
      <c r="AG121" s="210" t="s">
        <v>134</v>
      </c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</row>
    <row r="122" spans="1:60" outlineLevel="1" x14ac:dyDescent="0.2">
      <c r="A122" s="227">
        <v>48</v>
      </c>
      <c r="B122" s="228" t="s">
        <v>298</v>
      </c>
      <c r="C122" s="261" t="s">
        <v>299</v>
      </c>
      <c r="D122" s="229" t="s">
        <v>0</v>
      </c>
      <c r="E122" s="256"/>
      <c r="F122" s="232"/>
      <c r="G122" s="231">
        <f>ROUND(E122*F122,2)</f>
        <v>0</v>
      </c>
      <c r="H122" s="232"/>
      <c r="I122" s="231">
        <f>ROUND(E122*H122,2)</f>
        <v>0</v>
      </c>
      <c r="J122" s="232"/>
      <c r="K122" s="231">
        <f>ROUND(E122*J122,2)</f>
        <v>0</v>
      </c>
      <c r="L122" s="231">
        <v>21</v>
      </c>
      <c r="M122" s="231">
        <f>G122*(1+L122/100)</f>
        <v>0</v>
      </c>
      <c r="N122" s="230">
        <v>0</v>
      </c>
      <c r="O122" s="230">
        <f>ROUND(E122*N122,2)</f>
        <v>0</v>
      </c>
      <c r="P122" s="230">
        <v>0</v>
      </c>
      <c r="Q122" s="230">
        <f>ROUND(E122*P122,2)</f>
        <v>0</v>
      </c>
      <c r="R122" s="231"/>
      <c r="S122" s="231" t="s">
        <v>131</v>
      </c>
      <c r="T122" s="231" t="s">
        <v>131</v>
      </c>
      <c r="U122" s="231">
        <v>0</v>
      </c>
      <c r="V122" s="231">
        <f>ROUND(E122*U122,2)</f>
        <v>0</v>
      </c>
      <c r="W122" s="231"/>
      <c r="X122" s="231" t="s">
        <v>281</v>
      </c>
      <c r="Y122" s="231" t="s">
        <v>133</v>
      </c>
      <c r="Z122" s="210"/>
      <c r="AA122" s="210"/>
      <c r="AB122" s="210"/>
      <c r="AC122" s="210"/>
      <c r="AD122" s="210"/>
      <c r="AE122" s="210"/>
      <c r="AF122" s="210"/>
      <c r="AG122" s="210" t="s">
        <v>282</v>
      </c>
      <c r="AH122" s="210"/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</row>
    <row r="123" spans="1:60" x14ac:dyDescent="0.2">
      <c r="A123" s="237" t="s">
        <v>126</v>
      </c>
      <c r="B123" s="238" t="s">
        <v>89</v>
      </c>
      <c r="C123" s="257" t="s">
        <v>90</v>
      </c>
      <c r="D123" s="239"/>
      <c r="E123" s="240"/>
      <c r="F123" s="241"/>
      <c r="G123" s="242">
        <f>SUMIF(AG124:AG168,"&lt;&gt;NOR",G124:G168)</f>
        <v>0</v>
      </c>
      <c r="H123" s="236"/>
      <c r="I123" s="236">
        <f>SUM(I124:I168)</f>
        <v>0</v>
      </c>
      <c r="J123" s="236"/>
      <c r="K123" s="236">
        <f>SUM(K124:K168)</f>
        <v>0</v>
      </c>
      <c r="L123" s="236"/>
      <c r="M123" s="236">
        <f>SUM(M124:M168)</f>
        <v>0</v>
      </c>
      <c r="N123" s="235"/>
      <c r="O123" s="235">
        <f>SUM(O124:O168)</f>
        <v>1.8499999999999996</v>
      </c>
      <c r="P123" s="235"/>
      <c r="Q123" s="235">
        <f>SUM(Q124:Q168)</f>
        <v>0.28999999999999998</v>
      </c>
      <c r="R123" s="236"/>
      <c r="S123" s="236"/>
      <c r="T123" s="236"/>
      <c r="U123" s="236"/>
      <c r="V123" s="236">
        <f>SUM(V124:V168)</f>
        <v>260.42</v>
      </c>
      <c r="W123" s="236"/>
      <c r="X123" s="236"/>
      <c r="Y123" s="236"/>
      <c r="AG123" t="s">
        <v>127</v>
      </c>
    </row>
    <row r="124" spans="1:60" outlineLevel="1" x14ac:dyDescent="0.2">
      <c r="A124" s="244">
        <v>49</v>
      </c>
      <c r="B124" s="245" t="s">
        <v>300</v>
      </c>
      <c r="C124" s="258" t="s">
        <v>301</v>
      </c>
      <c r="D124" s="246" t="s">
        <v>149</v>
      </c>
      <c r="E124" s="247">
        <v>14.4</v>
      </c>
      <c r="F124" s="248"/>
      <c r="G124" s="249">
        <f>ROUND(E124*F124,2)</f>
        <v>0</v>
      </c>
      <c r="H124" s="232"/>
      <c r="I124" s="231">
        <f>ROUND(E124*H124,2)</f>
        <v>0</v>
      </c>
      <c r="J124" s="232"/>
      <c r="K124" s="231">
        <f>ROUND(E124*J124,2)</f>
        <v>0</v>
      </c>
      <c r="L124" s="231">
        <v>21</v>
      </c>
      <c r="M124" s="231">
        <f>G124*(1+L124/100)</f>
        <v>0</v>
      </c>
      <c r="N124" s="230">
        <v>0</v>
      </c>
      <c r="O124" s="230">
        <f>ROUND(E124*N124,2)</f>
        <v>0</v>
      </c>
      <c r="P124" s="230">
        <v>0.02</v>
      </c>
      <c r="Q124" s="230">
        <f>ROUND(E124*P124,2)</f>
        <v>0.28999999999999998</v>
      </c>
      <c r="R124" s="231"/>
      <c r="S124" s="231" t="s">
        <v>131</v>
      </c>
      <c r="T124" s="231" t="s">
        <v>131</v>
      </c>
      <c r="U124" s="231">
        <v>0.42</v>
      </c>
      <c r="V124" s="231">
        <f>ROUND(E124*U124,2)</f>
        <v>6.05</v>
      </c>
      <c r="W124" s="231"/>
      <c r="X124" s="231" t="s">
        <v>132</v>
      </c>
      <c r="Y124" s="231" t="s">
        <v>133</v>
      </c>
      <c r="Z124" s="210"/>
      <c r="AA124" s="210"/>
      <c r="AB124" s="210"/>
      <c r="AC124" s="210"/>
      <c r="AD124" s="210"/>
      <c r="AE124" s="210"/>
      <c r="AF124" s="210"/>
      <c r="AG124" s="210" t="s">
        <v>134</v>
      </c>
      <c r="AH124" s="210"/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</row>
    <row r="125" spans="1:60" outlineLevel="2" x14ac:dyDescent="0.2">
      <c r="A125" s="227"/>
      <c r="B125" s="228"/>
      <c r="C125" s="259" t="s">
        <v>426</v>
      </c>
      <c r="D125" s="233"/>
      <c r="E125" s="234">
        <v>14.4</v>
      </c>
      <c r="F125" s="231"/>
      <c r="G125" s="231"/>
      <c r="H125" s="231"/>
      <c r="I125" s="231"/>
      <c r="J125" s="231"/>
      <c r="K125" s="231"/>
      <c r="L125" s="231"/>
      <c r="M125" s="231"/>
      <c r="N125" s="230"/>
      <c r="O125" s="230"/>
      <c r="P125" s="230"/>
      <c r="Q125" s="230"/>
      <c r="R125" s="231"/>
      <c r="S125" s="231"/>
      <c r="T125" s="231"/>
      <c r="U125" s="231"/>
      <c r="V125" s="231"/>
      <c r="W125" s="231"/>
      <c r="X125" s="231"/>
      <c r="Y125" s="231"/>
      <c r="Z125" s="210"/>
      <c r="AA125" s="210"/>
      <c r="AB125" s="210"/>
      <c r="AC125" s="210"/>
      <c r="AD125" s="210"/>
      <c r="AE125" s="210"/>
      <c r="AF125" s="210"/>
      <c r="AG125" s="210" t="s">
        <v>136</v>
      </c>
      <c r="AH125" s="210">
        <v>0</v>
      </c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  <c r="BH125" s="210"/>
    </row>
    <row r="126" spans="1:60" outlineLevel="1" x14ac:dyDescent="0.2">
      <c r="A126" s="244">
        <v>50</v>
      </c>
      <c r="B126" s="245" t="s">
        <v>303</v>
      </c>
      <c r="C126" s="258" t="s">
        <v>304</v>
      </c>
      <c r="D126" s="246" t="s">
        <v>184</v>
      </c>
      <c r="E126" s="247">
        <v>10.5</v>
      </c>
      <c r="F126" s="248"/>
      <c r="G126" s="249">
        <f>ROUND(E126*F126,2)</f>
        <v>0</v>
      </c>
      <c r="H126" s="232"/>
      <c r="I126" s="231">
        <f>ROUND(E126*H126,2)</f>
        <v>0</v>
      </c>
      <c r="J126" s="232"/>
      <c r="K126" s="231">
        <f>ROUND(E126*J126,2)</f>
        <v>0</v>
      </c>
      <c r="L126" s="231">
        <v>21</v>
      </c>
      <c r="M126" s="231">
        <f>G126*(1+L126/100)</f>
        <v>0</v>
      </c>
      <c r="N126" s="230">
        <v>6.0000000000000002E-5</v>
      </c>
      <c r="O126" s="230">
        <f>ROUND(E126*N126,2)</f>
        <v>0</v>
      </c>
      <c r="P126" s="230">
        <v>0</v>
      </c>
      <c r="Q126" s="230">
        <f>ROUND(E126*P126,2)</f>
        <v>0</v>
      </c>
      <c r="R126" s="231"/>
      <c r="S126" s="231" t="s">
        <v>131</v>
      </c>
      <c r="T126" s="231" t="s">
        <v>203</v>
      </c>
      <c r="U126" s="231">
        <v>0.4</v>
      </c>
      <c r="V126" s="231">
        <f>ROUND(E126*U126,2)</f>
        <v>4.2</v>
      </c>
      <c r="W126" s="231"/>
      <c r="X126" s="231" t="s">
        <v>132</v>
      </c>
      <c r="Y126" s="231" t="s">
        <v>133</v>
      </c>
      <c r="Z126" s="210"/>
      <c r="AA126" s="210"/>
      <c r="AB126" s="210"/>
      <c r="AC126" s="210"/>
      <c r="AD126" s="210"/>
      <c r="AE126" s="210"/>
      <c r="AF126" s="210"/>
      <c r="AG126" s="210" t="s">
        <v>134</v>
      </c>
      <c r="AH126" s="210"/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  <c r="BH126" s="210"/>
    </row>
    <row r="127" spans="1:60" outlineLevel="2" x14ac:dyDescent="0.2">
      <c r="A127" s="227"/>
      <c r="B127" s="228"/>
      <c r="C127" s="259" t="s">
        <v>305</v>
      </c>
      <c r="D127" s="233"/>
      <c r="E127" s="234">
        <v>10.5</v>
      </c>
      <c r="F127" s="231"/>
      <c r="G127" s="231"/>
      <c r="H127" s="231"/>
      <c r="I127" s="231"/>
      <c r="J127" s="231"/>
      <c r="K127" s="231"/>
      <c r="L127" s="231"/>
      <c r="M127" s="231"/>
      <c r="N127" s="230"/>
      <c r="O127" s="230"/>
      <c r="P127" s="230"/>
      <c r="Q127" s="230"/>
      <c r="R127" s="231"/>
      <c r="S127" s="231"/>
      <c r="T127" s="231"/>
      <c r="U127" s="231"/>
      <c r="V127" s="231"/>
      <c r="W127" s="231"/>
      <c r="X127" s="231"/>
      <c r="Y127" s="231"/>
      <c r="Z127" s="210"/>
      <c r="AA127" s="210"/>
      <c r="AB127" s="210"/>
      <c r="AC127" s="210"/>
      <c r="AD127" s="210"/>
      <c r="AE127" s="210"/>
      <c r="AF127" s="210"/>
      <c r="AG127" s="210" t="s">
        <v>136</v>
      </c>
      <c r="AH127" s="210">
        <v>0</v>
      </c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  <c r="BH127" s="210"/>
    </row>
    <row r="128" spans="1:60" ht="22.5" outlineLevel="1" x14ac:dyDescent="0.2">
      <c r="A128" s="244">
        <v>51</v>
      </c>
      <c r="B128" s="245" t="s">
        <v>306</v>
      </c>
      <c r="C128" s="258" t="s">
        <v>307</v>
      </c>
      <c r="D128" s="246" t="s">
        <v>308</v>
      </c>
      <c r="E128" s="247">
        <v>197.65280000000001</v>
      </c>
      <c r="F128" s="248"/>
      <c r="G128" s="249">
        <f>ROUND(E128*F128,2)</f>
        <v>0</v>
      </c>
      <c r="H128" s="232"/>
      <c r="I128" s="231">
        <f>ROUND(E128*H128,2)</f>
        <v>0</v>
      </c>
      <c r="J128" s="232"/>
      <c r="K128" s="231">
        <f>ROUND(E128*J128,2)</f>
        <v>0</v>
      </c>
      <c r="L128" s="231">
        <v>21</v>
      </c>
      <c r="M128" s="231">
        <f>G128*(1+L128/100)</f>
        <v>0</v>
      </c>
      <c r="N128" s="230">
        <v>0</v>
      </c>
      <c r="O128" s="230">
        <f>ROUND(E128*N128,2)</f>
        <v>0</v>
      </c>
      <c r="P128" s="230">
        <v>0</v>
      </c>
      <c r="Q128" s="230">
        <f>ROUND(E128*P128,2)</f>
        <v>0</v>
      </c>
      <c r="R128" s="231"/>
      <c r="S128" s="231" t="s">
        <v>131</v>
      </c>
      <c r="T128" s="231" t="s">
        <v>131</v>
      </c>
      <c r="U128" s="231">
        <v>1.7000000000000001E-2</v>
      </c>
      <c r="V128" s="231">
        <f>ROUND(E128*U128,2)</f>
        <v>3.36</v>
      </c>
      <c r="W128" s="231"/>
      <c r="X128" s="231" t="s">
        <v>132</v>
      </c>
      <c r="Y128" s="231" t="s">
        <v>133</v>
      </c>
      <c r="Z128" s="210"/>
      <c r="AA128" s="210"/>
      <c r="AB128" s="210"/>
      <c r="AC128" s="210"/>
      <c r="AD128" s="210"/>
      <c r="AE128" s="210"/>
      <c r="AF128" s="210"/>
      <c r="AG128" s="210" t="s">
        <v>134</v>
      </c>
      <c r="AH128" s="210"/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  <c r="BH128" s="210"/>
    </row>
    <row r="129" spans="1:60" outlineLevel="2" x14ac:dyDescent="0.2">
      <c r="A129" s="227"/>
      <c r="B129" s="228"/>
      <c r="C129" s="259" t="s">
        <v>427</v>
      </c>
      <c r="D129" s="233"/>
      <c r="E129" s="234">
        <v>428</v>
      </c>
      <c r="F129" s="231"/>
      <c r="G129" s="231"/>
      <c r="H129" s="231"/>
      <c r="I129" s="231"/>
      <c r="J129" s="231"/>
      <c r="K129" s="231"/>
      <c r="L129" s="231"/>
      <c r="M129" s="231"/>
      <c r="N129" s="230"/>
      <c r="O129" s="230"/>
      <c r="P129" s="230"/>
      <c r="Q129" s="230"/>
      <c r="R129" s="231"/>
      <c r="S129" s="231"/>
      <c r="T129" s="231"/>
      <c r="U129" s="231"/>
      <c r="V129" s="231"/>
      <c r="W129" s="231"/>
      <c r="X129" s="231"/>
      <c r="Y129" s="231"/>
      <c r="Z129" s="210"/>
      <c r="AA129" s="210"/>
      <c r="AB129" s="210"/>
      <c r="AC129" s="210"/>
      <c r="AD129" s="210"/>
      <c r="AE129" s="210"/>
      <c r="AF129" s="210"/>
      <c r="AG129" s="210" t="s">
        <v>136</v>
      </c>
      <c r="AH129" s="210">
        <v>0</v>
      </c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0"/>
      <c r="BG129" s="210"/>
      <c r="BH129" s="210"/>
    </row>
    <row r="130" spans="1:60" outlineLevel="3" x14ac:dyDescent="0.2">
      <c r="A130" s="227"/>
      <c r="B130" s="228"/>
      <c r="C130" s="259" t="s">
        <v>428</v>
      </c>
      <c r="D130" s="233"/>
      <c r="E130" s="234">
        <v>-230.34719999999999</v>
      </c>
      <c r="F130" s="231"/>
      <c r="G130" s="231"/>
      <c r="H130" s="231"/>
      <c r="I130" s="231"/>
      <c r="J130" s="231"/>
      <c r="K130" s="231"/>
      <c r="L130" s="231"/>
      <c r="M130" s="231"/>
      <c r="N130" s="230"/>
      <c r="O130" s="230"/>
      <c r="P130" s="230"/>
      <c r="Q130" s="230"/>
      <c r="R130" s="231"/>
      <c r="S130" s="231"/>
      <c r="T130" s="231"/>
      <c r="U130" s="231"/>
      <c r="V130" s="231"/>
      <c r="W130" s="231"/>
      <c r="X130" s="231"/>
      <c r="Y130" s="231"/>
      <c r="Z130" s="210"/>
      <c r="AA130" s="210"/>
      <c r="AB130" s="210"/>
      <c r="AC130" s="210"/>
      <c r="AD130" s="210"/>
      <c r="AE130" s="210"/>
      <c r="AF130" s="210"/>
      <c r="AG130" s="210" t="s">
        <v>136</v>
      </c>
      <c r="AH130" s="210">
        <v>0</v>
      </c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  <c r="BH130" s="210"/>
    </row>
    <row r="131" spans="1:60" outlineLevel="1" x14ac:dyDescent="0.2">
      <c r="A131" s="244">
        <v>52</v>
      </c>
      <c r="B131" s="245" t="s">
        <v>310</v>
      </c>
      <c r="C131" s="258" t="s">
        <v>311</v>
      </c>
      <c r="D131" s="246" t="s">
        <v>308</v>
      </c>
      <c r="E131" s="247">
        <v>230.34719999999999</v>
      </c>
      <c r="F131" s="248"/>
      <c r="G131" s="249">
        <f>ROUND(E131*F131,2)</f>
        <v>0</v>
      </c>
      <c r="H131" s="232"/>
      <c r="I131" s="231">
        <f>ROUND(E131*H131,2)</f>
        <v>0</v>
      </c>
      <c r="J131" s="232"/>
      <c r="K131" s="231">
        <f>ROUND(E131*J131,2)</f>
        <v>0</v>
      </c>
      <c r="L131" s="231">
        <v>21</v>
      </c>
      <c r="M131" s="231">
        <f>G131*(1+L131/100)</f>
        <v>0</v>
      </c>
      <c r="N131" s="230">
        <v>6.0000000000000002E-5</v>
      </c>
      <c r="O131" s="230">
        <f>ROUND(E131*N131,2)</f>
        <v>0.01</v>
      </c>
      <c r="P131" s="230">
        <v>0</v>
      </c>
      <c r="Q131" s="230">
        <f>ROUND(E131*P131,2)</f>
        <v>0</v>
      </c>
      <c r="R131" s="231"/>
      <c r="S131" s="231" t="s">
        <v>131</v>
      </c>
      <c r="T131" s="231" t="s">
        <v>131</v>
      </c>
      <c r="U131" s="231">
        <v>2.4E-2</v>
      </c>
      <c r="V131" s="231">
        <f>ROUND(E131*U131,2)</f>
        <v>5.53</v>
      </c>
      <c r="W131" s="231"/>
      <c r="X131" s="231" t="s">
        <v>132</v>
      </c>
      <c r="Y131" s="231" t="s">
        <v>133</v>
      </c>
      <c r="Z131" s="210"/>
      <c r="AA131" s="210"/>
      <c r="AB131" s="210"/>
      <c r="AC131" s="210"/>
      <c r="AD131" s="210"/>
      <c r="AE131" s="210"/>
      <c r="AF131" s="210"/>
      <c r="AG131" s="210" t="s">
        <v>134</v>
      </c>
      <c r="AH131" s="210"/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  <c r="BH131" s="210"/>
    </row>
    <row r="132" spans="1:60" outlineLevel="2" x14ac:dyDescent="0.2">
      <c r="A132" s="227"/>
      <c r="B132" s="228"/>
      <c r="C132" s="259" t="s">
        <v>429</v>
      </c>
      <c r="D132" s="233"/>
      <c r="E132" s="234">
        <v>230.34719999999999</v>
      </c>
      <c r="F132" s="231"/>
      <c r="G132" s="231"/>
      <c r="H132" s="231"/>
      <c r="I132" s="231"/>
      <c r="J132" s="231"/>
      <c r="K132" s="231"/>
      <c r="L132" s="231"/>
      <c r="M132" s="231"/>
      <c r="N132" s="230"/>
      <c r="O132" s="230"/>
      <c r="P132" s="230"/>
      <c r="Q132" s="230"/>
      <c r="R132" s="231"/>
      <c r="S132" s="231"/>
      <c r="T132" s="231"/>
      <c r="U132" s="231"/>
      <c r="V132" s="231"/>
      <c r="W132" s="231"/>
      <c r="X132" s="231"/>
      <c r="Y132" s="231"/>
      <c r="Z132" s="210"/>
      <c r="AA132" s="210"/>
      <c r="AB132" s="210"/>
      <c r="AC132" s="210"/>
      <c r="AD132" s="210"/>
      <c r="AE132" s="210"/>
      <c r="AF132" s="210"/>
      <c r="AG132" s="210" t="s">
        <v>136</v>
      </c>
      <c r="AH132" s="210">
        <v>0</v>
      </c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  <c r="BH132" s="210"/>
    </row>
    <row r="133" spans="1:60" outlineLevel="1" x14ac:dyDescent="0.2">
      <c r="A133" s="244">
        <v>53</v>
      </c>
      <c r="B133" s="245" t="s">
        <v>313</v>
      </c>
      <c r="C133" s="258" t="s">
        <v>314</v>
      </c>
      <c r="D133" s="246" t="s">
        <v>308</v>
      </c>
      <c r="E133" s="247">
        <v>18.84</v>
      </c>
      <c r="F133" s="248"/>
      <c r="G133" s="249">
        <f>ROUND(E133*F133,2)</f>
        <v>0</v>
      </c>
      <c r="H133" s="232"/>
      <c r="I133" s="231">
        <f>ROUND(E133*H133,2)</f>
        <v>0</v>
      </c>
      <c r="J133" s="232"/>
      <c r="K133" s="231">
        <f>ROUND(E133*J133,2)</f>
        <v>0</v>
      </c>
      <c r="L133" s="231">
        <v>21</v>
      </c>
      <c r="M133" s="231">
        <f>G133*(1+L133/100)</f>
        <v>0</v>
      </c>
      <c r="N133" s="230">
        <v>6.0000000000000002E-5</v>
      </c>
      <c r="O133" s="230">
        <f>ROUND(E133*N133,2)</f>
        <v>0</v>
      </c>
      <c r="P133" s="230">
        <v>0</v>
      </c>
      <c r="Q133" s="230">
        <f>ROUND(E133*P133,2)</f>
        <v>0</v>
      </c>
      <c r="R133" s="231"/>
      <c r="S133" s="231" t="s">
        <v>131</v>
      </c>
      <c r="T133" s="231" t="s">
        <v>131</v>
      </c>
      <c r="U133" s="231">
        <v>0.42599999999999999</v>
      </c>
      <c r="V133" s="231">
        <f>ROUND(E133*U133,2)</f>
        <v>8.0299999999999994</v>
      </c>
      <c r="W133" s="231"/>
      <c r="X133" s="231" t="s">
        <v>132</v>
      </c>
      <c r="Y133" s="231" t="s">
        <v>133</v>
      </c>
      <c r="Z133" s="210"/>
      <c r="AA133" s="210"/>
      <c r="AB133" s="210"/>
      <c r="AC133" s="210"/>
      <c r="AD133" s="210"/>
      <c r="AE133" s="210"/>
      <c r="AF133" s="210"/>
      <c r="AG133" s="210" t="s">
        <v>134</v>
      </c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</row>
    <row r="134" spans="1:60" outlineLevel="2" x14ac:dyDescent="0.2">
      <c r="A134" s="227"/>
      <c r="B134" s="228"/>
      <c r="C134" s="259" t="s">
        <v>430</v>
      </c>
      <c r="D134" s="233"/>
      <c r="E134" s="234">
        <v>18.84</v>
      </c>
      <c r="F134" s="231"/>
      <c r="G134" s="231"/>
      <c r="H134" s="231"/>
      <c r="I134" s="231"/>
      <c r="J134" s="231"/>
      <c r="K134" s="231"/>
      <c r="L134" s="231"/>
      <c r="M134" s="231"/>
      <c r="N134" s="230"/>
      <c r="O134" s="230"/>
      <c r="P134" s="230"/>
      <c r="Q134" s="230"/>
      <c r="R134" s="231"/>
      <c r="S134" s="231"/>
      <c r="T134" s="231"/>
      <c r="U134" s="231"/>
      <c r="V134" s="231"/>
      <c r="W134" s="231"/>
      <c r="X134" s="231"/>
      <c r="Y134" s="231"/>
      <c r="Z134" s="210"/>
      <c r="AA134" s="210"/>
      <c r="AB134" s="210"/>
      <c r="AC134" s="210"/>
      <c r="AD134" s="210"/>
      <c r="AE134" s="210"/>
      <c r="AF134" s="210"/>
      <c r="AG134" s="210" t="s">
        <v>136</v>
      </c>
      <c r="AH134" s="210">
        <v>0</v>
      </c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</row>
    <row r="135" spans="1:60" outlineLevel="1" x14ac:dyDescent="0.2">
      <c r="A135" s="244">
        <v>54</v>
      </c>
      <c r="B135" s="245" t="s">
        <v>316</v>
      </c>
      <c r="C135" s="258" t="s">
        <v>317</v>
      </c>
      <c r="D135" s="246" t="s">
        <v>308</v>
      </c>
      <c r="E135" s="247">
        <v>1055.4175</v>
      </c>
      <c r="F135" s="248"/>
      <c r="G135" s="249">
        <f>ROUND(E135*F135,2)</f>
        <v>0</v>
      </c>
      <c r="H135" s="232"/>
      <c r="I135" s="231">
        <f>ROUND(E135*H135,2)</f>
        <v>0</v>
      </c>
      <c r="J135" s="232"/>
      <c r="K135" s="231">
        <f>ROUND(E135*J135,2)</f>
        <v>0</v>
      </c>
      <c r="L135" s="231">
        <v>21</v>
      </c>
      <c r="M135" s="231">
        <f>G135*(1+L135/100)</f>
        <v>0</v>
      </c>
      <c r="N135" s="230">
        <v>6.0000000000000002E-5</v>
      </c>
      <c r="O135" s="230">
        <f>ROUND(E135*N135,2)</f>
        <v>0.06</v>
      </c>
      <c r="P135" s="230">
        <v>0</v>
      </c>
      <c r="Q135" s="230">
        <f>ROUND(E135*P135,2)</f>
        <v>0</v>
      </c>
      <c r="R135" s="231"/>
      <c r="S135" s="231" t="s">
        <v>131</v>
      </c>
      <c r="T135" s="231" t="s">
        <v>131</v>
      </c>
      <c r="U135" s="231">
        <v>0.221</v>
      </c>
      <c r="V135" s="231">
        <f>ROUND(E135*U135,2)</f>
        <v>233.25</v>
      </c>
      <c r="W135" s="231"/>
      <c r="X135" s="231" t="s">
        <v>132</v>
      </c>
      <c r="Y135" s="231" t="s">
        <v>133</v>
      </c>
      <c r="Z135" s="210"/>
      <c r="AA135" s="210"/>
      <c r="AB135" s="210"/>
      <c r="AC135" s="210"/>
      <c r="AD135" s="210"/>
      <c r="AE135" s="210"/>
      <c r="AF135" s="210"/>
      <c r="AG135" s="210" t="s">
        <v>134</v>
      </c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</row>
    <row r="136" spans="1:60" ht="22.5" outlineLevel="2" x14ac:dyDescent="0.2">
      <c r="A136" s="227"/>
      <c r="B136" s="228"/>
      <c r="C136" s="259" t="s">
        <v>431</v>
      </c>
      <c r="D136" s="233"/>
      <c r="E136" s="234">
        <v>885</v>
      </c>
      <c r="F136" s="231"/>
      <c r="G136" s="231"/>
      <c r="H136" s="231"/>
      <c r="I136" s="231"/>
      <c r="J136" s="231"/>
      <c r="K136" s="231"/>
      <c r="L136" s="231"/>
      <c r="M136" s="231"/>
      <c r="N136" s="230"/>
      <c r="O136" s="230"/>
      <c r="P136" s="230"/>
      <c r="Q136" s="230"/>
      <c r="R136" s="231"/>
      <c r="S136" s="231"/>
      <c r="T136" s="231"/>
      <c r="U136" s="231"/>
      <c r="V136" s="231"/>
      <c r="W136" s="231"/>
      <c r="X136" s="231"/>
      <c r="Y136" s="231"/>
      <c r="Z136" s="210"/>
      <c r="AA136" s="210"/>
      <c r="AB136" s="210"/>
      <c r="AC136" s="210"/>
      <c r="AD136" s="210"/>
      <c r="AE136" s="210"/>
      <c r="AF136" s="210"/>
      <c r="AG136" s="210" t="s">
        <v>136</v>
      </c>
      <c r="AH136" s="210">
        <v>0</v>
      </c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</row>
    <row r="137" spans="1:60" outlineLevel="3" x14ac:dyDescent="0.2">
      <c r="A137" s="227"/>
      <c r="B137" s="228"/>
      <c r="C137" s="259" t="s">
        <v>319</v>
      </c>
      <c r="D137" s="233"/>
      <c r="E137" s="234"/>
      <c r="F137" s="231"/>
      <c r="G137" s="231"/>
      <c r="H137" s="231"/>
      <c r="I137" s="231"/>
      <c r="J137" s="231"/>
      <c r="K137" s="231"/>
      <c r="L137" s="231"/>
      <c r="M137" s="231"/>
      <c r="N137" s="230"/>
      <c r="O137" s="230"/>
      <c r="P137" s="230"/>
      <c r="Q137" s="230"/>
      <c r="R137" s="231"/>
      <c r="S137" s="231"/>
      <c r="T137" s="231"/>
      <c r="U137" s="231"/>
      <c r="V137" s="231"/>
      <c r="W137" s="231"/>
      <c r="X137" s="231"/>
      <c r="Y137" s="231"/>
      <c r="Z137" s="210"/>
      <c r="AA137" s="210"/>
      <c r="AB137" s="210"/>
      <c r="AC137" s="210"/>
      <c r="AD137" s="210"/>
      <c r="AE137" s="210"/>
      <c r="AF137" s="210"/>
      <c r="AG137" s="210" t="s">
        <v>136</v>
      </c>
      <c r="AH137" s="210">
        <v>0</v>
      </c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</row>
    <row r="138" spans="1:60" outlineLevel="3" x14ac:dyDescent="0.2">
      <c r="A138" s="227"/>
      <c r="B138" s="228"/>
      <c r="C138" s="259" t="s">
        <v>432</v>
      </c>
      <c r="D138" s="233"/>
      <c r="E138" s="234">
        <v>44.887500000000003</v>
      </c>
      <c r="F138" s="231"/>
      <c r="G138" s="231"/>
      <c r="H138" s="231"/>
      <c r="I138" s="231"/>
      <c r="J138" s="231"/>
      <c r="K138" s="231"/>
      <c r="L138" s="231"/>
      <c r="M138" s="231"/>
      <c r="N138" s="230"/>
      <c r="O138" s="230"/>
      <c r="P138" s="230"/>
      <c r="Q138" s="230"/>
      <c r="R138" s="231"/>
      <c r="S138" s="231"/>
      <c r="T138" s="231"/>
      <c r="U138" s="231"/>
      <c r="V138" s="231"/>
      <c r="W138" s="231"/>
      <c r="X138" s="231"/>
      <c r="Y138" s="231"/>
      <c r="Z138" s="210"/>
      <c r="AA138" s="210"/>
      <c r="AB138" s="210"/>
      <c r="AC138" s="210"/>
      <c r="AD138" s="210"/>
      <c r="AE138" s="210"/>
      <c r="AF138" s="210"/>
      <c r="AG138" s="210" t="s">
        <v>136</v>
      </c>
      <c r="AH138" s="210">
        <v>0</v>
      </c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</row>
    <row r="139" spans="1:60" outlineLevel="3" x14ac:dyDescent="0.2">
      <c r="A139" s="227"/>
      <c r="B139" s="228"/>
      <c r="C139" s="259" t="s">
        <v>321</v>
      </c>
      <c r="D139" s="233"/>
      <c r="E139" s="234">
        <v>25.53</v>
      </c>
      <c r="F139" s="231"/>
      <c r="G139" s="231"/>
      <c r="H139" s="231"/>
      <c r="I139" s="231"/>
      <c r="J139" s="231"/>
      <c r="K139" s="231"/>
      <c r="L139" s="231"/>
      <c r="M139" s="231"/>
      <c r="N139" s="230"/>
      <c r="O139" s="230"/>
      <c r="P139" s="230"/>
      <c r="Q139" s="230"/>
      <c r="R139" s="231"/>
      <c r="S139" s="231"/>
      <c r="T139" s="231"/>
      <c r="U139" s="231"/>
      <c r="V139" s="231"/>
      <c r="W139" s="231"/>
      <c r="X139" s="231"/>
      <c r="Y139" s="231"/>
      <c r="Z139" s="210"/>
      <c r="AA139" s="210"/>
      <c r="AB139" s="210"/>
      <c r="AC139" s="210"/>
      <c r="AD139" s="210"/>
      <c r="AE139" s="210"/>
      <c r="AF139" s="210"/>
      <c r="AG139" s="210" t="s">
        <v>136</v>
      </c>
      <c r="AH139" s="210">
        <v>0</v>
      </c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</row>
    <row r="140" spans="1:60" outlineLevel="3" x14ac:dyDescent="0.2">
      <c r="A140" s="227"/>
      <c r="B140" s="228"/>
      <c r="C140" s="259" t="s">
        <v>322</v>
      </c>
      <c r="D140" s="233"/>
      <c r="E140" s="234">
        <v>100</v>
      </c>
      <c r="F140" s="231"/>
      <c r="G140" s="231"/>
      <c r="H140" s="231"/>
      <c r="I140" s="231"/>
      <c r="J140" s="231"/>
      <c r="K140" s="231"/>
      <c r="L140" s="231"/>
      <c r="M140" s="231"/>
      <c r="N140" s="230"/>
      <c r="O140" s="230"/>
      <c r="P140" s="230"/>
      <c r="Q140" s="230"/>
      <c r="R140" s="231"/>
      <c r="S140" s="231"/>
      <c r="T140" s="231"/>
      <c r="U140" s="231"/>
      <c r="V140" s="231"/>
      <c r="W140" s="231"/>
      <c r="X140" s="231"/>
      <c r="Y140" s="231"/>
      <c r="Z140" s="210"/>
      <c r="AA140" s="210"/>
      <c r="AB140" s="210"/>
      <c r="AC140" s="210"/>
      <c r="AD140" s="210"/>
      <c r="AE140" s="210"/>
      <c r="AF140" s="210"/>
      <c r="AG140" s="210" t="s">
        <v>136</v>
      </c>
      <c r="AH140" s="210">
        <v>0</v>
      </c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</row>
    <row r="141" spans="1:60" outlineLevel="1" x14ac:dyDescent="0.2">
      <c r="A141" s="250">
        <v>55</v>
      </c>
      <c r="B141" s="251" t="s">
        <v>323</v>
      </c>
      <c r="C141" s="260" t="s">
        <v>324</v>
      </c>
      <c r="D141" s="252" t="s">
        <v>325</v>
      </c>
      <c r="E141" s="253">
        <v>1</v>
      </c>
      <c r="F141" s="254"/>
      <c r="G141" s="255">
        <f>ROUND(E141*F141,2)</f>
        <v>0</v>
      </c>
      <c r="H141" s="232"/>
      <c r="I141" s="231">
        <f>ROUND(E141*H141,2)</f>
        <v>0</v>
      </c>
      <c r="J141" s="232"/>
      <c r="K141" s="231">
        <f>ROUND(E141*J141,2)</f>
        <v>0</v>
      </c>
      <c r="L141" s="231">
        <v>21</v>
      </c>
      <c r="M141" s="231">
        <f>G141*(1+L141/100)</f>
        <v>0</v>
      </c>
      <c r="N141" s="230">
        <v>0</v>
      </c>
      <c r="O141" s="230">
        <f>ROUND(E141*N141,2)</f>
        <v>0</v>
      </c>
      <c r="P141" s="230">
        <v>0</v>
      </c>
      <c r="Q141" s="230">
        <f>ROUND(E141*P141,2)</f>
        <v>0</v>
      </c>
      <c r="R141" s="231"/>
      <c r="S141" s="231" t="s">
        <v>202</v>
      </c>
      <c r="T141" s="231" t="s">
        <v>203</v>
      </c>
      <c r="U141" s="231">
        <v>0</v>
      </c>
      <c r="V141" s="231">
        <f>ROUND(E141*U141,2)</f>
        <v>0</v>
      </c>
      <c r="W141" s="231"/>
      <c r="X141" s="231" t="s">
        <v>132</v>
      </c>
      <c r="Y141" s="231" t="s">
        <v>133</v>
      </c>
      <c r="Z141" s="210"/>
      <c r="AA141" s="210"/>
      <c r="AB141" s="210"/>
      <c r="AC141" s="210"/>
      <c r="AD141" s="210"/>
      <c r="AE141" s="210"/>
      <c r="AF141" s="210"/>
      <c r="AG141" s="210" t="s">
        <v>134</v>
      </c>
      <c r="AH141" s="210"/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</row>
    <row r="142" spans="1:60" outlineLevel="1" x14ac:dyDescent="0.2">
      <c r="A142" s="250">
        <v>56</v>
      </c>
      <c r="B142" s="251" t="s">
        <v>326</v>
      </c>
      <c r="C142" s="260" t="s">
        <v>327</v>
      </c>
      <c r="D142" s="252" t="s">
        <v>325</v>
      </c>
      <c r="E142" s="253">
        <v>1</v>
      </c>
      <c r="F142" s="254"/>
      <c r="G142" s="255">
        <f>ROUND(E142*F142,2)</f>
        <v>0</v>
      </c>
      <c r="H142" s="232"/>
      <c r="I142" s="231">
        <f>ROUND(E142*H142,2)</f>
        <v>0</v>
      </c>
      <c r="J142" s="232"/>
      <c r="K142" s="231">
        <f>ROUND(E142*J142,2)</f>
        <v>0</v>
      </c>
      <c r="L142" s="231">
        <v>21</v>
      </c>
      <c r="M142" s="231">
        <f>G142*(1+L142/100)</f>
        <v>0</v>
      </c>
      <c r="N142" s="230">
        <v>0</v>
      </c>
      <c r="O142" s="230">
        <f>ROUND(E142*N142,2)</f>
        <v>0</v>
      </c>
      <c r="P142" s="230">
        <v>0</v>
      </c>
      <c r="Q142" s="230">
        <f>ROUND(E142*P142,2)</f>
        <v>0</v>
      </c>
      <c r="R142" s="231"/>
      <c r="S142" s="231" t="s">
        <v>202</v>
      </c>
      <c r="T142" s="231" t="s">
        <v>203</v>
      </c>
      <c r="U142" s="231">
        <v>0</v>
      </c>
      <c r="V142" s="231">
        <f>ROUND(E142*U142,2)</f>
        <v>0</v>
      </c>
      <c r="W142" s="231"/>
      <c r="X142" s="231" t="s">
        <v>132</v>
      </c>
      <c r="Y142" s="231" t="s">
        <v>133</v>
      </c>
      <c r="Z142" s="210"/>
      <c r="AA142" s="210"/>
      <c r="AB142" s="210"/>
      <c r="AC142" s="210"/>
      <c r="AD142" s="210"/>
      <c r="AE142" s="210"/>
      <c r="AF142" s="210"/>
      <c r="AG142" s="210" t="s">
        <v>134</v>
      </c>
      <c r="AH142" s="210"/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</row>
    <row r="143" spans="1:60" outlineLevel="1" x14ac:dyDescent="0.2">
      <c r="A143" s="244">
        <v>57</v>
      </c>
      <c r="B143" s="245" t="s">
        <v>328</v>
      </c>
      <c r="C143" s="258" t="s">
        <v>329</v>
      </c>
      <c r="D143" s="246" t="s">
        <v>184</v>
      </c>
      <c r="E143" s="247">
        <v>2</v>
      </c>
      <c r="F143" s="248"/>
      <c r="G143" s="249">
        <f>ROUND(E143*F143,2)</f>
        <v>0</v>
      </c>
      <c r="H143" s="232"/>
      <c r="I143" s="231">
        <f>ROUND(E143*H143,2)</f>
        <v>0</v>
      </c>
      <c r="J143" s="232"/>
      <c r="K143" s="231">
        <f>ROUND(E143*J143,2)</f>
        <v>0</v>
      </c>
      <c r="L143" s="231">
        <v>21</v>
      </c>
      <c r="M143" s="231">
        <f>G143*(1+L143/100)</f>
        <v>0</v>
      </c>
      <c r="N143" s="230">
        <v>0</v>
      </c>
      <c r="O143" s="230">
        <f>ROUND(E143*N143,2)</f>
        <v>0</v>
      </c>
      <c r="P143" s="230">
        <v>0</v>
      </c>
      <c r="Q143" s="230">
        <f>ROUND(E143*P143,2)</f>
        <v>0</v>
      </c>
      <c r="R143" s="231"/>
      <c r="S143" s="231" t="s">
        <v>202</v>
      </c>
      <c r="T143" s="231" t="s">
        <v>203</v>
      </c>
      <c r="U143" s="231">
        <v>0</v>
      </c>
      <c r="V143" s="231">
        <f>ROUND(E143*U143,2)</f>
        <v>0</v>
      </c>
      <c r="W143" s="231"/>
      <c r="X143" s="231" t="s">
        <v>132</v>
      </c>
      <c r="Y143" s="231" t="s">
        <v>133</v>
      </c>
      <c r="Z143" s="210"/>
      <c r="AA143" s="210"/>
      <c r="AB143" s="210"/>
      <c r="AC143" s="210"/>
      <c r="AD143" s="210"/>
      <c r="AE143" s="210"/>
      <c r="AF143" s="210"/>
      <c r="AG143" s="210" t="s">
        <v>134</v>
      </c>
      <c r="AH143" s="210"/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  <c r="BH143" s="210"/>
    </row>
    <row r="144" spans="1:60" outlineLevel="2" x14ac:dyDescent="0.2">
      <c r="A144" s="227"/>
      <c r="B144" s="228"/>
      <c r="C144" s="259" t="s">
        <v>67</v>
      </c>
      <c r="D144" s="233"/>
      <c r="E144" s="234">
        <v>2</v>
      </c>
      <c r="F144" s="231"/>
      <c r="G144" s="231"/>
      <c r="H144" s="231"/>
      <c r="I144" s="231"/>
      <c r="J144" s="231"/>
      <c r="K144" s="231"/>
      <c r="L144" s="231"/>
      <c r="M144" s="231"/>
      <c r="N144" s="230"/>
      <c r="O144" s="230"/>
      <c r="P144" s="230"/>
      <c r="Q144" s="230"/>
      <c r="R144" s="231"/>
      <c r="S144" s="231"/>
      <c r="T144" s="231"/>
      <c r="U144" s="231"/>
      <c r="V144" s="231"/>
      <c r="W144" s="231"/>
      <c r="X144" s="231"/>
      <c r="Y144" s="231"/>
      <c r="Z144" s="210"/>
      <c r="AA144" s="210"/>
      <c r="AB144" s="210"/>
      <c r="AC144" s="210"/>
      <c r="AD144" s="210"/>
      <c r="AE144" s="210"/>
      <c r="AF144" s="210"/>
      <c r="AG144" s="210" t="s">
        <v>136</v>
      </c>
      <c r="AH144" s="210">
        <v>0</v>
      </c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0"/>
      <c r="AW144" s="210"/>
      <c r="AX144" s="210"/>
      <c r="AY144" s="210"/>
      <c r="AZ144" s="210"/>
      <c r="BA144" s="210"/>
      <c r="BB144" s="210"/>
      <c r="BC144" s="210"/>
      <c r="BD144" s="210"/>
      <c r="BE144" s="210"/>
      <c r="BF144" s="210"/>
      <c r="BG144" s="210"/>
      <c r="BH144" s="210"/>
    </row>
    <row r="145" spans="1:60" outlineLevel="1" x14ac:dyDescent="0.2">
      <c r="A145" s="250">
        <v>58</v>
      </c>
      <c r="B145" s="251" t="s">
        <v>330</v>
      </c>
      <c r="C145" s="260" t="s">
        <v>331</v>
      </c>
      <c r="D145" s="252" t="s">
        <v>325</v>
      </c>
      <c r="E145" s="253">
        <v>1</v>
      </c>
      <c r="F145" s="254"/>
      <c r="G145" s="255">
        <f>ROUND(E145*F145,2)</f>
        <v>0</v>
      </c>
      <c r="H145" s="232"/>
      <c r="I145" s="231">
        <f>ROUND(E145*H145,2)</f>
        <v>0</v>
      </c>
      <c r="J145" s="232"/>
      <c r="K145" s="231">
        <f>ROUND(E145*J145,2)</f>
        <v>0</v>
      </c>
      <c r="L145" s="231">
        <v>21</v>
      </c>
      <c r="M145" s="231">
        <f>G145*(1+L145/100)</f>
        <v>0</v>
      </c>
      <c r="N145" s="230">
        <v>0</v>
      </c>
      <c r="O145" s="230">
        <f>ROUND(E145*N145,2)</f>
        <v>0</v>
      </c>
      <c r="P145" s="230">
        <v>0</v>
      </c>
      <c r="Q145" s="230">
        <f>ROUND(E145*P145,2)</f>
        <v>0</v>
      </c>
      <c r="R145" s="231"/>
      <c r="S145" s="231" t="s">
        <v>202</v>
      </c>
      <c r="T145" s="231" t="s">
        <v>203</v>
      </c>
      <c r="U145" s="231">
        <v>0</v>
      </c>
      <c r="V145" s="231">
        <f>ROUND(E145*U145,2)</f>
        <v>0</v>
      </c>
      <c r="W145" s="231"/>
      <c r="X145" s="231" t="s">
        <v>132</v>
      </c>
      <c r="Y145" s="231" t="s">
        <v>133</v>
      </c>
      <c r="Z145" s="210"/>
      <c r="AA145" s="210"/>
      <c r="AB145" s="210"/>
      <c r="AC145" s="210"/>
      <c r="AD145" s="210"/>
      <c r="AE145" s="210"/>
      <c r="AF145" s="210"/>
      <c r="AG145" s="210" t="s">
        <v>134</v>
      </c>
      <c r="AH145" s="210"/>
      <c r="AI145" s="210"/>
      <c r="AJ145" s="210"/>
      <c r="AK145" s="210"/>
      <c r="AL145" s="210"/>
      <c r="AM145" s="210"/>
      <c r="AN145" s="210"/>
      <c r="AO145" s="210"/>
      <c r="AP145" s="210"/>
      <c r="AQ145" s="210"/>
      <c r="AR145" s="210"/>
      <c r="AS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0"/>
      <c r="BG145" s="210"/>
      <c r="BH145" s="210"/>
    </row>
    <row r="146" spans="1:60" ht="22.5" outlineLevel="1" x14ac:dyDescent="0.2">
      <c r="A146" s="244">
        <v>59</v>
      </c>
      <c r="B146" s="245" t="s">
        <v>334</v>
      </c>
      <c r="C146" s="258" t="s">
        <v>335</v>
      </c>
      <c r="D146" s="246" t="s">
        <v>308</v>
      </c>
      <c r="E146" s="247">
        <v>30.69</v>
      </c>
      <c r="F146" s="248"/>
      <c r="G146" s="249">
        <f>ROUND(E146*F146,2)</f>
        <v>0</v>
      </c>
      <c r="H146" s="232"/>
      <c r="I146" s="231">
        <f>ROUND(E146*H146,2)</f>
        <v>0</v>
      </c>
      <c r="J146" s="232"/>
      <c r="K146" s="231">
        <f>ROUND(E146*J146,2)</f>
        <v>0</v>
      </c>
      <c r="L146" s="231">
        <v>21</v>
      </c>
      <c r="M146" s="231">
        <f>G146*(1+L146/100)</f>
        <v>0</v>
      </c>
      <c r="N146" s="230">
        <v>1E-3</v>
      </c>
      <c r="O146" s="230">
        <f>ROUND(E146*N146,2)</f>
        <v>0.03</v>
      </c>
      <c r="P146" s="230">
        <v>0</v>
      </c>
      <c r="Q146" s="230">
        <f>ROUND(E146*P146,2)</f>
        <v>0</v>
      </c>
      <c r="R146" s="231" t="s">
        <v>190</v>
      </c>
      <c r="S146" s="231" t="s">
        <v>131</v>
      </c>
      <c r="T146" s="231" t="s">
        <v>131</v>
      </c>
      <c r="U146" s="231">
        <v>0</v>
      </c>
      <c r="V146" s="231">
        <f>ROUND(E146*U146,2)</f>
        <v>0</v>
      </c>
      <c r="W146" s="231"/>
      <c r="X146" s="231" t="s">
        <v>191</v>
      </c>
      <c r="Y146" s="231" t="s">
        <v>133</v>
      </c>
      <c r="Z146" s="210"/>
      <c r="AA146" s="210"/>
      <c r="AB146" s="210"/>
      <c r="AC146" s="210"/>
      <c r="AD146" s="210"/>
      <c r="AE146" s="210"/>
      <c r="AF146" s="210"/>
      <c r="AG146" s="210" t="s">
        <v>192</v>
      </c>
      <c r="AH146" s="210"/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</row>
    <row r="147" spans="1:60" outlineLevel="2" x14ac:dyDescent="0.2">
      <c r="A147" s="227"/>
      <c r="B147" s="228"/>
      <c r="C147" s="259" t="s">
        <v>336</v>
      </c>
      <c r="D147" s="233"/>
      <c r="E147" s="234">
        <v>30.69</v>
      </c>
      <c r="F147" s="231"/>
      <c r="G147" s="231"/>
      <c r="H147" s="231"/>
      <c r="I147" s="231"/>
      <c r="J147" s="231"/>
      <c r="K147" s="231"/>
      <c r="L147" s="231"/>
      <c r="M147" s="231"/>
      <c r="N147" s="230"/>
      <c r="O147" s="230"/>
      <c r="P147" s="230"/>
      <c r="Q147" s="230"/>
      <c r="R147" s="231"/>
      <c r="S147" s="231"/>
      <c r="T147" s="231"/>
      <c r="U147" s="231"/>
      <c r="V147" s="231"/>
      <c r="W147" s="231"/>
      <c r="X147" s="231"/>
      <c r="Y147" s="231"/>
      <c r="Z147" s="210"/>
      <c r="AA147" s="210"/>
      <c r="AB147" s="210"/>
      <c r="AC147" s="210"/>
      <c r="AD147" s="210"/>
      <c r="AE147" s="210"/>
      <c r="AF147" s="210"/>
      <c r="AG147" s="210" t="s">
        <v>136</v>
      </c>
      <c r="AH147" s="210">
        <v>0</v>
      </c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</row>
    <row r="148" spans="1:60" outlineLevel="1" x14ac:dyDescent="0.2">
      <c r="A148" s="244">
        <v>60</v>
      </c>
      <c r="B148" s="245" t="s">
        <v>337</v>
      </c>
      <c r="C148" s="258" t="s">
        <v>338</v>
      </c>
      <c r="D148" s="246" t="s">
        <v>280</v>
      </c>
      <c r="E148" s="247">
        <v>2.0719999999999999E-2</v>
      </c>
      <c r="F148" s="248"/>
      <c r="G148" s="249">
        <f>ROUND(E148*F148,2)</f>
        <v>0</v>
      </c>
      <c r="H148" s="232"/>
      <c r="I148" s="231">
        <f>ROUND(E148*H148,2)</f>
        <v>0</v>
      </c>
      <c r="J148" s="232"/>
      <c r="K148" s="231">
        <f>ROUND(E148*J148,2)</f>
        <v>0</v>
      </c>
      <c r="L148" s="231">
        <v>21</v>
      </c>
      <c r="M148" s="231">
        <f>G148*(1+L148/100)</f>
        <v>0</v>
      </c>
      <c r="N148" s="230">
        <v>1</v>
      </c>
      <c r="O148" s="230">
        <f>ROUND(E148*N148,2)</f>
        <v>0.02</v>
      </c>
      <c r="P148" s="230">
        <v>0</v>
      </c>
      <c r="Q148" s="230">
        <f>ROUND(E148*P148,2)</f>
        <v>0</v>
      </c>
      <c r="R148" s="231" t="s">
        <v>190</v>
      </c>
      <c r="S148" s="231" t="s">
        <v>131</v>
      </c>
      <c r="T148" s="231" t="s">
        <v>131</v>
      </c>
      <c r="U148" s="231">
        <v>0</v>
      </c>
      <c r="V148" s="231">
        <f>ROUND(E148*U148,2)</f>
        <v>0</v>
      </c>
      <c r="W148" s="231"/>
      <c r="X148" s="231" t="s">
        <v>191</v>
      </c>
      <c r="Y148" s="231" t="s">
        <v>133</v>
      </c>
      <c r="Z148" s="210"/>
      <c r="AA148" s="210"/>
      <c r="AB148" s="210"/>
      <c r="AC148" s="210"/>
      <c r="AD148" s="210"/>
      <c r="AE148" s="210"/>
      <c r="AF148" s="210"/>
      <c r="AG148" s="210" t="s">
        <v>192</v>
      </c>
      <c r="AH148" s="210"/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</row>
    <row r="149" spans="1:60" ht="22.5" outlineLevel="2" x14ac:dyDescent="0.2">
      <c r="A149" s="227"/>
      <c r="B149" s="228"/>
      <c r="C149" s="259" t="s">
        <v>433</v>
      </c>
      <c r="D149" s="233"/>
      <c r="E149" s="234">
        <v>2.0719999999999999E-2</v>
      </c>
      <c r="F149" s="231"/>
      <c r="G149" s="231"/>
      <c r="H149" s="231"/>
      <c r="I149" s="231"/>
      <c r="J149" s="231"/>
      <c r="K149" s="231"/>
      <c r="L149" s="231"/>
      <c r="M149" s="231"/>
      <c r="N149" s="230"/>
      <c r="O149" s="230"/>
      <c r="P149" s="230"/>
      <c r="Q149" s="230"/>
      <c r="R149" s="231"/>
      <c r="S149" s="231"/>
      <c r="T149" s="231"/>
      <c r="U149" s="231"/>
      <c r="V149" s="231"/>
      <c r="W149" s="231"/>
      <c r="X149" s="231"/>
      <c r="Y149" s="231"/>
      <c r="Z149" s="210"/>
      <c r="AA149" s="210"/>
      <c r="AB149" s="210"/>
      <c r="AC149" s="210"/>
      <c r="AD149" s="210"/>
      <c r="AE149" s="210"/>
      <c r="AF149" s="210"/>
      <c r="AG149" s="210" t="s">
        <v>136</v>
      </c>
      <c r="AH149" s="210">
        <v>0</v>
      </c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</row>
    <row r="150" spans="1:60" outlineLevel="1" x14ac:dyDescent="0.2">
      <c r="A150" s="244">
        <v>61</v>
      </c>
      <c r="B150" s="245" t="s">
        <v>340</v>
      </c>
      <c r="C150" s="258" t="s">
        <v>341</v>
      </c>
      <c r="D150" s="246" t="s">
        <v>280</v>
      </c>
      <c r="E150" s="247">
        <v>4.938E-2</v>
      </c>
      <c r="F150" s="248"/>
      <c r="G150" s="249">
        <f>ROUND(E150*F150,2)</f>
        <v>0</v>
      </c>
      <c r="H150" s="232"/>
      <c r="I150" s="231">
        <f>ROUND(E150*H150,2)</f>
        <v>0</v>
      </c>
      <c r="J150" s="232"/>
      <c r="K150" s="231">
        <f>ROUND(E150*J150,2)</f>
        <v>0</v>
      </c>
      <c r="L150" s="231">
        <v>21</v>
      </c>
      <c r="M150" s="231">
        <f>G150*(1+L150/100)</f>
        <v>0</v>
      </c>
      <c r="N150" s="230">
        <v>1</v>
      </c>
      <c r="O150" s="230">
        <f>ROUND(E150*N150,2)</f>
        <v>0.05</v>
      </c>
      <c r="P150" s="230">
        <v>0</v>
      </c>
      <c r="Q150" s="230">
        <f>ROUND(E150*P150,2)</f>
        <v>0</v>
      </c>
      <c r="R150" s="231" t="s">
        <v>190</v>
      </c>
      <c r="S150" s="231" t="s">
        <v>131</v>
      </c>
      <c r="T150" s="231" t="s">
        <v>131</v>
      </c>
      <c r="U150" s="231">
        <v>0</v>
      </c>
      <c r="V150" s="231">
        <f>ROUND(E150*U150,2)</f>
        <v>0</v>
      </c>
      <c r="W150" s="231"/>
      <c r="X150" s="231" t="s">
        <v>191</v>
      </c>
      <c r="Y150" s="231" t="s">
        <v>133</v>
      </c>
      <c r="Z150" s="210"/>
      <c r="AA150" s="210"/>
      <c r="AB150" s="210"/>
      <c r="AC150" s="210"/>
      <c r="AD150" s="210"/>
      <c r="AE150" s="210"/>
      <c r="AF150" s="210"/>
      <c r="AG150" s="210" t="s">
        <v>192</v>
      </c>
      <c r="AH150" s="210"/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</row>
    <row r="151" spans="1:60" ht="22.5" outlineLevel="2" x14ac:dyDescent="0.2">
      <c r="A151" s="227"/>
      <c r="B151" s="228"/>
      <c r="C151" s="259" t="s">
        <v>434</v>
      </c>
      <c r="D151" s="233"/>
      <c r="E151" s="234">
        <v>4.938E-2</v>
      </c>
      <c r="F151" s="231"/>
      <c r="G151" s="231"/>
      <c r="H151" s="231"/>
      <c r="I151" s="231"/>
      <c r="J151" s="231"/>
      <c r="K151" s="231"/>
      <c r="L151" s="231"/>
      <c r="M151" s="231"/>
      <c r="N151" s="230"/>
      <c r="O151" s="230"/>
      <c r="P151" s="230"/>
      <c r="Q151" s="230"/>
      <c r="R151" s="231"/>
      <c r="S151" s="231"/>
      <c r="T151" s="231"/>
      <c r="U151" s="231"/>
      <c r="V151" s="231"/>
      <c r="W151" s="231"/>
      <c r="X151" s="231"/>
      <c r="Y151" s="231"/>
      <c r="Z151" s="210"/>
      <c r="AA151" s="210"/>
      <c r="AB151" s="210"/>
      <c r="AC151" s="210"/>
      <c r="AD151" s="210"/>
      <c r="AE151" s="210"/>
      <c r="AF151" s="210"/>
      <c r="AG151" s="210" t="s">
        <v>136</v>
      </c>
      <c r="AH151" s="210">
        <v>0</v>
      </c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  <c r="BH151" s="210"/>
    </row>
    <row r="152" spans="1:60" outlineLevel="1" x14ac:dyDescent="0.2">
      <c r="A152" s="244">
        <v>62</v>
      </c>
      <c r="B152" s="245" t="s">
        <v>343</v>
      </c>
      <c r="C152" s="258" t="s">
        <v>344</v>
      </c>
      <c r="D152" s="246" t="s">
        <v>280</v>
      </c>
      <c r="E152" s="247">
        <v>2.8080000000000001E-2</v>
      </c>
      <c r="F152" s="248"/>
      <c r="G152" s="249">
        <f>ROUND(E152*F152,2)</f>
        <v>0</v>
      </c>
      <c r="H152" s="232"/>
      <c r="I152" s="231">
        <f>ROUND(E152*H152,2)</f>
        <v>0</v>
      </c>
      <c r="J152" s="232"/>
      <c r="K152" s="231">
        <f>ROUND(E152*J152,2)</f>
        <v>0</v>
      </c>
      <c r="L152" s="231">
        <v>21</v>
      </c>
      <c r="M152" s="231">
        <f>G152*(1+L152/100)</f>
        <v>0</v>
      </c>
      <c r="N152" s="230">
        <v>1</v>
      </c>
      <c r="O152" s="230">
        <f>ROUND(E152*N152,2)</f>
        <v>0.03</v>
      </c>
      <c r="P152" s="230">
        <v>0</v>
      </c>
      <c r="Q152" s="230">
        <f>ROUND(E152*P152,2)</f>
        <v>0</v>
      </c>
      <c r="R152" s="231" t="s">
        <v>190</v>
      </c>
      <c r="S152" s="231" t="s">
        <v>131</v>
      </c>
      <c r="T152" s="231" t="s">
        <v>131</v>
      </c>
      <c r="U152" s="231">
        <v>0</v>
      </c>
      <c r="V152" s="231">
        <f>ROUND(E152*U152,2)</f>
        <v>0</v>
      </c>
      <c r="W152" s="231"/>
      <c r="X152" s="231" t="s">
        <v>191</v>
      </c>
      <c r="Y152" s="231" t="s">
        <v>133</v>
      </c>
      <c r="Z152" s="210"/>
      <c r="AA152" s="210"/>
      <c r="AB152" s="210"/>
      <c r="AC152" s="210"/>
      <c r="AD152" s="210"/>
      <c r="AE152" s="210"/>
      <c r="AF152" s="210"/>
      <c r="AG152" s="210" t="s">
        <v>192</v>
      </c>
      <c r="AH152" s="210"/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</row>
    <row r="153" spans="1:60" outlineLevel="2" x14ac:dyDescent="0.2">
      <c r="A153" s="227"/>
      <c r="B153" s="228"/>
      <c r="C153" s="259" t="s">
        <v>345</v>
      </c>
      <c r="D153" s="233"/>
      <c r="E153" s="234">
        <v>2.8080000000000001E-2</v>
      </c>
      <c r="F153" s="231"/>
      <c r="G153" s="231"/>
      <c r="H153" s="231"/>
      <c r="I153" s="231"/>
      <c r="J153" s="231"/>
      <c r="K153" s="231"/>
      <c r="L153" s="231"/>
      <c r="M153" s="231"/>
      <c r="N153" s="230"/>
      <c r="O153" s="230"/>
      <c r="P153" s="230"/>
      <c r="Q153" s="230"/>
      <c r="R153" s="231"/>
      <c r="S153" s="231"/>
      <c r="T153" s="231"/>
      <c r="U153" s="231"/>
      <c r="V153" s="231"/>
      <c r="W153" s="231"/>
      <c r="X153" s="231"/>
      <c r="Y153" s="231"/>
      <c r="Z153" s="210"/>
      <c r="AA153" s="210"/>
      <c r="AB153" s="210"/>
      <c r="AC153" s="210"/>
      <c r="AD153" s="210"/>
      <c r="AE153" s="210"/>
      <c r="AF153" s="210"/>
      <c r="AG153" s="210" t="s">
        <v>136</v>
      </c>
      <c r="AH153" s="210">
        <v>0</v>
      </c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</row>
    <row r="154" spans="1:60" ht="22.5" outlineLevel="1" x14ac:dyDescent="0.2">
      <c r="A154" s="244">
        <v>63</v>
      </c>
      <c r="B154" s="245" t="s">
        <v>346</v>
      </c>
      <c r="C154" s="258" t="s">
        <v>347</v>
      </c>
      <c r="D154" s="246" t="s">
        <v>280</v>
      </c>
      <c r="E154" s="247">
        <v>0.38335000000000002</v>
      </c>
      <c r="F154" s="248"/>
      <c r="G154" s="249">
        <f>ROUND(E154*F154,2)</f>
        <v>0</v>
      </c>
      <c r="H154" s="232"/>
      <c r="I154" s="231">
        <f>ROUND(E154*H154,2)</f>
        <v>0</v>
      </c>
      <c r="J154" s="232"/>
      <c r="K154" s="231">
        <f>ROUND(E154*J154,2)</f>
        <v>0</v>
      </c>
      <c r="L154" s="231">
        <v>21</v>
      </c>
      <c r="M154" s="231">
        <f>G154*(1+L154/100)</f>
        <v>0</v>
      </c>
      <c r="N154" s="230">
        <v>1</v>
      </c>
      <c r="O154" s="230">
        <f>ROUND(E154*N154,2)</f>
        <v>0.38</v>
      </c>
      <c r="P154" s="230">
        <v>0</v>
      </c>
      <c r="Q154" s="230">
        <f>ROUND(E154*P154,2)</f>
        <v>0</v>
      </c>
      <c r="R154" s="231"/>
      <c r="S154" s="231" t="s">
        <v>202</v>
      </c>
      <c r="T154" s="231" t="s">
        <v>131</v>
      </c>
      <c r="U154" s="231">
        <v>0</v>
      </c>
      <c r="V154" s="231">
        <f>ROUND(E154*U154,2)</f>
        <v>0</v>
      </c>
      <c r="W154" s="231"/>
      <c r="X154" s="231" t="s">
        <v>191</v>
      </c>
      <c r="Y154" s="231" t="s">
        <v>133</v>
      </c>
      <c r="Z154" s="210"/>
      <c r="AA154" s="210"/>
      <c r="AB154" s="210"/>
      <c r="AC154" s="210"/>
      <c r="AD154" s="210"/>
      <c r="AE154" s="210"/>
      <c r="AF154" s="210"/>
      <c r="AG154" s="210" t="s">
        <v>192</v>
      </c>
      <c r="AH154" s="210"/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</row>
    <row r="155" spans="1:60" outlineLevel="2" x14ac:dyDescent="0.2">
      <c r="A155" s="227"/>
      <c r="B155" s="228"/>
      <c r="C155" s="259" t="s">
        <v>435</v>
      </c>
      <c r="D155" s="233"/>
      <c r="E155" s="234">
        <v>0.38335000000000002</v>
      </c>
      <c r="F155" s="231"/>
      <c r="G155" s="231"/>
      <c r="H155" s="231"/>
      <c r="I155" s="231"/>
      <c r="J155" s="231"/>
      <c r="K155" s="231"/>
      <c r="L155" s="231"/>
      <c r="M155" s="231"/>
      <c r="N155" s="230"/>
      <c r="O155" s="230"/>
      <c r="P155" s="230"/>
      <c r="Q155" s="230"/>
      <c r="R155" s="231"/>
      <c r="S155" s="231"/>
      <c r="T155" s="231"/>
      <c r="U155" s="231"/>
      <c r="V155" s="231"/>
      <c r="W155" s="231"/>
      <c r="X155" s="231"/>
      <c r="Y155" s="231"/>
      <c r="Z155" s="210"/>
      <c r="AA155" s="210"/>
      <c r="AB155" s="210"/>
      <c r="AC155" s="210"/>
      <c r="AD155" s="210"/>
      <c r="AE155" s="210"/>
      <c r="AF155" s="210"/>
      <c r="AG155" s="210" t="s">
        <v>136</v>
      </c>
      <c r="AH155" s="210">
        <v>0</v>
      </c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</row>
    <row r="156" spans="1:60" ht="22.5" outlineLevel="1" x14ac:dyDescent="0.2">
      <c r="A156" s="244">
        <v>64</v>
      </c>
      <c r="B156" s="245" t="s">
        <v>349</v>
      </c>
      <c r="C156" s="258" t="s">
        <v>350</v>
      </c>
      <c r="D156" s="246" t="s">
        <v>280</v>
      </c>
      <c r="E156" s="247">
        <v>0.33474999999999999</v>
      </c>
      <c r="F156" s="248"/>
      <c r="G156" s="249">
        <f>ROUND(E156*F156,2)</f>
        <v>0</v>
      </c>
      <c r="H156" s="232"/>
      <c r="I156" s="231">
        <f>ROUND(E156*H156,2)</f>
        <v>0</v>
      </c>
      <c r="J156" s="232"/>
      <c r="K156" s="231">
        <f>ROUND(E156*J156,2)</f>
        <v>0</v>
      </c>
      <c r="L156" s="231">
        <v>21</v>
      </c>
      <c r="M156" s="231">
        <f>G156*(1+L156/100)</f>
        <v>0</v>
      </c>
      <c r="N156" s="230">
        <v>1</v>
      </c>
      <c r="O156" s="230">
        <f>ROUND(E156*N156,2)</f>
        <v>0.33</v>
      </c>
      <c r="P156" s="230">
        <v>0</v>
      </c>
      <c r="Q156" s="230">
        <f>ROUND(E156*P156,2)</f>
        <v>0</v>
      </c>
      <c r="R156" s="231" t="s">
        <v>190</v>
      </c>
      <c r="S156" s="231" t="s">
        <v>131</v>
      </c>
      <c r="T156" s="231" t="s">
        <v>131</v>
      </c>
      <c r="U156" s="231">
        <v>0</v>
      </c>
      <c r="V156" s="231">
        <f>ROUND(E156*U156,2)</f>
        <v>0</v>
      </c>
      <c r="W156" s="231"/>
      <c r="X156" s="231" t="s">
        <v>191</v>
      </c>
      <c r="Y156" s="231" t="s">
        <v>133</v>
      </c>
      <c r="Z156" s="210"/>
      <c r="AA156" s="210"/>
      <c r="AB156" s="210"/>
      <c r="AC156" s="210"/>
      <c r="AD156" s="210"/>
      <c r="AE156" s="210"/>
      <c r="AF156" s="210"/>
      <c r="AG156" s="210" t="s">
        <v>192</v>
      </c>
      <c r="AH156" s="210"/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</row>
    <row r="157" spans="1:60" outlineLevel="2" x14ac:dyDescent="0.2">
      <c r="A157" s="227"/>
      <c r="B157" s="228"/>
      <c r="C157" s="259" t="s">
        <v>436</v>
      </c>
      <c r="D157" s="233"/>
      <c r="E157" s="234">
        <v>0.13475000000000001</v>
      </c>
      <c r="F157" s="231"/>
      <c r="G157" s="231"/>
      <c r="H157" s="231"/>
      <c r="I157" s="231"/>
      <c r="J157" s="231"/>
      <c r="K157" s="231"/>
      <c r="L157" s="231"/>
      <c r="M157" s="231"/>
      <c r="N157" s="230"/>
      <c r="O157" s="230"/>
      <c r="P157" s="230"/>
      <c r="Q157" s="230"/>
      <c r="R157" s="231"/>
      <c r="S157" s="231"/>
      <c r="T157" s="231"/>
      <c r="U157" s="231"/>
      <c r="V157" s="231"/>
      <c r="W157" s="231"/>
      <c r="X157" s="231"/>
      <c r="Y157" s="231"/>
      <c r="Z157" s="210"/>
      <c r="AA157" s="210"/>
      <c r="AB157" s="210"/>
      <c r="AC157" s="210"/>
      <c r="AD157" s="210"/>
      <c r="AE157" s="210"/>
      <c r="AF157" s="210"/>
      <c r="AG157" s="210" t="s">
        <v>136</v>
      </c>
      <c r="AH157" s="210">
        <v>0</v>
      </c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</row>
    <row r="158" spans="1:60" outlineLevel="3" x14ac:dyDescent="0.2">
      <c r="A158" s="227"/>
      <c r="B158" s="228"/>
      <c r="C158" s="259" t="s">
        <v>352</v>
      </c>
      <c r="D158" s="233"/>
      <c r="E158" s="234">
        <v>0.2</v>
      </c>
      <c r="F158" s="231"/>
      <c r="G158" s="231"/>
      <c r="H158" s="231"/>
      <c r="I158" s="231"/>
      <c r="J158" s="231"/>
      <c r="K158" s="231"/>
      <c r="L158" s="231"/>
      <c r="M158" s="231"/>
      <c r="N158" s="230"/>
      <c r="O158" s="230"/>
      <c r="P158" s="230"/>
      <c r="Q158" s="230"/>
      <c r="R158" s="231"/>
      <c r="S158" s="231"/>
      <c r="T158" s="231"/>
      <c r="U158" s="231"/>
      <c r="V158" s="231"/>
      <c r="W158" s="231"/>
      <c r="X158" s="231"/>
      <c r="Y158" s="231"/>
      <c r="Z158" s="210"/>
      <c r="AA158" s="210"/>
      <c r="AB158" s="210"/>
      <c r="AC158" s="210"/>
      <c r="AD158" s="210"/>
      <c r="AE158" s="210"/>
      <c r="AF158" s="210"/>
      <c r="AG158" s="210" t="s">
        <v>136</v>
      </c>
      <c r="AH158" s="210">
        <v>0</v>
      </c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  <c r="BH158" s="210"/>
    </row>
    <row r="159" spans="1:60" ht="22.5" outlineLevel="1" x14ac:dyDescent="0.2">
      <c r="A159" s="244">
        <v>65</v>
      </c>
      <c r="B159" s="245" t="s">
        <v>353</v>
      </c>
      <c r="C159" s="258" t="s">
        <v>354</v>
      </c>
      <c r="D159" s="246" t="s">
        <v>280</v>
      </c>
      <c r="E159" s="247">
        <v>0.61899000000000004</v>
      </c>
      <c r="F159" s="248"/>
      <c r="G159" s="249">
        <f>ROUND(E159*F159,2)</f>
        <v>0</v>
      </c>
      <c r="H159" s="232"/>
      <c r="I159" s="231">
        <f>ROUND(E159*H159,2)</f>
        <v>0</v>
      </c>
      <c r="J159" s="232"/>
      <c r="K159" s="231">
        <f>ROUND(E159*J159,2)</f>
        <v>0</v>
      </c>
      <c r="L159" s="231">
        <v>21</v>
      </c>
      <c r="M159" s="231">
        <f>G159*(1+L159/100)</f>
        <v>0</v>
      </c>
      <c r="N159" s="230">
        <v>1</v>
      </c>
      <c r="O159" s="230">
        <f>ROUND(E159*N159,2)</f>
        <v>0.62</v>
      </c>
      <c r="P159" s="230">
        <v>0</v>
      </c>
      <c r="Q159" s="230">
        <f>ROUND(E159*P159,2)</f>
        <v>0</v>
      </c>
      <c r="R159" s="231"/>
      <c r="S159" s="231" t="s">
        <v>202</v>
      </c>
      <c r="T159" s="231" t="s">
        <v>131</v>
      </c>
      <c r="U159" s="231">
        <v>0</v>
      </c>
      <c r="V159" s="231">
        <f>ROUND(E159*U159,2)</f>
        <v>0</v>
      </c>
      <c r="W159" s="231"/>
      <c r="X159" s="231" t="s">
        <v>191</v>
      </c>
      <c r="Y159" s="231" t="s">
        <v>133</v>
      </c>
      <c r="Z159" s="210"/>
      <c r="AA159" s="210"/>
      <c r="AB159" s="210"/>
      <c r="AC159" s="210"/>
      <c r="AD159" s="210"/>
      <c r="AE159" s="210"/>
      <c r="AF159" s="210"/>
      <c r="AG159" s="210" t="s">
        <v>192</v>
      </c>
      <c r="AH159" s="210"/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</row>
    <row r="160" spans="1:60" outlineLevel="2" x14ac:dyDescent="0.2">
      <c r="A160" s="227"/>
      <c r="B160" s="228"/>
      <c r="C160" s="259" t="s">
        <v>437</v>
      </c>
      <c r="D160" s="233"/>
      <c r="E160" s="234">
        <v>0.41898999999999997</v>
      </c>
      <c r="F160" s="231"/>
      <c r="G160" s="231"/>
      <c r="H160" s="231"/>
      <c r="I160" s="231"/>
      <c r="J160" s="231"/>
      <c r="K160" s="231"/>
      <c r="L160" s="231"/>
      <c r="M160" s="231"/>
      <c r="N160" s="230"/>
      <c r="O160" s="230"/>
      <c r="P160" s="230"/>
      <c r="Q160" s="230"/>
      <c r="R160" s="231"/>
      <c r="S160" s="231"/>
      <c r="T160" s="231"/>
      <c r="U160" s="231"/>
      <c r="V160" s="231"/>
      <c r="W160" s="231"/>
      <c r="X160" s="231"/>
      <c r="Y160" s="231"/>
      <c r="Z160" s="210"/>
      <c r="AA160" s="210"/>
      <c r="AB160" s="210"/>
      <c r="AC160" s="210"/>
      <c r="AD160" s="210"/>
      <c r="AE160" s="210"/>
      <c r="AF160" s="210"/>
      <c r="AG160" s="210" t="s">
        <v>136</v>
      </c>
      <c r="AH160" s="210">
        <v>0</v>
      </c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</row>
    <row r="161" spans="1:60" outlineLevel="3" x14ac:dyDescent="0.2">
      <c r="A161" s="227"/>
      <c r="B161" s="228"/>
      <c r="C161" s="259" t="s">
        <v>352</v>
      </c>
      <c r="D161" s="233"/>
      <c r="E161" s="234">
        <v>0.2</v>
      </c>
      <c r="F161" s="231"/>
      <c r="G161" s="231"/>
      <c r="H161" s="231"/>
      <c r="I161" s="231"/>
      <c r="J161" s="231"/>
      <c r="K161" s="231"/>
      <c r="L161" s="231"/>
      <c r="M161" s="231"/>
      <c r="N161" s="230"/>
      <c r="O161" s="230"/>
      <c r="P161" s="230"/>
      <c r="Q161" s="230"/>
      <c r="R161" s="231"/>
      <c r="S161" s="231"/>
      <c r="T161" s="231"/>
      <c r="U161" s="231"/>
      <c r="V161" s="231"/>
      <c r="W161" s="231"/>
      <c r="X161" s="231"/>
      <c r="Y161" s="231"/>
      <c r="Z161" s="210"/>
      <c r="AA161" s="210"/>
      <c r="AB161" s="210"/>
      <c r="AC161" s="210"/>
      <c r="AD161" s="210"/>
      <c r="AE161" s="210"/>
      <c r="AF161" s="210"/>
      <c r="AG161" s="210" t="s">
        <v>136</v>
      </c>
      <c r="AH161" s="210">
        <v>0</v>
      </c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</row>
    <row r="162" spans="1:60" ht="33.75" outlineLevel="1" x14ac:dyDescent="0.2">
      <c r="A162" s="244">
        <v>66</v>
      </c>
      <c r="B162" s="245" t="s">
        <v>356</v>
      </c>
      <c r="C162" s="258" t="s">
        <v>357</v>
      </c>
      <c r="D162" s="246" t="s">
        <v>149</v>
      </c>
      <c r="E162" s="247">
        <v>5.55</v>
      </c>
      <c r="F162" s="248"/>
      <c r="G162" s="249">
        <f>ROUND(E162*F162,2)</f>
        <v>0</v>
      </c>
      <c r="H162" s="232"/>
      <c r="I162" s="231">
        <f>ROUND(E162*H162,2)</f>
        <v>0</v>
      </c>
      <c r="J162" s="232"/>
      <c r="K162" s="231">
        <f>ROUND(E162*J162,2)</f>
        <v>0</v>
      </c>
      <c r="L162" s="231">
        <v>21</v>
      </c>
      <c r="M162" s="231">
        <f>G162*(1+L162/100)</f>
        <v>0</v>
      </c>
      <c r="N162" s="230">
        <v>0</v>
      </c>
      <c r="O162" s="230">
        <f>ROUND(E162*N162,2)</f>
        <v>0</v>
      </c>
      <c r="P162" s="230">
        <v>0</v>
      </c>
      <c r="Q162" s="230">
        <f>ROUND(E162*P162,2)</f>
        <v>0</v>
      </c>
      <c r="R162" s="231"/>
      <c r="S162" s="231" t="s">
        <v>202</v>
      </c>
      <c r="T162" s="231" t="s">
        <v>203</v>
      </c>
      <c r="U162" s="231">
        <v>0</v>
      </c>
      <c r="V162" s="231">
        <f>ROUND(E162*U162,2)</f>
        <v>0</v>
      </c>
      <c r="W162" s="231"/>
      <c r="X162" s="231" t="s">
        <v>191</v>
      </c>
      <c r="Y162" s="231" t="s">
        <v>133</v>
      </c>
      <c r="Z162" s="210"/>
      <c r="AA162" s="210"/>
      <c r="AB162" s="210"/>
      <c r="AC162" s="210"/>
      <c r="AD162" s="210"/>
      <c r="AE162" s="210"/>
      <c r="AF162" s="210"/>
      <c r="AG162" s="210" t="s">
        <v>192</v>
      </c>
      <c r="AH162" s="210"/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</row>
    <row r="163" spans="1:60" outlineLevel="2" x14ac:dyDescent="0.2">
      <c r="A163" s="227"/>
      <c r="B163" s="228"/>
      <c r="C163" s="259" t="s">
        <v>438</v>
      </c>
      <c r="D163" s="233"/>
      <c r="E163" s="234">
        <v>5.55</v>
      </c>
      <c r="F163" s="231"/>
      <c r="G163" s="231"/>
      <c r="H163" s="231"/>
      <c r="I163" s="231"/>
      <c r="J163" s="231"/>
      <c r="K163" s="231"/>
      <c r="L163" s="231"/>
      <c r="M163" s="231"/>
      <c r="N163" s="230"/>
      <c r="O163" s="230"/>
      <c r="P163" s="230"/>
      <c r="Q163" s="230"/>
      <c r="R163" s="231"/>
      <c r="S163" s="231"/>
      <c r="T163" s="231"/>
      <c r="U163" s="231"/>
      <c r="V163" s="231"/>
      <c r="W163" s="231"/>
      <c r="X163" s="231"/>
      <c r="Y163" s="231"/>
      <c r="Z163" s="210"/>
      <c r="AA163" s="210"/>
      <c r="AB163" s="210"/>
      <c r="AC163" s="210"/>
      <c r="AD163" s="210"/>
      <c r="AE163" s="210"/>
      <c r="AF163" s="210"/>
      <c r="AG163" s="210" t="s">
        <v>136</v>
      </c>
      <c r="AH163" s="210">
        <v>0</v>
      </c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</row>
    <row r="164" spans="1:60" ht="33.75" outlineLevel="1" x14ac:dyDescent="0.2">
      <c r="A164" s="244">
        <v>67</v>
      </c>
      <c r="B164" s="245" t="s">
        <v>359</v>
      </c>
      <c r="C164" s="258" t="s">
        <v>360</v>
      </c>
      <c r="D164" s="246" t="s">
        <v>172</v>
      </c>
      <c r="E164" s="247">
        <v>8</v>
      </c>
      <c r="F164" s="248"/>
      <c r="G164" s="249">
        <f>ROUND(E164*F164,2)</f>
        <v>0</v>
      </c>
      <c r="H164" s="232"/>
      <c r="I164" s="231">
        <f>ROUND(E164*H164,2)</f>
        <v>0</v>
      </c>
      <c r="J164" s="232"/>
      <c r="K164" s="231">
        <f>ROUND(E164*J164,2)</f>
        <v>0</v>
      </c>
      <c r="L164" s="231">
        <v>21</v>
      </c>
      <c r="M164" s="231">
        <f>G164*(1+L164/100)</f>
        <v>0</v>
      </c>
      <c r="N164" s="230">
        <v>1.66E-2</v>
      </c>
      <c r="O164" s="230">
        <f>ROUND(E164*N164,2)</f>
        <v>0.13</v>
      </c>
      <c r="P164" s="230">
        <v>0</v>
      </c>
      <c r="Q164" s="230">
        <f>ROUND(E164*P164,2)</f>
        <v>0</v>
      </c>
      <c r="R164" s="231"/>
      <c r="S164" s="231" t="s">
        <v>202</v>
      </c>
      <c r="T164" s="231" t="s">
        <v>203</v>
      </c>
      <c r="U164" s="231">
        <v>0</v>
      </c>
      <c r="V164" s="231">
        <f>ROUND(E164*U164,2)</f>
        <v>0</v>
      </c>
      <c r="W164" s="231"/>
      <c r="X164" s="231" t="s">
        <v>191</v>
      </c>
      <c r="Y164" s="231" t="s">
        <v>133</v>
      </c>
      <c r="Z164" s="210"/>
      <c r="AA164" s="210"/>
      <c r="AB164" s="210"/>
      <c r="AC164" s="210"/>
      <c r="AD164" s="210"/>
      <c r="AE164" s="210"/>
      <c r="AF164" s="210"/>
      <c r="AG164" s="210" t="s">
        <v>192</v>
      </c>
      <c r="AH164" s="210"/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</row>
    <row r="165" spans="1:60" outlineLevel="2" x14ac:dyDescent="0.2">
      <c r="A165" s="227"/>
      <c r="B165" s="228"/>
      <c r="C165" s="259" t="s">
        <v>439</v>
      </c>
      <c r="D165" s="233"/>
      <c r="E165" s="234">
        <v>8</v>
      </c>
      <c r="F165" s="231"/>
      <c r="G165" s="231"/>
      <c r="H165" s="231"/>
      <c r="I165" s="231"/>
      <c r="J165" s="231"/>
      <c r="K165" s="231"/>
      <c r="L165" s="231"/>
      <c r="M165" s="231"/>
      <c r="N165" s="230"/>
      <c r="O165" s="230"/>
      <c r="P165" s="230"/>
      <c r="Q165" s="230"/>
      <c r="R165" s="231"/>
      <c r="S165" s="231"/>
      <c r="T165" s="231"/>
      <c r="U165" s="231"/>
      <c r="V165" s="231"/>
      <c r="W165" s="231"/>
      <c r="X165" s="231"/>
      <c r="Y165" s="231"/>
      <c r="Z165" s="210"/>
      <c r="AA165" s="210"/>
      <c r="AB165" s="210"/>
      <c r="AC165" s="210"/>
      <c r="AD165" s="210"/>
      <c r="AE165" s="210"/>
      <c r="AF165" s="210"/>
      <c r="AG165" s="210" t="s">
        <v>136</v>
      </c>
      <c r="AH165" s="210">
        <v>0</v>
      </c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10"/>
      <c r="BH165" s="210"/>
    </row>
    <row r="166" spans="1:60" outlineLevel="1" x14ac:dyDescent="0.2">
      <c r="A166" s="244">
        <v>68</v>
      </c>
      <c r="B166" s="245" t="s">
        <v>362</v>
      </c>
      <c r="C166" s="258" t="s">
        <v>363</v>
      </c>
      <c r="D166" s="246" t="s">
        <v>308</v>
      </c>
      <c r="E166" s="247">
        <v>194</v>
      </c>
      <c r="F166" s="248"/>
      <c r="G166" s="249">
        <f>ROUND(E166*F166,2)</f>
        <v>0</v>
      </c>
      <c r="H166" s="232"/>
      <c r="I166" s="231">
        <f>ROUND(E166*H166,2)</f>
        <v>0</v>
      </c>
      <c r="J166" s="232"/>
      <c r="K166" s="231">
        <f>ROUND(E166*J166,2)</f>
        <v>0</v>
      </c>
      <c r="L166" s="231">
        <v>21</v>
      </c>
      <c r="M166" s="231">
        <f>G166*(1+L166/100)</f>
        <v>0</v>
      </c>
      <c r="N166" s="230">
        <v>1E-3</v>
      </c>
      <c r="O166" s="230">
        <f>ROUND(E166*N166,2)</f>
        <v>0.19</v>
      </c>
      <c r="P166" s="230">
        <v>0</v>
      </c>
      <c r="Q166" s="230">
        <f>ROUND(E166*P166,2)</f>
        <v>0</v>
      </c>
      <c r="R166" s="231" t="s">
        <v>190</v>
      </c>
      <c r="S166" s="231" t="s">
        <v>131</v>
      </c>
      <c r="T166" s="231" t="s">
        <v>203</v>
      </c>
      <c r="U166" s="231">
        <v>0</v>
      </c>
      <c r="V166" s="231">
        <f>ROUND(E166*U166,2)</f>
        <v>0</v>
      </c>
      <c r="W166" s="231"/>
      <c r="X166" s="231" t="s">
        <v>191</v>
      </c>
      <c r="Y166" s="231" t="s">
        <v>133</v>
      </c>
      <c r="Z166" s="210"/>
      <c r="AA166" s="210"/>
      <c r="AB166" s="210"/>
      <c r="AC166" s="210"/>
      <c r="AD166" s="210"/>
      <c r="AE166" s="210"/>
      <c r="AF166" s="210"/>
      <c r="AG166" s="210" t="s">
        <v>192</v>
      </c>
      <c r="AH166" s="210"/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F166" s="210"/>
      <c r="BG166" s="210"/>
      <c r="BH166" s="210"/>
    </row>
    <row r="167" spans="1:60" outlineLevel="2" x14ac:dyDescent="0.2">
      <c r="A167" s="227"/>
      <c r="B167" s="228"/>
      <c r="C167" s="259" t="s">
        <v>440</v>
      </c>
      <c r="D167" s="233"/>
      <c r="E167" s="234">
        <v>194</v>
      </c>
      <c r="F167" s="231"/>
      <c r="G167" s="231"/>
      <c r="H167" s="231"/>
      <c r="I167" s="231"/>
      <c r="J167" s="231"/>
      <c r="K167" s="231"/>
      <c r="L167" s="231"/>
      <c r="M167" s="231"/>
      <c r="N167" s="230"/>
      <c r="O167" s="230"/>
      <c r="P167" s="230"/>
      <c r="Q167" s="230"/>
      <c r="R167" s="231"/>
      <c r="S167" s="231"/>
      <c r="T167" s="231"/>
      <c r="U167" s="231"/>
      <c r="V167" s="231"/>
      <c r="W167" s="231"/>
      <c r="X167" s="231"/>
      <c r="Y167" s="231"/>
      <c r="Z167" s="210"/>
      <c r="AA167" s="210"/>
      <c r="AB167" s="210"/>
      <c r="AC167" s="210"/>
      <c r="AD167" s="210"/>
      <c r="AE167" s="210"/>
      <c r="AF167" s="210"/>
      <c r="AG167" s="210" t="s">
        <v>136</v>
      </c>
      <c r="AH167" s="210">
        <v>0</v>
      </c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  <c r="BH167" s="210"/>
    </row>
    <row r="168" spans="1:60" outlineLevel="1" x14ac:dyDescent="0.2">
      <c r="A168" s="227">
        <v>69</v>
      </c>
      <c r="B168" s="228" t="s">
        <v>365</v>
      </c>
      <c r="C168" s="261" t="s">
        <v>366</v>
      </c>
      <c r="D168" s="229" t="s">
        <v>0</v>
      </c>
      <c r="E168" s="256"/>
      <c r="F168" s="232"/>
      <c r="G168" s="231">
        <f>ROUND(E168*F168,2)</f>
        <v>0</v>
      </c>
      <c r="H168" s="232"/>
      <c r="I168" s="231">
        <f>ROUND(E168*H168,2)</f>
        <v>0</v>
      </c>
      <c r="J168" s="232"/>
      <c r="K168" s="231">
        <f>ROUND(E168*J168,2)</f>
        <v>0</v>
      </c>
      <c r="L168" s="231">
        <v>21</v>
      </c>
      <c r="M168" s="231">
        <f>G168*(1+L168/100)</f>
        <v>0</v>
      </c>
      <c r="N168" s="230">
        <v>0</v>
      </c>
      <c r="O168" s="230">
        <f>ROUND(E168*N168,2)</f>
        <v>0</v>
      </c>
      <c r="P168" s="230">
        <v>0</v>
      </c>
      <c r="Q168" s="230">
        <f>ROUND(E168*P168,2)</f>
        <v>0</v>
      </c>
      <c r="R168" s="231"/>
      <c r="S168" s="231" t="s">
        <v>131</v>
      </c>
      <c r="T168" s="231" t="s">
        <v>131</v>
      </c>
      <c r="U168" s="231">
        <v>0</v>
      </c>
      <c r="V168" s="231">
        <f>ROUND(E168*U168,2)</f>
        <v>0</v>
      </c>
      <c r="W168" s="231"/>
      <c r="X168" s="231" t="s">
        <v>281</v>
      </c>
      <c r="Y168" s="231" t="s">
        <v>133</v>
      </c>
      <c r="Z168" s="210"/>
      <c r="AA168" s="210"/>
      <c r="AB168" s="210"/>
      <c r="AC168" s="210"/>
      <c r="AD168" s="210"/>
      <c r="AE168" s="210"/>
      <c r="AF168" s="210"/>
      <c r="AG168" s="210" t="s">
        <v>282</v>
      </c>
      <c r="AH168" s="210"/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  <c r="BH168" s="210"/>
    </row>
    <row r="169" spans="1:60" x14ac:dyDescent="0.2">
      <c r="A169" s="237" t="s">
        <v>126</v>
      </c>
      <c r="B169" s="238" t="s">
        <v>91</v>
      </c>
      <c r="C169" s="257" t="s">
        <v>92</v>
      </c>
      <c r="D169" s="239"/>
      <c r="E169" s="240"/>
      <c r="F169" s="241"/>
      <c r="G169" s="242">
        <f>SUMIF(AG170:AG175,"&lt;&gt;NOR",G170:G175)</f>
        <v>0</v>
      </c>
      <c r="H169" s="236"/>
      <c r="I169" s="236">
        <f>SUM(I170:I175)</f>
        <v>0</v>
      </c>
      <c r="J169" s="236"/>
      <c r="K169" s="236">
        <f>SUM(K170:K175)</f>
        <v>0</v>
      </c>
      <c r="L169" s="236"/>
      <c r="M169" s="236">
        <f>SUM(M170:M175)</f>
        <v>0</v>
      </c>
      <c r="N169" s="235"/>
      <c r="O169" s="235">
        <f>SUM(O170:O175)</f>
        <v>0.04</v>
      </c>
      <c r="P169" s="235"/>
      <c r="Q169" s="235">
        <f>SUM(Q170:Q175)</f>
        <v>0</v>
      </c>
      <c r="R169" s="236"/>
      <c r="S169" s="236"/>
      <c r="T169" s="236"/>
      <c r="U169" s="236"/>
      <c r="V169" s="236">
        <f>SUM(V170:V175)</f>
        <v>31.64</v>
      </c>
      <c r="W169" s="236"/>
      <c r="X169" s="236"/>
      <c r="Y169" s="236"/>
      <c r="AG169" t="s">
        <v>127</v>
      </c>
    </row>
    <row r="170" spans="1:60" outlineLevel="1" x14ac:dyDescent="0.2">
      <c r="A170" s="244">
        <v>70</v>
      </c>
      <c r="B170" s="245" t="s">
        <v>367</v>
      </c>
      <c r="C170" s="258" t="s">
        <v>368</v>
      </c>
      <c r="D170" s="246" t="s">
        <v>149</v>
      </c>
      <c r="E170" s="247">
        <v>57.103999999999999</v>
      </c>
      <c r="F170" s="248"/>
      <c r="G170" s="249">
        <f>ROUND(E170*F170,2)</f>
        <v>0</v>
      </c>
      <c r="H170" s="232"/>
      <c r="I170" s="231">
        <f>ROUND(E170*H170,2)</f>
        <v>0</v>
      </c>
      <c r="J170" s="232"/>
      <c r="K170" s="231">
        <f>ROUND(E170*J170,2)</f>
        <v>0</v>
      </c>
      <c r="L170" s="231">
        <v>21</v>
      </c>
      <c r="M170" s="231">
        <f>G170*(1+L170/100)</f>
        <v>0</v>
      </c>
      <c r="N170" s="230">
        <v>6.4000000000000005E-4</v>
      </c>
      <c r="O170" s="230">
        <f>ROUND(E170*N170,2)</f>
        <v>0.04</v>
      </c>
      <c r="P170" s="230">
        <v>0</v>
      </c>
      <c r="Q170" s="230">
        <f>ROUND(E170*P170,2)</f>
        <v>0</v>
      </c>
      <c r="R170" s="231"/>
      <c r="S170" s="231" t="s">
        <v>131</v>
      </c>
      <c r="T170" s="231" t="s">
        <v>131</v>
      </c>
      <c r="U170" s="231">
        <v>0.55400000000000005</v>
      </c>
      <c r="V170" s="231">
        <f>ROUND(E170*U170,2)</f>
        <v>31.64</v>
      </c>
      <c r="W170" s="231"/>
      <c r="X170" s="231" t="s">
        <v>132</v>
      </c>
      <c r="Y170" s="231" t="s">
        <v>133</v>
      </c>
      <c r="Z170" s="210"/>
      <c r="AA170" s="210"/>
      <c r="AB170" s="210"/>
      <c r="AC170" s="210"/>
      <c r="AD170" s="210"/>
      <c r="AE170" s="210"/>
      <c r="AF170" s="210"/>
      <c r="AG170" s="210" t="s">
        <v>134</v>
      </c>
      <c r="AH170" s="210"/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  <c r="BH170" s="210"/>
    </row>
    <row r="171" spans="1:60" ht="22.5" outlineLevel="2" x14ac:dyDescent="0.2">
      <c r="A171" s="227"/>
      <c r="B171" s="228"/>
      <c r="C171" s="259" t="s">
        <v>441</v>
      </c>
      <c r="D171" s="233"/>
      <c r="E171" s="234">
        <v>17.344000000000001</v>
      </c>
      <c r="F171" s="231"/>
      <c r="G171" s="231"/>
      <c r="H171" s="231"/>
      <c r="I171" s="231"/>
      <c r="J171" s="231"/>
      <c r="K171" s="231"/>
      <c r="L171" s="231"/>
      <c r="M171" s="231"/>
      <c r="N171" s="230"/>
      <c r="O171" s="230"/>
      <c r="P171" s="230"/>
      <c r="Q171" s="230"/>
      <c r="R171" s="231"/>
      <c r="S171" s="231"/>
      <c r="T171" s="231"/>
      <c r="U171" s="231"/>
      <c r="V171" s="231"/>
      <c r="W171" s="231"/>
      <c r="X171" s="231"/>
      <c r="Y171" s="231"/>
      <c r="Z171" s="210"/>
      <c r="AA171" s="210"/>
      <c r="AB171" s="210"/>
      <c r="AC171" s="210"/>
      <c r="AD171" s="210"/>
      <c r="AE171" s="210"/>
      <c r="AF171" s="210"/>
      <c r="AG171" s="210" t="s">
        <v>136</v>
      </c>
      <c r="AH171" s="210">
        <v>0</v>
      </c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</row>
    <row r="172" spans="1:60" outlineLevel="3" x14ac:dyDescent="0.2">
      <c r="A172" s="227"/>
      <c r="B172" s="228"/>
      <c r="C172" s="259" t="s">
        <v>370</v>
      </c>
      <c r="D172" s="233"/>
      <c r="E172" s="234">
        <v>1.48</v>
      </c>
      <c r="F172" s="231"/>
      <c r="G172" s="231"/>
      <c r="H172" s="231"/>
      <c r="I172" s="231"/>
      <c r="J172" s="231"/>
      <c r="K172" s="231"/>
      <c r="L172" s="231"/>
      <c r="M172" s="231"/>
      <c r="N172" s="230"/>
      <c r="O172" s="230"/>
      <c r="P172" s="230"/>
      <c r="Q172" s="230"/>
      <c r="R172" s="231"/>
      <c r="S172" s="231"/>
      <c r="T172" s="231"/>
      <c r="U172" s="231"/>
      <c r="V172" s="231"/>
      <c r="W172" s="231"/>
      <c r="X172" s="231"/>
      <c r="Y172" s="231"/>
      <c r="Z172" s="210"/>
      <c r="AA172" s="210"/>
      <c r="AB172" s="210"/>
      <c r="AC172" s="210"/>
      <c r="AD172" s="210"/>
      <c r="AE172" s="210"/>
      <c r="AF172" s="210"/>
      <c r="AG172" s="210" t="s">
        <v>136</v>
      </c>
      <c r="AH172" s="210">
        <v>0</v>
      </c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</row>
    <row r="173" spans="1:60" outlineLevel="3" x14ac:dyDescent="0.2">
      <c r="A173" s="227"/>
      <c r="B173" s="228"/>
      <c r="C173" s="259" t="s">
        <v>442</v>
      </c>
      <c r="D173" s="233"/>
      <c r="E173" s="234">
        <v>4.16</v>
      </c>
      <c r="F173" s="231"/>
      <c r="G173" s="231"/>
      <c r="H173" s="231"/>
      <c r="I173" s="231"/>
      <c r="J173" s="231"/>
      <c r="K173" s="231"/>
      <c r="L173" s="231"/>
      <c r="M173" s="231"/>
      <c r="N173" s="230"/>
      <c r="O173" s="230"/>
      <c r="P173" s="230"/>
      <c r="Q173" s="230"/>
      <c r="R173" s="231"/>
      <c r="S173" s="231"/>
      <c r="T173" s="231"/>
      <c r="U173" s="231"/>
      <c r="V173" s="231"/>
      <c r="W173" s="231"/>
      <c r="X173" s="231"/>
      <c r="Y173" s="231"/>
      <c r="Z173" s="210"/>
      <c r="AA173" s="210"/>
      <c r="AB173" s="210"/>
      <c r="AC173" s="210"/>
      <c r="AD173" s="210"/>
      <c r="AE173" s="210"/>
      <c r="AF173" s="210"/>
      <c r="AG173" s="210" t="s">
        <v>136</v>
      </c>
      <c r="AH173" s="210">
        <v>0</v>
      </c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</row>
    <row r="174" spans="1:60" outlineLevel="3" x14ac:dyDescent="0.2">
      <c r="A174" s="227"/>
      <c r="B174" s="228"/>
      <c r="C174" s="259" t="s">
        <v>443</v>
      </c>
      <c r="D174" s="233"/>
      <c r="E174" s="234">
        <v>12.12</v>
      </c>
      <c r="F174" s="231"/>
      <c r="G174" s="231"/>
      <c r="H174" s="231"/>
      <c r="I174" s="231"/>
      <c r="J174" s="231"/>
      <c r="K174" s="231"/>
      <c r="L174" s="231"/>
      <c r="M174" s="231"/>
      <c r="N174" s="230"/>
      <c r="O174" s="230"/>
      <c r="P174" s="230"/>
      <c r="Q174" s="230"/>
      <c r="R174" s="231"/>
      <c r="S174" s="231"/>
      <c r="T174" s="231"/>
      <c r="U174" s="231"/>
      <c r="V174" s="231"/>
      <c r="W174" s="231"/>
      <c r="X174" s="231"/>
      <c r="Y174" s="231"/>
      <c r="Z174" s="210"/>
      <c r="AA174" s="210"/>
      <c r="AB174" s="210"/>
      <c r="AC174" s="210"/>
      <c r="AD174" s="210"/>
      <c r="AE174" s="210"/>
      <c r="AF174" s="210"/>
      <c r="AG174" s="210" t="s">
        <v>136</v>
      </c>
      <c r="AH174" s="210">
        <v>0</v>
      </c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</row>
    <row r="175" spans="1:60" outlineLevel="3" x14ac:dyDescent="0.2">
      <c r="A175" s="227"/>
      <c r="B175" s="228"/>
      <c r="C175" s="259" t="s">
        <v>444</v>
      </c>
      <c r="D175" s="233"/>
      <c r="E175" s="234">
        <v>22</v>
      </c>
      <c r="F175" s="231"/>
      <c r="G175" s="231"/>
      <c r="H175" s="231"/>
      <c r="I175" s="231"/>
      <c r="J175" s="231"/>
      <c r="K175" s="231"/>
      <c r="L175" s="231"/>
      <c r="M175" s="231"/>
      <c r="N175" s="230"/>
      <c r="O175" s="230"/>
      <c r="P175" s="230"/>
      <c r="Q175" s="230"/>
      <c r="R175" s="231"/>
      <c r="S175" s="231"/>
      <c r="T175" s="231"/>
      <c r="U175" s="231"/>
      <c r="V175" s="231"/>
      <c r="W175" s="231"/>
      <c r="X175" s="231"/>
      <c r="Y175" s="231"/>
      <c r="Z175" s="210"/>
      <c r="AA175" s="210"/>
      <c r="AB175" s="210"/>
      <c r="AC175" s="210"/>
      <c r="AD175" s="210"/>
      <c r="AE175" s="210"/>
      <c r="AF175" s="210"/>
      <c r="AG175" s="210" t="s">
        <v>136</v>
      </c>
      <c r="AH175" s="210">
        <v>0</v>
      </c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</row>
    <row r="176" spans="1:60" x14ac:dyDescent="0.2">
      <c r="A176" s="237" t="s">
        <v>126</v>
      </c>
      <c r="B176" s="238" t="s">
        <v>93</v>
      </c>
      <c r="C176" s="257" t="s">
        <v>94</v>
      </c>
      <c r="D176" s="239"/>
      <c r="E176" s="240"/>
      <c r="F176" s="241"/>
      <c r="G176" s="242">
        <f>SUMIF(AG177:AG182,"&lt;&gt;NOR",G177:G182)</f>
        <v>0</v>
      </c>
      <c r="H176" s="236"/>
      <c r="I176" s="236">
        <f>SUM(I177:I182)</f>
        <v>0</v>
      </c>
      <c r="J176" s="236"/>
      <c r="K176" s="236">
        <f>SUM(K177:K182)</f>
        <v>0</v>
      </c>
      <c r="L176" s="236"/>
      <c r="M176" s="236">
        <f>SUM(M177:M182)</f>
        <v>0</v>
      </c>
      <c r="N176" s="235"/>
      <c r="O176" s="235">
        <f>SUM(O177:O182)</f>
        <v>0.22999999999999998</v>
      </c>
      <c r="P176" s="235"/>
      <c r="Q176" s="235">
        <f>SUM(Q177:Q182)</f>
        <v>0</v>
      </c>
      <c r="R176" s="236"/>
      <c r="S176" s="236"/>
      <c r="T176" s="236"/>
      <c r="U176" s="236"/>
      <c r="V176" s="236">
        <f>SUM(V177:V182)</f>
        <v>4.38</v>
      </c>
      <c r="W176" s="236"/>
      <c r="X176" s="236"/>
      <c r="Y176" s="236"/>
      <c r="AG176" t="s">
        <v>127</v>
      </c>
    </row>
    <row r="177" spans="1:60" outlineLevel="1" x14ac:dyDescent="0.2">
      <c r="A177" s="244">
        <v>71</v>
      </c>
      <c r="B177" s="245" t="s">
        <v>374</v>
      </c>
      <c r="C177" s="258" t="s">
        <v>375</v>
      </c>
      <c r="D177" s="246" t="s">
        <v>149</v>
      </c>
      <c r="E177" s="247">
        <v>11.85</v>
      </c>
      <c r="F177" s="248"/>
      <c r="G177" s="249">
        <f>ROUND(E177*F177,2)</f>
        <v>0</v>
      </c>
      <c r="H177" s="232"/>
      <c r="I177" s="231">
        <f>ROUND(E177*H177,2)</f>
        <v>0</v>
      </c>
      <c r="J177" s="232"/>
      <c r="K177" s="231">
        <f>ROUND(E177*J177,2)</f>
        <v>0</v>
      </c>
      <c r="L177" s="231">
        <v>21</v>
      </c>
      <c r="M177" s="231">
        <f>G177*(1+L177/100)</f>
        <v>0</v>
      </c>
      <c r="N177" s="230">
        <v>1.42E-3</v>
      </c>
      <c r="O177" s="230">
        <f>ROUND(E177*N177,2)</f>
        <v>0.02</v>
      </c>
      <c r="P177" s="230">
        <v>0</v>
      </c>
      <c r="Q177" s="230">
        <f>ROUND(E177*P177,2)</f>
        <v>0</v>
      </c>
      <c r="R177" s="231"/>
      <c r="S177" s="231" t="s">
        <v>131</v>
      </c>
      <c r="T177" s="231" t="s">
        <v>203</v>
      </c>
      <c r="U177" s="231">
        <v>0.37</v>
      </c>
      <c r="V177" s="231">
        <f>ROUND(E177*U177,2)</f>
        <v>4.38</v>
      </c>
      <c r="W177" s="231"/>
      <c r="X177" s="231" t="s">
        <v>132</v>
      </c>
      <c r="Y177" s="231" t="s">
        <v>133</v>
      </c>
      <c r="Z177" s="210"/>
      <c r="AA177" s="210"/>
      <c r="AB177" s="210"/>
      <c r="AC177" s="210"/>
      <c r="AD177" s="210"/>
      <c r="AE177" s="210"/>
      <c r="AF177" s="210"/>
      <c r="AG177" s="210" t="s">
        <v>134</v>
      </c>
      <c r="AH177" s="210"/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</row>
    <row r="178" spans="1:60" outlineLevel="2" x14ac:dyDescent="0.2">
      <c r="A178" s="227"/>
      <c r="B178" s="228"/>
      <c r="C178" s="259" t="s">
        <v>445</v>
      </c>
      <c r="D178" s="233"/>
      <c r="E178" s="234">
        <v>11.85</v>
      </c>
      <c r="F178" s="231"/>
      <c r="G178" s="231"/>
      <c r="H178" s="231"/>
      <c r="I178" s="231"/>
      <c r="J178" s="231"/>
      <c r="K178" s="231"/>
      <c r="L178" s="231"/>
      <c r="M178" s="231"/>
      <c r="N178" s="230"/>
      <c r="O178" s="230"/>
      <c r="P178" s="230"/>
      <c r="Q178" s="230"/>
      <c r="R178" s="231"/>
      <c r="S178" s="231"/>
      <c r="T178" s="231"/>
      <c r="U178" s="231"/>
      <c r="V178" s="231"/>
      <c r="W178" s="231"/>
      <c r="X178" s="231"/>
      <c r="Y178" s="231"/>
      <c r="Z178" s="210"/>
      <c r="AA178" s="210"/>
      <c r="AB178" s="210"/>
      <c r="AC178" s="210"/>
      <c r="AD178" s="210"/>
      <c r="AE178" s="210"/>
      <c r="AF178" s="210"/>
      <c r="AG178" s="210" t="s">
        <v>136</v>
      </c>
      <c r="AH178" s="210">
        <v>0</v>
      </c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</row>
    <row r="179" spans="1:60" ht="22.5" outlineLevel="1" x14ac:dyDescent="0.2">
      <c r="A179" s="250">
        <v>72</v>
      </c>
      <c r="B179" s="251" t="s">
        <v>377</v>
      </c>
      <c r="C179" s="260" t="s">
        <v>378</v>
      </c>
      <c r="D179" s="252" t="s">
        <v>325</v>
      </c>
      <c r="E179" s="253">
        <v>1</v>
      </c>
      <c r="F179" s="254"/>
      <c r="G179" s="255">
        <f>ROUND(E179*F179,2)</f>
        <v>0</v>
      </c>
      <c r="H179" s="232"/>
      <c r="I179" s="231">
        <f>ROUND(E179*H179,2)</f>
        <v>0</v>
      </c>
      <c r="J179" s="232"/>
      <c r="K179" s="231">
        <f>ROUND(E179*J179,2)</f>
        <v>0</v>
      </c>
      <c r="L179" s="231">
        <v>21</v>
      </c>
      <c r="M179" s="231">
        <f>G179*(1+L179/100)</f>
        <v>0</v>
      </c>
      <c r="N179" s="230">
        <v>0</v>
      </c>
      <c r="O179" s="230">
        <f>ROUND(E179*N179,2)</f>
        <v>0</v>
      </c>
      <c r="P179" s="230">
        <v>0</v>
      </c>
      <c r="Q179" s="230">
        <f>ROUND(E179*P179,2)</f>
        <v>0</v>
      </c>
      <c r="R179" s="231"/>
      <c r="S179" s="231" t="s">
        <v>202</v>
      </c>
      <c r="T179" s="231" t="s">
        <v>203</v>
      </c>
      <c r="U179" s="231">
        <v>0</v>
      </c>
      <c r="V179" s="231">
        <f>ROUND(E179*U179,2)</f>
        <v>0</v>
      </c>
      <c r="W179" s="231"/>
      <c r="X179" s="231" t="s">
        <v>132</v>
      </c>
      <c r="Y179" s="231" t="s">
        <v>133</v>
      </c>
      <c r="Z179" s="210"/>
      <c r="AA179" s="210"/>
      <c r="AB179" s="210"/>
      <c r="AC179" s="210"/>
      <c r="AD179" s="210"/>
      <c r="AE179" s="210"/>
      <c r="AF179" s="210"/>
      <c r="AG179" s="210" t="s">
        <v>134</v>
      </c>
      <c r="AH179" s="210"/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10"/>
      <c r="BH179" s="210"/>
    </row>
    <row r="180" spans="1:60" outlineLevel="1" x14ac:dyDescent="0.2">
      <c r="A180" s="244">
        <v>73</v>
      </c>
      <c r="B180" s="245" t="s">
        <v>379</v>
      </c>
      <c r="C180" s="258" t="s">
        <v>380</v>
      </c>
      <c r="D180" s="246" t="s">
        <v>149</v>
      </c>
      <c r="E180" s="247">
        <v>13.035</v>
      </c>
      <c r="F180" s="248"/>
      <c r="G180" s="249">
        <f>ROUND(E180*F180,2)</f>
        <v>0</v>
      </c>
      <c r="H180" s="232"/>
      <c r="I180" s="231">
        <f>ROUND(E180*H180,2)</f>
        <v>0</v>
      </c>
      <c r="J180" s="232"/>
      <c r="K180" s="231">
        <f>ROUND(E180*J180,2)</f>
        <v>0</v>
      </c>
      <c r="L180" s="231">
        <v>21</v>
      </c>
      <c r="M180" s="231">
        <f>G180*(1+L180/100)</f>
        <v>0</v>
      </c>
      <c r="N180" s="230">
        <v>1.6E-2</v>
      </c>
      <c r="O180" s="230">
        <f>ROUND(E180*N180,2)</f>
        <v>0.21</v>
      </c>
      <c r="P180" s="230">
        <v>0</v>
      </c>
      <c r="Q180" s="230">
        <f>ROUND(E180*P180,2)</f>
        <v>0</v>
      </c>
      <c r="R180" s="231" t="s">
        <v>190</v>
      </c>
      <c r="S180" s="231" t="s">
        <v>131</v>
      </c>
      <c r="T180" s="231" t="s">
        <v>203</v>
      </c>
      <c r="U180" s="231">
        <v>0</v>
      </c>
      <c r="V180" s="231">
        <f>ROUND(E180*U180,2)</f>
        <v>0</v>
      </c>
      <c r="W180" s="231"/>
      <c r="X180" s="231" t="s">
        <v>191</v>
      </c>
      <c r="Y180" s="231" t="s">
        <v>133</v>
      </c>
      <c r="Z180" s="210"/>
      <c r="AA180" s="210"/>
      <c r="AB180" s="210"/>
      <c r="AC180" s="210"/>
      <c r="AD180" s="210"/>
      <c r="AE180" s="210"/>
      <c r="AF180" s="210"/>
      <c r="AG180" s="210" t="s">
        <v>192</v>
      </c>
      <c r="AH180" s="210"/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  <c r="BH180" s="210"/>
    </row>
    <row r="181" spans="1:60" outlineLevel="2" x14ac:dyDescent="0.2">
      <c r="A181" s="227"/>
      <c r="B181" s="228"/>
      <c r="C181" s="259" t="s">
        <v>446</v>
      </c>
      <c r="D181" s="233"/>
      <c r="E181" s="234">
        <v>13.035</v>
      </c>
      <c r="F181" s="231"/>
      <c r="G181" s="231"/>
      <c r="H181" s="231"/>
      <c r="I181" s="231"/>
      <c r="J181" s="231"/>
      <c r="K181" s="231"/>
      <c r="L181" s="231"/>
      <c r="M181" s="231"/>
      <c r="N181" s="230"/>
      <c r="O181" s="230"/>
      <c r="P181" s="230"/>
      <c r="Q181" s="230"/>
      <c r="R181" s="231"/>
      <c r="S181" s="231"/>
      <c r="T181" s="231"/>
      <c r="U181" s="231"/>
      <c r="V181" s="231"/>
      <c r="W181" s="231"/>
      <c r="X181" s="231"/>
      <c r="Y181" s="231"/>
      <c r="Z181" s="210"/>
      <c r="AA181" s="210"/>
      <c r="AB181" s="210"/>
      <c r="AC181" s="210"/>
      <c r="AD181" s="210"/>
      <c r="AE181" s="210"/>
      <c r="AF181" s="210"/>
      <c r="AG181" s="210" t="s">
        <v>136</v>
      </c>
      <c r="AH181" s="210">
        <v>5</v>
      </c>
      <c r="AI181" s="210"/>
      <c r="AJ181" s="210"/>
      <c r="AK181" s="210"/>
      <c r="AL181" s="210"/>
      <c r="AM181" s="210"/>
      <c r="AN181" s="210"/>
      <c r="AO181" s="210"/>
      <c r="AP181" s="210"/>
      <c r="AQ181" s="210"/>
      <c r="AR181" s="210"/>
      <c r="AS181" s="210"/>
      <c r="AT181" s="210"/>
      <c r="AU181" s="210"/>
      <c r="AV181" s="210"/>
      <c r="AW181" s="210"/>
      <c r="AX181" s="210"/>
      <c r="AY181" s="210"/>
      <c r="AZ181" s="210"/>
      <c r="BA181" s="210"/>
      <c r="BB181" s="210"/>
      <c r="BC181" s="210"/>
      <c r="BD181" s="210"/>
      <c r="BE181" s="210"/>
      <c r="BF181" s="210"/>
      <c r="BG181" s="210"/>
      <c r="BH181" s="210"/>
    </row>
    <row r="182" spans="1:60" outlineLevel="1" x14ac:dyDescent="0.2">
      <c r="A182" s="227">
        <v>74</v>
      </c>
      <c r="B182" s="228" t="s">
        <v>382</v>
      </c>
      <c r="C182" s="261" t="s">
        <v>383</v>
      </c>
      <c r="D182" s="229" t="s">
        <v>0</v>
      </c>
      <c r="E182" s="256"/>
      <c r="F182" s="232"/>
      <c r="G182" s="231">
        <f>ROUND(E182*F182,2)</f>
        <v>0</v>
      </c>
      <c r="H182" s="232"/>
      <c r="I182" s="231">
        <f>ROUND(E182*H182,2)</f>
        <v>0</v>
      </c>
      <c r="J182" s="232"/>
      <c r="K182" s="231">
        <f>ROUND(E182*J182,2)</f>
        <v>0</v>
      </c>
      <c r="L182" s="231">
        <v>21</v>
      </c>
      <c r="M182" s="231">
        <f>G182*(1+L182/100)</f>
        <v>0</v>
      </c>
      <c r="N182" s="230">
        <v>0</v>
      </c>
      <c r="O182" s="230">
        <f>ROUND(E182*N182,2)</f>
        <v>0</v>
      </c>
      <c r="P182" s="230">
        <v>0</v>
      </c>
      <c r="Q182" s="230">
        <f>ROUND(E182*P182,2)</f>
        <v>0</v>
      </c>
      <c r="R182" s="231"/>
      <c r="S182" s="231" t="s">
        <v>131</v>
      </c>
      <c r="T182" s="231" t="s">
        <v>131</v>
      </c>
      <c r="U182" s="231">
        <v>0</v>
      </c>
      <c r="V182" s="231">
        <f>ROUND(E182*U182,2)</f>
        <v>0</v>
      </c>
      <c r="W182" s="231"/>
      <c r="X182" s="231" t="s">
        <v>281</v>
      </c>
      <c r="Y182" s="231" t="s">
        <v>133</v>
      </c>
      <c r="Z182" s="210"/>
      <c r="AA182" s="210"/>
      <c r="AB182" s="210"/>
      <c r="AC182" s="210"/>
      <c r="AD182" s="210"/>
      <c r="AE182" s="210"/>
      <c r="AF182" s="210"/>
      <c r="AG182" s="210" t="s">
        <v>282</v>
      </c>
      <c r="AH182" s="210"/>
      <c r="AI182" s="210"/>
      <c r="AJ182" s="210"/>
      <c r="AK182" s="210"/>
      <c r="AL182" s="210"/>
      <c r="AM182" s="210"/>
      <c r="AN182" s="210"/>
      <c r="AO182" s="210"/>
      <c r="AP182" s="210"/>
      <c r="AQ182" s="210"/>
      <c r="AR182" s="210"/>
      <c r="AS182" s="210"/>
      <c r="AT182" s="210"/>
      <c r="AU182" s="210"/>
      <c r="AV182" s="210"/>
      <c r="AW182" s="210"/>
      <c r="AX182" s="210"/>
      <c r="AY182" s="210"/>
      <c r="AZ182" s="210"/>
      <c r="BA182" s="210"/>
      <c r="BB182" s="210"/>
      <c r="BC182" s="210"/>
      <c r="BD182" s="210"/>
      <c r="BE182" s="210"/>
      <c r="BF182" s="210"/>
      <c r="BG182" s="210"/>
      <c r="BH182" s="210"/>
    </row>
    <row r="183" spans="1:60" x14ac:dyDescent="0.2">
      <c r="A183" s="237" t="s">
        <v>126</v>
      </c>
      <c r="B183" s="238" t="s">
        <v>95</v>
      </c>
      <c r="C183" s="257" t="s">
        <v>96</v>
      </c>
      <c r="D183" s="239"/>
      <c r="E183" s="240"/>
      <c r="F183" s="241"/>
      <c r="G183" s="242">
        <f>SUMIF(AG184:AG186,"&lt;&gt;NOR",G184:G186)</f>
        <v>0</v>
      </c>
      <c r="H183" s="236"/>
      <c r="I183" s="236">
        <f>SUM(I184:I186)</f>
        <v>0</v>
      </c>
      <c r="J183" s="236"/>
      <c r="K183" s="236">
        <f>SUM(K184:K186)</f>
        <v>0</v>
      </c>
      <c r="L183" s="236"/>
      <c r="M183" s="236">
        <f>SUM(M184:M186)</f>
        <v>0</v>
      </c>
      <c r="N183" s="235"/>
      <c r="O183" s="235">
        <f>SUM(O184:O186)</f>
        <v>0</v>
      </c>
      <c r="P183" s="235"/>
      <c r="Q183" s="235">
        <f>SUM(Q184:Q186)</f>
        <v>0</v>
      </c>
      <c r="R183" s="236"/>
      <c r="S183" s="236"/>
      <c r="T183" s="236"/>
      <c r="U183" s="236"/>
      <c r="V183" s="236">
        <f>SUM(V184:V186)</f>
        <v>4.3600000000000003</v>
      </c>
      <c r="W183" s="236"/>
      <c r="X183" s="236"/>
      <c r="Y183" s="236"/>
      <c r="AG183" t="s">
        <v>127</v>
      </c>
    </row>
    <row r="184" spans="1:60" outlineLevel="1" x14ac:dyDescent="0.2">
      <c r="A184" s="250">
        <v>75</v>
      </c>
      <c r="B184" s="251" t="s">
        <v>384</v>
      </c>
      <c r="C184" s="260" t="s">
        <v>385</v>
      </c>
      <c r="D184" s="252" t="s">
        <v>280</v>
      </c>
      <c r="E184" s="253">
        <v>8.8993300000000009</v>
      </c>
      <c r="F184" s="254"/>
      <c r="G184" s="255">
        <f>ROUND(E184*F184,2)</f>
        <v>0</v>
      </c>
      <c r="H184" s="232"/>
      <c r="I184" s="231">
        <f>ROUND(E184*H184,2)</f>
        <v>0</v>
      </c>
      <c r="J184" s="232"/>
      <c r="K184" s="231">
        <f>ROUND(E184*J184,2)</f>
        <v>0</v>
      </c>
      <c r="L184" s="231">
        <v>21</v>
      </c>
      <c r="M184" s="231">
        <f>G184*(1+L184/100)</f>
        <v>0</v>
      </c>
      <c r="N184" s="230">
        <v>0</v>
      </c>
      <c r="O184" s="230">
        <f>ROUND(E184*N184,2)</f>
        <v>0</v>
      </c>
      <c r="P184" s="230">
        <v>0</v>
      </c>
      <c r="Q184" s="230">
        <f>ROUND(E184*P184,2)</f>
        <v>0</v>
      </c>
      <c r="R184" s="231"/>
      <c r="S184" s="231" t="s">
        <v>131</v>
      </c>
      <c r="T184" s="231" t="s">
        <v>131</v>
      </c>
      <c r="U184" s="231">
        <v>0.49</v>
      </c>
      <c r="V184" s="231">
        <f>ROUND(E184*U184,2)</f>
        <v>4.3600000000000003</v>
      </c>
      <c r="W184" s="231"/>
      <c r="X184" s="231" t="s">
        <v>386</v>
      </c>
      <c r="Y184" s="231" t="s">
        <v>133</v>
      </c>
      <c r="Z184" s="210"/>
      <c r="AA184" s="210"/>
      <c r="AB184" s="210"/>
      <c r="AC184" s="210"/>
      <c r="AD184" s="210"/>
      <c r="AE184" s="210"/>
      <c r="AF184" s="210"/>
      <c r="AG184" s="210" t="s">
        <v>387</v>
      </c>
      <c r="AH184" s="210"/>
      <c r="AI184" s="210"/>
      <c r="AJ184" s="210"/>
      <c r="AK184" s="210"/>
      <c r="AL184" s="210"/>
      <c r="AM184" s="210"/>
      <c r="AN184" s="210"/>
      <c r="AO184" s="210"/>
      <c r="AP184" s="210"/>
      <c r="AQ184" s="210"/>
      <c r="AR184" s="210"/>
      <c r="AS184" s="210"/>
      <c r="AT184" s="210"/>
      <c r="AU184" s="210"/>
      <c r="AV184" s="210"/>
      <c r="AW184" s="210"/>
      <c r="AX184" s="210"/>
      <c r="AY184" s="210"/>
      <c r="AZ184" s="210"/>
      <c r="BA184" s="210"/>
      <c r="BB184" s="210"/>
      <c r="BC184" s="210"/>
      <c r="BD184" s="210"/>
      <c r="BE184" s="210"/>
      <c r="BF184" s="210"/>
      <c r="BG184" s="210"/>
      <c r="BH184" s="210"/>
    </row>
    <row r="185" spans="1:60" outlineLevel="1" x14ac:dyDescent="0.2">
      <c r="A185" s="250">
        <v>76</v>
      </c>
      <c r="B185" s="251" t="s">
        <v>388</v>
      </c>
      <c r="C185" s="260" t="s">
        <v>389</v>
      </c>
      <c r="D185" s="252" t="s">
        <v>280</v>
      </c>
      <c r="E185" s="253">
        <v>8.8993300000000009</v>
      </c>
      <c r="F185" s="254"/>
      <c r="G185" s="255">
        <f>ROUND(E185*F185,2)</f>
        <v>0</v>
      </c>
      <c r="H185" s="232"/>
      <c r="I185" s="231">
        <f>ROUND(E185*H185,2)</f>
        <v>0</v>
      </c>
      <c r="J185" s="232"/>
      <c r="K185" s="231">
        <f>ROUND(E185*J185,2)</f>
        <v>0</v>
      </c>
      <c r="L185" s="231">
        <v>21</v>
      </c>
      <c r="M185" s="231">
        <f>G185*(1+L185/100)</f>
        <v>0</v>
      </c>
      <c r="N185" s="230">
        <v>0</v>
      </c>
      <c r="O185" s="230">
        <f>ROUND(E185*N185,2)</f>
        <v>0</v>
      </c>
      <c r="P185" s="230">
        <v>0</v>
      </c>
      <c r="Q185" s="230">
        <f>ROUND(E185*P185,2)</f>
        <v>0</v>
      </c>
      <c r="R185" s="231"/>
      <c r="S185" s="231" t="s">
        <v>131</v>
      </c>
      <c r="T185" s="231" t="s">
        <v>131</v>
      </c>
      <c r="U185" s="231">
        <v>0</v>
      </c>
      <c r="V185" s="231">
        <f>ROUND(E185*U185,2)</f>
        <v>0</v>
      </c>
      <c r="W185" s="231"/>
      <c r="X185" s="231" t="s">
        <v>386</v>
      </c>
      <c r="Y185" s="231" t="s">
        <v>133</v>
      </c>
      <c r="Z185" s="210"/>
      <c r="AA185" s="210"/>
      <c r="AB185" s="210"/>
      <c r="AC185" s="210"/>
      <c r="AD185" s="210"/>
      <c r="AE185" s="210"/>
      <c r="AF185" s="210"/>
      <c r="AG185" s="210" t="s">
        <v>387</v>
      </c>
      <c r="AH185" s="210"/>
      <c r="AI185" s="210"/>
      <c r="AJ185" s="210"/>
      <c r="AK185" s="210"/>
      <c r="AL185" s="210"/>
      <c r="AM185" s="210"/>
      <c r="AN185" s="210"/>
      <c r="AO185" s="210"/>
      <c r="AP185" s="210"/>
      <c r="AQ185" s="210"/>
      <c r="AR185" s="210"/>
      <c r="AS185" s="210"/>
      <c r="AT185" s="210"/>
      <c r="AU185" s="210"/>
      <c r="AV185" s="210"/>
      <c r="AW185" s="210"/>
      <c r="AX185" s="210"/>
      <c r="AY185" s="210"/>
      <c r="AZ185" s="210"/>
      <c r="BA185" s="210"/>
      <c r="BB185" s="210"/>
      <c r="BC185" s="210"/>
      <c r="BD185" s="210"/>
      <c r="BE185" s="210"/>
      <c r="BF185" s="210"/>
      <c r="BG185" s="210"/>
      <c r="BH185" s="210"/>
    </row>
    <row r="186" spans="1:60" ht="22.5" outlineLevel="1" x14ac:dyDescent="0.2">
      <c r="A186" s="250">
        <v>77</v>
      </c>
      <c r="B186" s="251" t="s">
        <v>390</v>
      </c>
      <c r="C186" s="260" t="s">
        <v>391</v>
      </c>
      <c r="D186" s="252" t="s">
        <v>280</v>
      </c>
      <c r="E186" s="253">
        <v>8.8993300000000009</v>
      </c>
      <c r="F186" s="254"/>
      <c r="G186" s="255">
        <f>ROUND(E186*F186,2)</f>
        <v>0</v>
      </c>
      <c r="H186" s="232"/>
      <c r="I186" s="231">
        <f>ROUND(E186*H186,2)</f>
        <v>0</v>
      </c>
      <c r="J186" s="232"/>
      <c r="K186" s="231">
        <f>ROUND(E186*J186,2)</f>
        <v>0</v>
      </c>
      <c r="L186" s="231">
        <v>21</v>
      </c>
      <c r="M186" s="231">
        <f>G186*(1+L186/100)</f>
        <v>0</v>
      </c>
      <c r="N186" s="230">
        <v>0</v>
      </c>
      <c r="O186" s="230">
        <f>ROUND(E186*N186,2)</f>
        <v>0</v>
      </c>
      <c r="P186" s="230">
        <v>0</v>
      </c>
      <c r="Q186" s="230">
        <f>ROUND(E186*P186,2)</f>
        <v>0</v>
      </c>
      <c r="R186" s="231"/>
      <c r="S186" s="231" t="s">
        <v>131</v>
      </c>
      <c r="T186" s="231" t="s">
        <v>131</v>
      </c>
      <c r="U186" s="231">
        <v>0</v>
      </c>
      <c r="V186" s="231">
        <f>ROUND(E186*U186,2)</f>
        <v>0</v>
      </c>
      <c r="W186" s="231"/>
      <c r="X186" s="231" t="s">
        <v>386</v>
      </c>
      <c r="Y186" s="231" t="s">
        <v>133</v>
      </c>
      <c r="Z186" s="210"/>
      <c r="AA186" s="210"/>
      <c r="AB186" s="210"/>
      <c r="AC186" s="210"/>
      <c r="AD186" s="210"/>
      <c r="AE186" s="210"/>
      <c r="AF186" s="210"/>
      <c r="AG186" s="210" t="s">
        <v>387</v>
      </c>
      <c r="AH186" s="210"/>
      <c r="AI186" s="210"/>
      <c r="AJ186" s="210"/>
      <c r="AK186" s="210"/>
      <c r="AL186" s="210"/>
      <c r="AM186" s="210"/>
      <c r="AN186" s="210"/>
      <c r="AO186" s="210"/>
      <c r="AP186" s="210"/>
      <c r="AQ186" s="210"/>
      <c r="AR186" s="210"/>
      <c r="AS186" s="210"/>
      <c r="AT186" s="210"/>
      <c r="AU186" s="210"/>
      <c r="AV186" s="210"/>
      <c r="AW186" s="210"/>
      <c r="AX186" s="210"/>
      <c r="AY186" s="210"/>
      <c r="AZ186" s="210"/>
      <c r="BA186" s="210"/>
      <c r="BB186" s="210"/>
      <c r="BC186" s="210"/>
      <c r="BD186" s="210"/>
      <c r="BE186" s="210"/>
      <c r="BF186" s="210"/>
      <c r="BG186" s="210"/>
      <c r="BH186" s="210"/>
    </row>
    <row r="187" spans="1:60" x14ac:dyDescent="0.2">
      <c r="A187" s="237" t="s">
        <v>126</v>
      </c>
      <c r="B187" s="238" t="s">
        <v>98</v>
      </c>
      <c r="C187" s="257" t="s">
        <v>29</v>
      </c>
      <c r="D187" s="239"/>
      <c r="E187" s="240"/>
      <c r="F187" s="241"/>
      <c r="G187" s="242">
        <f>SUMIF(AG188:AG188,"&lt;&gt;NOR",G188:G188)</f>
        <v>0</v>
      </c>
      <c r="H187" s="236"/>
      <c r="I187" s="236">
        <f>SUM(I188:I188)</f>
        <v>0</v>
      </c>
      <c r="J187" s="236"/>
      <c r="K187" s="236">
        <f>SUM(K188:K188)</f>
        <v>0</v>
      </c>
      <c r="L187" s="236"/>
      <c r="M187" s="236">
        <f>SUM(M188:M188)</f>
        <v>0</v>
      </c>
      <c r="N187" s="235"/>
      <c r="O187" s="235">
        <f>SUM(O188:O188)</f>
        <v>0</v>
      </c>
      <c r="P187" s="235"/>
      <c r="Q187" s="235">
        <f>SUM(Q188:Q188)</f>
        <v>0</v>
      </c>
      <c r="R187" s="236"/>
      <c r="S187" s="236"/>
      <c r="T187" s="236"/>
      <c r="U187" s="236"/>
      <c r="V187" s="236">
        <f>SUM(V188:V188)</f>
        <v>0</v>
      </c>
      <c r="W187" s="236"/>
      <c r="X187" s="236"/>
      <c r="Y187" s="236"/>
      <c r="AG187" t="s">
        <v>127</v>
      </c>
    </row>
    <row r="188" spans="1:60" outlineLevel="1" x14ac:dyDescent="0.2">
      <c r="A188" s="244">
        <v>78</v>
      </c>
      <c r="B188" s="245" t="s">
        <v>392</v>
      </c>
      <c r="C188" s="258" t="s">
        <v>393</v>
      </c>
      <c r="D188" s="246" t="s">
        <v>394</v>
      </c>
      <c r="E188" s="247">
        <v>1</v>
      </c>
      <c r="F188" s="248"/>
      <c r="G188" s="249">
        <f>ROUND(E188*F188,2)</f>
        <v>0</v>
      </c>
      <c r="H188" s="232"/>
      <c r="I188" s="231">
        <f>ROUND(E188*H188,2)</f>
        <v>0</v>
      </c>
      <c r="J188" s="232"/>
      <c r="K188" s="231">
        <f>ROUND(E188*J188,2)</f>
        <v>0</v>
      </c>
      <c r="L188" s="231">
        <v>21</v>
      </c>
      <c r="M188" s="231">
        <f>G188*(1+L188/100)</f>
        <v>0</v>
      </c>
      <c r="N188" s="230">
        <v>0</v>
      </c>
      <c r="O188" s="230">
        <f>ROUND(E188*N188,2)</f>
        <v>0</v>
      </c>
      <c r="P188" s="230">
        <v>0</v>
      </c>
      <c r="Q188" s="230">
        <f>ROUND(E188*P188,2)</f>
        <v>0</v>
      </c>
      <c r="R188" s="231"/>
      <c r="S188" s="231" t="s">
        <v>131</v>
      </c>
      <c r="T188" s="231" t="s">
        <v>203</v>
      </c>
      <c r="U188" s="231">
        <v>0</v>
      </c>
      <c r="V188" s="231">
        <f>ROUND(E188*U188,2)</f>
        <v>0</v>
      </c>
      <c r="W188" s="231"/>
      <c r="X188" s="231" t="s">
        <v>395</v>
      </c>
      <c r="Y188" s="231" t="s">
        <v>133</v>
      </c>
      <c r="Z188" s="210"/>
      <c r="AA188" s="210"/>
      <c r="AB188" s="210"/>
      <c r="AC188" s="210"/>
      <c r="AD188" s="210"/>
      <c r="AE188" s="210"/>
      <c r="AF188" s="210"/>
      <c r="AG188" s="210" t="s">
        <v>396</v>
      </c>
      <c r="AH188" s="210"/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  <c r="BH188" s="210"/>
    </row>
    <row r="189" spans="1:60" x14ac:dyDescent="0.2">
      <c r="A189" s="3"/>
      <c r="B189" s="4"/>
      <c r="C189" s="262"/>
      <c r="D189" s="6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AE189">
        <v>15</v>
      </c>
      <c r="AF189">
        <v>21</v>
      </c>
      <c r="AG189" t="s">
        <v>112</v>
      </c>
    </row>
    <row r="190" spans="1:60" x14ac:dyDescent="0.2">
      <c r="A190" s="213"/>
      <c r="B190" s="214" t="s">
        <v>31</v>
      </c>
      <c r="C190" s="263"/>
      <c r="D190" s="215"/>
      <c r="E190" s="216"/>
      <c r="F190" s="216"/>
      <c r="G190" s="243">
        <f>G8+G23+G32+G35+G38+G47+G56+G59+G91+G108+G110+G123+G169+G176+G183+G187</f>
        <v>0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AE190">
        <f>SUMIF(L7:L188,AE189,G7:G188)</f>
        <v>0</v>
      </c>
      <c r="AF190">
        <f>SUMIF(L7:L188,AF189,G7:G188)</f>
        <v>0</v>
      </c>
      <c r="AG190" t="s">
        <v>397</v>
      </c>
    </row>
    <row r="191" spans="1:60" x14ac:dyDescent="0.2">
      <c r="A191" s="3"/>
      <c r="B191" s="4"/>
      <c r="C191" s="262"/>
      <c r="D191" s="6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60" x14ac:dyDescent="0.2">
      <c r="A192" s="3"/>
      <c r="B192" s="4"/>
      <c r="C192" s="262"/>
      <c r="D192" s="6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33" x14ac:dyDescent="0.2">
      <c r="A193" s="217" t="s">
        <v>398</v>
      </c>
      <c r="B193" s="217"/>
      <c r="C193" s="264"/>
      <c r="D193" s="6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33" x14ac:dyDescent="0.2">
      <c r="A194" s="218"/>
      <c r="B194" s="219"/>
      <c r="C194" s="265"/>
      <c r="D194" s="219"/>
      <c r="E194" s="219"/>
      <c r="F194" s="219"/>
      <c r="G194" s="220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AG194" t="s">
        <v>399</v>
      </c>
    </row>
    <row r="195" spans="1:33" x14ac:dyDescent="0.2">
      <c r="A195" s="221"/>
      <c r="B195" s="222"/>
      <c r="C195" s="266"/>
      <c r="D195" s="222"/>
      <c r="E195" s="222"/>
      <c r="F195" s="222"/>
      <c r="G195" s="22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33" x14ac:dyDescent="0.2">
      <c r="A196" s="221"/>
      <c r="B196" s="222"/>
      <c r="C196" s="266"/>
      <c r="D196" s="222"/>
      <c r="E196" s="222"/>
      <c r="F196" s="222"/>
      <c r="G196" s="22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33" x14ac:dyDescent="0.2">
      <c r="A197" s="221"/>
      <c r="B197" s="222"/>
      <c r="C197" s="266"/>
      <c r="D197" s="222"/>
      <c r="E197" s="222"/>
      <c r="F197" s="222"/>
      <c r="G197" s="22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33" x14ac:dyDescent="0.2">
      <c r="A198" s="224"/>
      <c r="B198" s="225"/>
      <c r="C198" s="267"/>
      <c r="D198" s="225"/>
      <c r="E198" s="225"/>
      <c r="F198" s="225"/>
      <c r="G198" s="226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33" x14ac:dyDescent="0.2">
      <c r="A199" s="3"/>
      <c r="B199" s="4"/>
      <c r="C199" s="262"/>
      <c r="D199" s="6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33" x14ac:dyDescent="0.2">
      <c r="C200" s="268"/>
      <c r="D200" s="10"/>
      <c r="AG200" t="s">
        <v>400</v>
      </c>
    </row>
    <row r="201" spans="1:33" x14ac:dyDescent="0.2">
      <c r="D201" s="10"/>
    </row>
    <row r="202" spans="1:33" x14ac:dyDescent="0.2">
      <c r="D202" s="10"/>
    </row>
    <row r="203" spans="1:33" x14ac:dyDescent="0.2">
      <c r="D203" s="10"/>
    </row>
    <row r="204" spans="1:33" x14ac:dyDescent="0.2">
      <c r="D204" s="10"/>
    </row>
    <row r="205" spans="1:33" x14ac:dyDescent="0.2">
      <c r="D205" s="10"/>
    </row>
    <row r="206" spans="1:33" x14ac:dyDescent="0.2">
      <c r="D206" s="10"/>
    </row>
    <row r="207" spans="1:33" x14ac:dyDescent="0.2">
      <c r="D207" s="10"/>
    </row>
    <row r="208" spans="1:33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:G1"/>
    <mergeCell ref="C2:G2"/>
    <mergeCell ref="C3:G3"/>
    <mergeCell ref="C4:G4"/>
    <mergeCell ref="A193:C193"/>
    <mergeCell ref="A194:G198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50</vt:i4>
      </vt:variant>
    </vt:vector>
  </HeadingPairs>
  <TitlesOfParts>
    <vt:vector size="55" baseType="lpstr">
      <vt:lpstr>Pokyny pro vyplnění</vt:lpstr>
      <vt:lpstr>Stavba</vt:lpstr>
      <vt:lpstr>VzorPolozky</vt:lpstr>
      <vt:lpstr>01 2241_01 Pol</vt:lpstr>
      <vt:lpstr>03 2241_03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2241_01 Pol'!Názvy_tisku</vt:lpstr>
      <vt:lpstr>'03 2241_03 Pol'!Názvy_tisku</vt:lpstr>
      <vt:lpstr>oadresa</vt:lpstr>
      <vt:lpstr>Stavba!Objednatel</vt:lpstr>
      <vt:lpstr>Stavba!Objekt</vt:lpstr>
      <vt:lpstr>'01 2241_01 Pol'!Oblast_tisku</vt:lpstr>
      <vt:lpstr>'03 2241_03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2019-03-19T12:27:02Z</cp:lastPrinted>
  <dcterms:created xsi:type="dcterms:W3CDTF">2009-04-08T07:15:50Z</dcterms:created>
  <dcterms:modified xsi:type="dcterms:W3CDTF">2023-01-30T12:35:51Z</dcterms:modified>
</cp:coreProperties>
</file>