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Z:\skládka\DOBŠINÁ\vysvetlenie č. 2 a oprava oznámenia a SP\"/>
    </mc:Choice>
  </mc:AlternateContent>
  <xr:revisionPtr revIDLastSave="0" documentId="8_{E3771EFE-CB6C-4787-9871-75046D7D9FD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C.01 - Architektonicko-st..." sheetId="2" r:id="rId2"/>
    <sheet name="C.02 - Ústedné vykurovanie" sheetId="3" r:id="rId3"/>
    <sheet name="C.03 - Zdravotechnické in..." sheetId="4" r:id="rId4"/>
    <sheet name="G.01 - Architektonicko-st..." sheetId="5" r:id="rId5"/>
    <sheet name="N.01 - Elektroinštalácia ..." sheetId="6" r:id="rId6"/>
    <sheet name="N.02 - Vodovodná prípojka" sheetId="7" r:id="rId7"/>
    <sheet name="N.03 - Kanalizačná prípojka" sheetId="8" r:id="rId8"/>
    <sheet name="N.04 - NN prípojka" sheetId="9" r:id="rId9"/>
  </sheets>
  <definedNames>
    <definedName name="_xlnm._FilterDatabase" localSheetId="1" hidden="1">'C.01 - Architektonicko-st...'!$C$152:$K$420</definedName>
    <definedName name="_xlnm._FilterDatabase" localSheetId="2" hidden="1">'C.02 - Ústedné vykurovanie'!$C$128:$K$249</definedName>
    <definedName name="_xlnm._FilterDatabase" localSheetId="3" hidden="1">'C.03 - Zdravotechnické in...'!$C$128:$K$213</definedName>
    <definedName name="_xlnm._FilterDatabase" localSheetId="4" hidden="1">'G.01 - Architektonicko-st...'!$C$144:$K$285</definedName>
    <definedName name="_xlnm._FilterDatabase" localSheetId="5" hidden="1">'N.01 - Elektroinštalácia ...'!$C$127:$K$272</definedName>
    <definedName name="_xlnm._FilterDatabase" localSheetId="6" hidden="1">'N.02 - Vodovodná prípojka'!$C$124:$K$153</definedName>
    <definedName name="_xlnm._FilterDatabase" localSheetId="7" hidden="1">'N.03 - Kanalizačná prípojka'!$C$125:$K$154</definedName>
    <definedName name="_xlnm._FilterDatabase" localSheetId="8" hidden="1">'N.04 - NN prípojka'!$C$125:$K$156</definedName>
    <definedName name="_xlnm.Print_Titles" localSheetId="1">'C.01 - Architektonicko-st...'!$152:$152</definedName>
    <definedName name="_xlnm.Print_Titles" localSheetId="2">'C.02 - Ústedné vykurovanie'!$128:$128</definedName>
    <definedName name="_xlnm.Print_Titles" localSheetId="3">'C.03 - Zdravotechnické in...'!$128:$128</definedName>
    <definedName name="_xlnm.Print_Titles" localSheetId="4">'G.01 - Architektonicko-st...'!$144:$144</definedName>
    <definedName name="_xlnm.Print_Titles" localSheetId="5">'N.01 - Elektroinštalácia ...'!$127:$127</definedName>
    <definedName name="_xlnm.Print_Titles" localSheetId="6">'N.02 - Vodovodná prípojka'!$124:$124</definedName>
    <definedName name="_xlnm.Print_Titles" localSheetId="7">'N.03 - Kanalizačná prípojka'!$125:$125</definedName>
    <definedName name="_xlnm.Print_Titles" localSheetId="8">'N.04 - NN prípojka'!$125:$125</definedName>
    <definedName name="_xlnm.Print_Titles" localSheetId="0">'Rekapitulácia stavby'!$92:$92</definedName>
    <definedName name="_xlnm.Print_Area" localSheetId="1">'C.01 - Architektonicko-st...'!$C$4:$J$76,'C.01 - Architektonicko-st...'!$C$82:$J$130,'C.01 - Architektonicko-st...'!$C$136:$K$420</definedName>
    <definedName name="_xlnm.Print_Area" localSheetId="2">'C.02 - Ústedné vykurovanie'!$C$4:$J$76,'C.02 - Ústedné vykurovanie'!$C$82:$J$106,'C.02 - Ústedné vykurovanie'!$C$112:$K$249</definedName>
    <definedName name="_xlnm.Print_Area" localSheetId="3">'C.03 - Zdravotechnické in...'!$C$4:$J$76,'C.03 - Zdravotechnické in...'!$C$82:$J$106,'C.03 - Zdravotechnické in...'!$C$112:$K$213</definedName>
    <definedName name="_xlnm.Print_Area" localSheetId="4">'G.01 - Architektonicko-st...'!$C$4:$J$76,'G.01 - Architektonicko-st...'!$C$82:$J$122,'G.01 - Architektonicko-st...'!$C$128:$K$285</definedName>
    <definedName name="_xlnm.Print_Area" localSheetId="5">'N.01 - Elektroinštalácia ...'!$C$4:$J$76,'N.01 - Elektroinštalácia ...'!$C$82:$J$105,'N.01 - Elektroinštalácia ...'!$C$111:$K$272</definedName>
    <definedName name="_xlnm.Print_Area" localSheetId="6">'N.02 - Vodovodná prípojka'!$C$4:$J$76,'N.02 - Vodovodná prípojka'!$C$82:$J$102,'N.02 - Vodovodná prípojka'!$C$108:$K$153</definedName>
    <definedName name="_xlnm.Print_Area" localSheetId="7">'N.03 - Kanalizačná prípojka'!$C$4:$J$76,'N.03 - Kanalizačná prípojka'!$C$82:$J$103,'N.03 - Kanalizačná prípojka'!$C$109:$K$154</definedName>
    <definedName name="_xlnm.Print_Area" localSheetId="8">'N.04 - NN prípojka'!$C$4:$J$76,'N.04 - NN prípojka'!$C$82:$J$103,'N.04 - NN prípojka'!$C$109:$K$156</definedName>
    <definedName name="_xlnm.Print_Area" localSheetId="0">'Rekapitulácia stavby'!$D$4:$AO$76,'Rekapitulácia stavby'!$C$82:$AQ$108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1" i="9" l="1"/>
  <c r="J40" i="9"/>
  <c r="AY107" i="1"/>
  <c r="J39" i="9"/>
  <c r="AX107" i="1" s="1"/>
  <c r="BI156" i="9"/>
  <c r="BH156" i="9"/>
  <c r="BG156" i="9"/>
  <c r="BE156" i="9"/>
  <c r="T156" i="9"/>
  <c r="R156" i="9"/>
  <c r="P156" i="9"/>
  <c r="BK156" i="9"/>
  <c r="J156" i="9"/>
  <c r="BF156" i="9" s="1"/>
  <c r="BI155" i="9"/>
  <c r="BH155" i="9"/>
  <c r="BG155" i="9"/>
  <c r="BE155" i="9"/>
  <c r="T155" i="9"/>
  <c r="R155" i="9"/>
  <c r="P155" i="9"/>
  <c r="BK155" i="9"/>
  <c r="J155" i="9"/>
  <c r="BF155" i="9"/>
  <c r="BI154" i="9"/>
  <c r="BH154" i="9"/>
  <c r="BG154" i="9"/>
  <c r="F39" i="9" s="1"/>
  <c r="BB107" i="1" s="1"/>
  <c r="BE154" i="9"/>
  <c r="T154" i="9"/>
  <c r="R154" i="9"/>
  <c r="P154" i="9"/>
  <c r="BK154" i="9"/>
  <c r="J154" i="9"/>
  <c r="BF154" i="9"/>
  <c r="BI153" i="9"/>
  <c r="F41" i="9" s="1"/>
  <c r="BD107" i="1" s="1"/>
  <c r="BH153" i="9"/>
  <c r="BG153" i="9"/>
  <c r="BE153" i="9"/>
  <c r="T153" i="9"/>
  <c r="R153" i="9"/>
  <c r="P153" i="9"/>
  <c r="BK153" i="9"/>
  <c r="J153" i="9"/>
  <c r="BF153" i="9" s="1"/>
  <c r="BI152" i="9"/>
  <c r="BH152" i="9"/>
  <c r="BG152" i="9"/>
  <c r="BE152" i="9"/>
  <c r="T152" i="9"/>
  <c r="R152" i="9"/>
  <c r="P152" i="9"/>
  <c r="BK152" i="9"/>
  <c r="J152" i="9"/>
  <c r="BF152" i="9"/>
  <c r="BI151" i="9"/>
  <c r="BH151" i="9"/>
  <c r="BG151" i="9"/>
  <c r="BE151" i="9"/>
  <c r="T151" i="9"/>
  <c r="R151" i="9"/>
  <c r="P151" i="9"/>
  <c r="BK151" i="9"/>
  <c r="J151" i="9"/>
  <c r="BF151" i="9"/>
  <c r="BI150" i="9"/>
  <c r="BH150" i="9"/>
  <c r="BG150" i="9"/>
  <c r="BE150" i="9"/>
  <c r="T150" i="9"/>
  <c r="R150" i="9"/>
  <c r="P150" i="9"/>
  <c r="BK150" i="9"/>
  <c r="J150" i="9"/>
  <c r="BF150" i="9"/>
  <c r="BI149" i="9"/>
  <c r="BH149" i="9"/>
  <c r="BG149" i="9"/>
  <c r="BE149" i="9"/>
  <c r="T149" i="9"/>
  <c r="R149" i="9"/>
  <c r="P149" i="9"/>
  <c r="BK149" i="9"/>
  <c r="J149" i="9"/>
  <c r="BF149" i="9"/>
  <c r="BI148" i="9"/>
  <c r="BH148" i="9"/>
  <c r="BG148" i="9"/>
  <c r="BE148" i="9"/>
  <c r="T148" i="9"/>
  <c r="R148" i="9"/>
  <c r="P148" i="9"/>
  <c r="BK148" i="9"/>
  <c r="J148" i="9"/>
  <c r="BF148" i="9"/>
  <c r="BI147" i="9"/>
  <c r="BH147" i="9"/>
  <c r="BG147" i="9"/>
  <c r="BE147" i="9"/>
  <c r="T147" i="9"/>
  <c r="R147" i="9"/>
  <c r="P147" i="9"/>
  <c r="BK147" i="9"/>
  <c r="J147" i="9"/>
  <c r="BF147" i="9"/>
  <c r="BI146" i="9"/>
  <c r="BH146" i="9"/>
  <c r="BG146" i="9"/>
  <c r="BE146" i="9"/>
  <c r="T146" i="9"/>
  <c r="R146" i="9"/>
  <c r="P146" i="9"/>
  <c r="BK146" i="9"/>
  <c r="J146" i="9"/>
  <c r="BF146" i="9"/>
  <c r="BI145" i="9"/>
  <c r="BH145" i="9"/>
  <c r="BG145" i="9"/>
  <c r="BE145" i="9"/>
  <c r="T145" i="9"/>
  <c r="R145" i="9"/>
  <c r="P145" i="9"/>
  <c r="BK145" i="9"/>
  <c r="J145" i="9"/>
  <c r="BF145" i="9"/>
  <c r="BI144" i="9"/>
  <c r="BH144" i="9"/>
  <c r="BG144" i="9"/>
  <c r="BE144" i="9"/>
  <c r="T144" i="9"/>
  <c r="R144" i="9"/>
  <c r="P144" i="9"/>
  <c r="BK144" i="9"/>
  <c r="J144" i="9"/>
  <c r="BF144" i="9"/>
  <c r="BI143" i="9"/>
  <c r="BH143" i="9"/>
  <c r="BG143" i="9"/>
  <c r="BE143" i="9"/>
  <c r="T143" i="9"/>
  <c r="R143" i="9"/>
  <c r="P143" i="9"/>
  <c r="BK143" i="9"/>
  <c r="J143" i="9"/>
  <c r="BF143" i="9"/>
  <c r="BI142" i="9"/>
  <c r="BH142" i="9"/>
  <c r="BG142" i="9"/>
  <c r="BE142" i="9"/>
  <c r="T142" i="9"/>
  <c r="R142" i="9"/>
  <c r="P142" i="9"/>
  <c r="BK142" i="9"/>
  <c r="J142" i="9"/>
  <c r="BF142" i="9"/>
  <c r="BI141" i="9"/>
  <c r="BH141" i="9"/>
  <c r="BG141" i="9"/>
  <c r="BE141" i="9"/>
  <c r="T141" i="9"/>
  <c r="R141" i="9"/>
  <c r="P141" i="9"/>
  <c r="BK141" i="9"/>
  <c r="J141" i="9"/>
  <c r="BF141" i="9"/>
  <c r="BI140" i="9"/>
  <c r="BH140" i="9"/>
  <c r="BG140" i="9"/>
  <c r="BE140" i="9"/>
  <c r="T140" i="9"/>
  <c r="R140" i="9"/>
  <c r="P140" i="9"/>
  <c r="BK140" i="9"/>
  <c r="J140" i="9"/>
  <c r="BF140" i="9"/>
  <c r="BI139" i="9"/>
  <c r="BH139" i="9"/>
  <c r="BG139" i="9"/>
  <c r="BE139" i="9"/>
  <c r="T139" i="9"/>
  <c r="R139" i="9"/>
  <c r="P139" i="9"/>
  <c r="BK139" i="9"/>
  <c r="J139" i="9"/>
  <c r="BF139" i="9"/>
  <c r="BI138" i="9"/>
  <c r="BH138" i="9"/>
  <c r="BG138" i="9"/>
  <c r="BE138" i="9"/>
  <c r="T138" i="9"/>
  <c r="R138" i="9"/>
  <c r="P138" i="9"/>
  <c r="BK138" i="9"/>
  <c r="J138" i="9"/>
  <c r="BF138" i="9"/>
  <c r="BI137" i="9"/>
  <c r="BH137" i="9"/>
  <c r="BG137" i="9"/>
  <c r="BE137" i="9"/>
  <c r="T137" i="9"/>
  <c r="R137" i="9"/>
  <c r="P137" i="9"/>
  <c r="BK137" i="9"/>
  <c r="J137" i="9"/>
  <c r="BF137" i="9"/>
  <c r="BI136" i="9"/>
  <c r="BH136" i="9"/>
  <c r="BG136" i="9"/>
  <c r="BE136" i="9"/>
  <c r="T136" i="9"/>
  <c r="R136" i="9"/>
  <c r="P136" i="9"/>
  <c r="BK136" i="9"/>
  <c r="J136" i="9"/>
  <c r="BF136" i="9"/>
  <c r="BI135" i="9"/>
  <c r="BH135" i="9"/>
  <c r="BG135" i="9"/>
  <c r="BE135" i="9"/>
  <c r="T135" i="9"/>
  <c r="R135" i="9"/>
  <c r="P135" i="9"/>
  <c r="BK135" i="9"/>
  <c r="J135" i="9"/>
  <c r="BF135" i="9"/>
  <c r="BI134" i="9"/>
  <c r="BH134" i="9"/>
  <c r="BG134" i="9"/>
  <c r="BE134" i="9"/>
  <c r="T134" i="9"/>
  <c r="R134" i="9"/>
  <c r="P134" i="9"/>
  <c r="BK134" i="9"/>
  <c r="J134" i="9"/>
  <c r="BF134" i="9"/>
  <c r="BI133" i="9"/>
  <c r="BH133" i="9"/>
  <c r="BG133" i="9"/>
  <c r="BE133" i="9"/>
  <c r="T133" i="9"/>
  <c r="R133" i="9"/>
  <c r="P133" i="9"/>
  <c r="BK133" i="9"/>
  <c r="J133" i="9"/>
  <c r="BF133" i="9"/>
  <c r="BI132" i="9"/>
  <c r="BH132" i="9"/>
  <c r="BG132" i="9"/>
  <c r="BE132" i="9"/>
  <c r="T132" i="9"/>
  <c r="R132" i="9"/>
  <c r="P132" i="9"/>
  <c r="BK132" i="9"/>
  <c r="J132" i="9"/>
  <c r="BF132" i="9"/>
  <c r="BI131" i="9"/>
  <c r="BH131" i="9"/>
  <c r="BG131" i="9"/>
  <c r="BE131" i="9"/>
  <c r="T131" i="9"/>
  <c r="R131" i="9"/>
  <c r="P131" i="9"/>
  <c r="BK131" i="9"/>
  <c r="J131" i="9"/>
  <c r="BF131" i="9"/>
  <c r="BI130" i="9"/>
  <c r="BH130" i="9"/>
  <c r="BG130" i="9"/>
  <c r="BE130" i="9"/>
  <c r="T130" i="9"/>
  <c r="R130" i="9"/>
  <c r="P130" i="9"/>
  <c r="BK130" i="9"/>
  <c r="J130" i="9"/>
  <c r="BF130" i="9"/>
  <c r="BI129" i="9"/>
  <c r="BH129" i="9"/>
  <c r="BG129" i="9"/>
  <c r="BE129" i="9"/>
  <c r="T129" i="9"/>
  <c r="T128" i="9"/>
  <c r="T127" i="9" s="1"/>
  <c r="T126" i="9" s="1"/>
  <c r="R129" i="9"/>
  <c r="P129" i="9"/>
  <c r="P128" i="9"/>
  <c r="P127" i="9" s="1"/>
  <c r="P126" i="9" s="1"/>
  <c r="AU107" i="1" s="1"/>
  <c r="BK129" i="9"/>
  <c r="J129" i="9"/>
  <c r="BF129" i="9" s="1"/>
  <c r="J122" i="9"/>
  <c r="F122" i="9"/>
  <c r="F120" i="9"/>
  <c r="E118" i="9"/>
  <c r="J95" i="9"/>
  <c r="F95" i="9"/>
  <c r="F93" i="9"/>
  <c r="E91" i="9"/>
  <c r="J28" i="9"/>
  <c r="E28" i="9"/>
  <c r="J123" i="9" s="1"/>
  <c r="J96" i="9"/>
  <c r="J27" i="9"/>
  <c r="J22" i="9"/>
  <c r="E22" i="9"/>
  <c r="F123" i="9"/>
  <c r="F96" i="9"/>
  <c r="J21" i="9"/>
  <c r="J16" i="9"/>
  <c r="J120" i="9" s="1"/>
  <c r="E7" i="9"/>
  <c r="E112" i="9" s="1"/>
  <c r="E85" i="9"/>
  <c r="J41" i="8"/>
  <c r="J40" i="8"/>
  <c r="AY106" i="1" s="1"/>
  <c r="J39" i="8"/>
  <c r="AX106" i="1" s="1"/>
  <c r="BI154" i="8"/>
  <c r="BH154" i="8"/>
  <c r="BG154" i="8"/>
  <c r="BE154" i="8"/>
  <c r="T154" i="8"/>
  <c r="R154" i="8"/>
  <c r="P154" i="8"/>
  <c r="BK154" i="8"/>
  <c r="J154" i="8"/>
  <c r="BF154" i="8" s="1"/>
  <c r="BI153" i="8"/>
  <c r="BH153" i="8"/>
  <c r="BG153" i="8"/>
  <c r="BE153" i="8"/>
  <c r="T153" i="8"/>
  <c r="R153" i="8"/>
  <c r="P153" i="8"/>
  <c r="BK153" i="8"/>
  <c r="J153" i="8"/>
  <c r="BF153" i="8" s="1"/>
  <c r="BI152" i="8"/>
  <c r="BH152" i="8"/>
  <c r="BG152" i="8"/>
  <c r="BE152" i="8"/>
  <c r="T152" i="8"/>
  <c r="R152" i="8"/>
  <c r="P152" i="8"/>
  <c r="BK152" i="8"/>
  <c r="J152" i="8"/>
  <c r="BF152" i="8" s="1"/>
  <c r="BI151" i="8"/>
  <c r="BH151" i="8"/>
  <c r="BG151" i="8"/>
  <c r="BE151" i="8"/>
  <c r="T151" i="8"/>
  <c r="R151" i="8"/>
  <c r="P151" i="8"/>
  <c r="BK151" i="8"/>
  <c r="J151" i="8"/>
  <c r="BF151" i="8" s="1"/>
  <c r="BI150" i="8"/>
  <c r="BH150" i="8"/>
  <c r="BG150" i="8"/>
  <c r="BE150" i="8"/>
  <c r="T150" i="8"/>
  <c r="R150" i="8"/>
  <c r="P150" i="8"/>
  <c r="BK150" i="8"/>
  <c r="J150" i="8"/>
  <c r="BF150" i="8" s="1"/>
  <c r="BI149" i="8"/>
  <c r="BH149" i="8"/>
  <c r="BG149" i="8"/>
  <c r="BE149" i="8"/>
  <c r="T149" i="8"/>
  <c r="R149" i="8"/>
  <c r="P149" i="8"/>
  <c r="BK149" i="8"/>
  <c r="J149" i="8"/>
  <c r="BF149" i="8" s="1"/>
  <c r="BI148" i="8"/>
  <c r="BH148" i="8"/>
  <c r="BG148" i="8"/>
  <c r="BE148" i="8"/>
  <c r="T148" i="8"/>
  <c r="R148" i="8"/>
  <c r="P148" i="8"/>
  <c r="BK148" i="8"/>
  <c r="J148" i="8"/>
  <c r="BF148" i="8" s="1"/>
  <c r="BI147" i="8"/>
  <c r="BH147" i="8"/>
  <c r="BG147" i="8"/>
  <c r="BE147" i="8"/>
  <c r="T147" i="8"/>
  <c r="R147" i="8"/>
  <c r="P147" i="8"/>
  <c r="BK147" i="8"/>
  <c r="J147" i="8"/>
  <c r="BF147" i="8" s="1"/>
  <c r="BI146" i="8"/>
  <c r="BH146" i="8"/>
  <c r="BG146" i="8"/>
  <c r="BE146" i="8"/>
  <c r="T146" i="8"/>
  <c r="R146" i="8"/>
  <c r="P146" i="8"/>
  <c r="BK146" i="8"/>
  <c r="J146" i="8"/>
  <c r="BF146" i="8" s="1"/>
  <c r="BI145" i="8"/>
  <c r="BH145" i="8"/>
  <c r="BG145" i="8"/>
  <c r="BE145" i="8"/>
  <c r="T145" i="8"/>
  <c r="R145" i="8"/>
  <c r="P145" i="8"/>
  <c r="BK145" i="8"/>
  <c r="J145" i="8"/>
  <c r="BF145" i="8" s="1"/>
  <c r="BI144" i="8"/>
  <c r="BH144" i="8"/>
  <c r="BG144" i="8"/>
  <c r="BE144" i="8"/>
  <c r="T144" i="8"/>
  <c r="R144" i="8"/>
  <c r="P144" i="8"/>
  <c r="BK144" i="8"/>
  <c r="J144" i="8"/>
  <c r="BF144" i="8" s="1"/>
  <c r="BI143" i="8"/>
  <c r="BH143" i="8"/>
  <c r="BG143" i="8"/>
  <c r="BE143" i="8"/>
  <c r="T143" i="8"/>
  <c r="R143" i="8"/>
  <c r="P143" i="8"/>
  <c r="BK143" i="8"/>
  <c r="J143" i="8"/>
  <c r="BF143" i="8" s="1"/>
  <c r="BI142" i="8"/>
  <c r="BH142" i="8"/>
  <c r="BG142" i="8"/>
  <c r="BE142" i="8"/>
  <c r="T142" i="8"/>
  <c r="R142" i="8"/>
  <c r="P142" i="8"/>
  <c r="BK142" i="8"/>
  <c r="J142" i="8"/>
  <c r="BF142" i="8" s="1"/>
  <c r="BI141" i="8"/>
  <c r="BH141" i="8"/>
  <c r="BG141" i="8"/>
  <c r="BE141" i="8"/>
  <c r="T141" i="8"/>
  <c r="R141" i="8"/>
  <c r="P141" i="8"/>
  <c r="BK141" i="8"/>
  <c r="J141" i="8"/>
  <c r="BF141" i="8" s="1"/>
  <c r="BI140" i="8"/>
  <c r="BH140" i="8"/>
  <c r="BG140" i="8"/>
  <c r="BE140" i="8"/>
  <c r="T140" i="8"/>
  <c r="R140" i="8"/>
  <c r="P140" i="8"/>
  <c r="BK140" i="8"/>
  <c r="J140" i="8"/>
  <c r="BF140" i="8" s="1"/>
  <c r="BI139" i="8"/>
  <c r="BH139" i="8"/>
  <c r="BG139" i="8"/>
  <c r="BE139" i="8"/>
  <c r="T139" i="8"/>
  <c r="R139" i="8"/>
  <c r="P139" i="8"/>
  <c r="BK139" i="8"/>
  <c r="J139" i="8"/>
  <c r="BF139" i="8" s="1"/>
  <c r="BI138" i="8"/>
  <c r="BH138" i="8"/>
  <c r="BG138" i="8"/>
  <c r="BE138" i="8"/>
  <c r="T138" i="8"/>
  <c r="R138" i="8"/>
  <c r="P138" i="8"/>
  <c r="BK138" i="8"/>
  <c r="J138" i="8"/>
  <c r="BF138" i="8" s="1"/>
  <c r="BI137" i="8"/>
  <c r="BH137" i="8"/>
  <c r="BG137" i="8"/>
  <c r="BE137" i="8"/>
  <c r="T137" i="8"/>
  <c r="R137" i="8"/>
  <c r="P137" i="8"/>
  <c r="BK137" i="8"/>
  <c r="J137" i="8"/>
  <c r="BF137" i="8" s="1"/>
  <c r="BI136" i="8"/>
  <c r="BH136" i="8"/>
  <c r="BG136" i="8"/>
  <c r="BE136" i="8"/>
  <c r="T136" i="8"/>
  <c r="R136" i="8"/>
  <c r="P136" i="8"/>
  <c r="BK136" i="8"/>
  <c r="J136" i="8"/>
  <c r="BF136" i="8" s="1"/>
  <c r="BI135" i="8"/>
  <c r="BH135" i="8"/>
  <c r="BG135" i="8"/>
  <c r="BE135" i="8"/>
  <c r="T135" i="8"/>
  <c r="R135" i="8"/>
  <c r="P135" i="8"/>
  <c r="BK135" i="8"/>
  <c r="J135" i="8"/>
  <c r="BF135" i="8" s="1"/>
  <c r="BI134" i="8"/>
  <c r="BH134" i="8"/>
  <c r="BG134" i="8"/>
  <c r="BE134" i="8"/>
  <c r="T134" i="8"/>
  <c r="R134" i="8"/>
  <c r="P134" i="8"/>
  <c r="BK134" i="8"/>
  <c r="J134" i="8"/>
  <c r="BF134" i="8" s="1"/>
  <c r="BI133" i="8"/>
  <c r="BH133" i="8"/>
  <c r="BG133" i="8"/>
  <c r="BE133" i="8"/>
  <c r="T133" i="8"/>
  <c r="R133" i="8"/>
  <c r="P133" i="8"/>
  <c r="BK133" i="8"/>
  <c r="J133" i="8"/>
  <c r="BF133" i="8" s="1"/>
  <c r="BI132" i="8"/>
  <c r="BH132" i="8"/>
  <c r="BG132" i="8"/>
  <c r="BE132" i="8"/>
  <c r="T132" i="8"/>
  <c r="R132" i="8"/>
  <c r="P132" i="8"/>
  <c r="BK132" i="8"/>
  <c r="J132" i="8"/>
  <c r="BF132" i="8" s="1"/>
  <c r="BI131" i="8"/>
  <c r="BH131" i="8"/>
  <c r="BG131" i="8"/>
  <c r="BE131" i="8"/>
  <c r="T131" i="8"/>
  <c r="R131" i="8"/>
  <c r="P131" i="8"/>
  <c r="BK131" i="8"/>
  <c r="J131" i="8"/>
  <c r="BF131" i="8" s="1"/>
  <c r="BI130" i="8"/>
  <c r="BH130" i="8"/>
  <c r="BG130" i="8"/>
  <c r="BE130" i="8"/>
  <c r="T130" i="8"/>
  <c r="R130" i="8"/>
  <c r="P130" i="8"/>
  <c r="BK130" i="8"/>
  <c r="J130" i="8"/>
  <c r="BF130" i="8" s="1"/>
  <c r="BI129" i="8"/>
  <c r="F41" i="8" s="1"/>
  <c r="BD106" i="1" s="1"/>
  <c r="BH129" i="8"/>
  <c r="F40" i="8"/>
  <c r="BC106" i="1" s="1"/>
  <c r="BG129" i="8"/>
  <c r="BE129" i="8"/>
  <c r="J37" i="8"/>
  <c r="AV106" i="1" s="1"/>
  <c r="F37" i="8"/>
  <c r="AZ106" i="1" s="1"/>
  <c r="T129" i="8"/>
  <c r="R129" i="8"/>
  <c r="R128" i="8" s="1"/>
  <c r="R127" i="8"/>
  <c r="R126" i="8" s="1"/>
  <c r="P129" i="8"/>
  <c r="BK129" i="8"/>
  <c r="BK128" i="8"/>
  <c r="J128" i="8" s="1"/>
  <c r="J102" i="8" s="1"/>
  <c r="BK127" i="8"/>
  <c r="J129" i="8"/>
  <c r="BF129" i="8"/>
  <c r="J122" i="8"/>
  <c r="F122" i="8"/>
  <c r="F120" i="8"/>
  <c r="E118" i="8"/>
  <c r="J95" i="8"/>
  <c r="F95" i="8"/>
  <c r="F93" i="8"/>
  <c r="E91" i="8"/>
  <c r="J28" i="8"/>
  <c r="E28" i="8"/>
  <c r="J123" i="8"/>
  <c r="J96" i="8"/>
  <c r="J27" i="8"/>
  <c r="J22" i="8"/>
  <c r="E22" i="8"/>
  <c r="F123" i="8" s="1"/>
  <c r="F96" i="8"/>
  <c r="J21" i="8"/>
  <c r="J16" i="8"/>
  <c r="E7" i="8"/>
  <c r="E112" i="8"/>
  <c r="E85" i="8"/>
  <c r="J41" i="7"/>
  <c r="J40" i="7"/>
  <c r="AY105" i="1"/>
  <c r="J39" i="7"/>
  <c r="AX105" i="1"/>
  <c r="BI153" i="7"/>
  <c r="BH153" i="7"/>
  <c r="BG153" i="7"/>
  <c r="BE153" i="7"/>
  <c r="T153" i="7"/>
  <c r="R153" i="7"/>
  <c r="P153" i="7"/>
  <c r="BK153" i="7"/>
  <c r="J153" i="7"/>
  <c r="BF153" i="7"/>
  <c r="BI152" i="7"/>
  <c r="BH152" i="7"/>
  <c r="BG152" i="7"/>
  <c r="BE152" i="7"/>
  <c r="T152" i="7"/>
  <c r="R152" i="7"/>
  <c r="P152" i="7"/>
  <c r="BK152" i="7"/>
  <c r="J152" i="7"/>
  <c r="BF152" i="7"/>
  <c r="BI151" i="7"/>
  <c r="BH151" i="7"/>
  <c r="BG151" i="7"/>
  <c r="BE151" i="7"/>
  <c r="T151" i="7"/>
  <c r="R151" i="7"/>
  <c r="P151" i="7"/>
  <c r="BK151" i="7"/>
  <c r="J151" i="7"/>
  <c r="BF151" i="7"/>
  <c r="BI150" i="7"/>
  <c r="BH150" i="7"/>
  <c r="BG150" i="7"/>
  <c r="BE150" i="7"/>
  <c r="T150" i="7"/>
  <c r="R150" i="7"/>
  <c r="P150" i="7"/>
  <c r="BK150" i="7"/>
  <c r="J150" i="7"/>
  <c r="BF150" i="7"/>
  <c r="BI149" i="7"/>
  <c r="BH149" i="7"/>
  <c r="BG149" i="7"/>
  <c r="BE149" i="7"/>
  <c r="T149" i="7"/>
  <c r="R149" i="7"/>
  <c r="P149" i="7"/>
  <c r="BK149" i="7"/>
  <c r="J149" i="7"/>
  <c r="BF149" i="7"/>
  <c r="BI148" i="7"/>
  <c r="BH148" i="7"/>
  <c r="BG148" i="7"/>
  <c r="BE148" i="7"/>
  <c r="T148" i="7"/>
  <c r="R148" i="7"/>
  <c r="P148" i="7"/>
  <c r="BK148" i="7"/>
  <c r="J148" i="7"/>
  <c r="BF148" i="7"/>
  <c r="BI147" i="7"/>
  <c r="BH147" i="7"/>
  <c r="BG147" i="7"/>
  <c r="BE147" i="7"/>
  <c r="T147" i="7"/>
  <c r="R147" i="7"/>
  <c r="P147" i="7"/>
  <c r="BK147" i="7"/>
  <c r="J147" i="7"/>
  <c r="BF147" i="7"/>
  <c r="BI146" i="7"/>
  <c r="BH146" i="7"/>
  <c r="BG146" i="7"/>
  <c r="BE146" i="7"/>
  <c r="T146" i="7"/>
  <c r="R146" i="7"/>
  <c r="P146" i="7"/>
  <c r="BK146" i="7"/>
  <c r="J146" i="7"/>
  <c r="BF146" i="7"/>
  <c r="BI145" i="7"/>
  <c r="BH145" i="7"/>
  <c r="BG145" i="7"/>
  <c r="BE145" i="7"/>
  <c r="T145" i="7"/>
  <c r="R145" i="7"/>
  <c r="P145" i="7"/>
  <c r="BK145" i="7"/>
  <c r="J145" i="7"/>
  <c r="BF145" i="7"/>
  <c r="BI144" i="7"/>
  <c r="BH144" i="7"/>
  <c r="BG144" i="7"/>
  <c r="BE144" i="7"/>
  <c r="T144" i="7"/>
  <c r="R144" i="7"/>
  <c r="P144" i="7"/>
  <c r="BK144" i="7"/>
  <c r="J144" i="7"/>
  <c r="BF144" i="7"/>
  <c r="BI143" i="7"/>
  <c r="BH143" i="7"/>
  <c r="BG143" i="7"/>
  <c r="BE143" i="7"/>
  <c r="T143" i="7"/>
  <c r="R143" i="7"/>
  <c r="P143" i="7"/>
  <c r="BK143" i="7"/>
  <c r="J143" i="7"/>
  <c r="BF143" i="7"/>
  <c r="BI142" i="7"/>
  <c r="BH142" i="7"/>
  <c r="BG142" i="7"/>
  <c r="BE142" i="7"/>
  <c r="T142" i="7"/>
  <c r="R142" i="7"/>
  <c r="P142" i="7"/>
  <c r="BK142" i="7"/>
  <c r="J142" i="7"/>
  <c r="BF142" i="7"/>
  <c r="BI141" i="7"/>
  <c r="BH141" i="7"/>
  <c r="BG141" i="7"/>
  <c r="BE141" i="7"/>
  <c r="T141" i="7"/>
  <c r="R141" i="7"/>
  <c r="P141" i="7"/>
  <c r="BK141" i="7"/>
  <c r="J141" i="7"/>
  <c r="BF141" i="7"/>
  <c r="BI140" i="7"/>
  <c r="BH140" i="7"/>
  <c r="BG140" i="7"/>
  <c r="BE140" i="7"/>
  <c r="T140" i="7"/>
  <c r="R140" i="7"/>
  <c r="P140" i="7"/>
  <c r="BK140" i="7"/>
  <c r="J140" i="7"/>
  <c r="BF140" i="7"/>
  <c r="BI139" i="7"/>
  <c r="BH139" i="7"/>
  <c r="BG139" i="7"/>
  <c r="BE139" i="7"/>
  <c r="T139" i="7"/>
  <c r="R139" i="7"/>
  <c r="P139" i="7"/>
  <c r="BK139" i="7"/>
  <c r="J139" i="7"/>
  <c r="BF139" i="7"/>
  <c r="BI138" i="7"/>
  <c r="BH138" i="7"/>
  <c r="BG138" i="7"/>
  <c r="BE138" i="7"/>
  <c r="T138" i="7"/>
  <c r="R138" i="7"/>
  <c r="P138" i="7"/>
  <c r="BK138" i="7"/>
  <c r="J138" i="7"/>
  <c r="BF138" i="7"/>
  <c r="BI137" i="7"/>
  <c r="BH137" i="7"/>
  <c r="BG137" i="7"/>
  <c r="BE137" i="7"/>
  <c r="T137" i="7"/>
  <c r="R137" i="7"/>
  <c r="P137" i="7"/>
  <c r="BK137" i="7"/>
  <c r="J137" i="7"/>
  <c r="BF137" i="7"/>
  <c r="BI136" i="7"/>
  <c r="BH136" i="7"/>
  <c r="BG136" i="7"/>
  <c r="BE136" i="7"/>
  <c r="T136" i="7"/>
  <c r="R136" i="7"/>
  <c r="P136" i="7"/>
  <c r="BK136" i="7"/>
  <c r="J136" i="7"/>
  <c r="BF136" i="7"/>
  <c r="BI135" i="7"/>
  <c r="BH135" i="7"/>
  <c r="BG135" i="7"/>
  <c r="BE135" i="7"/>
  <c r="T135" i="7"/>
  <c r="R135" i="7"/>
  <c r="P135" i="7"/>
  <c r="BK135" i="7"/>
  <c r="J135" i="7"/>
  <c r="BF135" i="7"/>
  <c r="BI134" i="7"/>
  <c r="BH134" i="7"/>
  <c r="BG134" i="7"/>
  <c r="BE134" i="7"/>
  <c r="T134" i="7"/>
  <c r="R134" i="7"/>
  <c r="P134" i="7"/>
  <c r="BK134" i="7"/>
  <c r="J134" i="7"/>
  <c r="BF134" i="7"/>
  <c r="BI133" i="7"/>
  <c r="BH133" i="7"/>
  <c r="BG133" i="7"/>
  <c r="BE133" i="7"/>
  <c r="T133" i="7"/>
  <c r="R133" i="7"/>
  <c r="P133" i="7"/>
  <c r="BK133" i="7"/>
  <c r="J133" i="7"/>
  <c r="BF133" i="7"/>
  <c r="BI132" i="7"/>
  <c r="BH132" i="7"/>
  <c r="BG132" i="7"/>
  <c r="BE132" i="7"/>
  <c r="T132" i="7"/>
  <c r="R132" i="7"/>
  <c r="P132" i="7"/>
  <c r="BK132" i="7"/>
  <c r="J132" i="7"/>
  <c r="BF132" i="7"/>
  <c r="BI131" i="7"/>
  <c r="BH131" i="7"/>
  <c r="BG131" i="7"/>
  <c r="BE131" i="7"/>
  <c r="T131" i="7"/>
  <c r="R131" i="7"/>
  <c r="P131" i="7"/>
  <c r="BK131" i="7"/>
  <c r="J131" i="7"/>
  <c r="BF131" i="7"/>
  <c r="BI130" i="7"/>
  <c r="BH130" i="7"/>
  <c r="BG130" i="7"/>
  <c r="BE130" i="7"/>
  <c r="T130" i="7"/>
  <c r="R130" i="7"/>
  <c r="P130" i="7"/>
  <c r="BK130" i="7"/>
  <c r="J130" i="7"/>
  <c r="BF130" i="7"/>
  <c r="BI129" i="7"/>
  <c r="BH129" i="7"/>
  <c r="BG129" i="7"/>
  <c r="BE129" i="7"/>
  <c r="T129" i="7"/>
  <c r="R129" i="7"/>
  <c r="P129" i="7"/>
  <c r="BK129" i="7"/>
  <c r="J129" i="7"/>
  <c r="BF129" i="7"/>
  <c r="BI128" i="7"/>
  <c r="BH128" i="7"/>
  <c r="BG128" i="7"/>
  <c r="BE128" i="7"/>
  <c r="T128" i="7"/>
  <c r="R128" i="7"/>
  <c r="P128" i="7"/>
  <c r="BK128" i="7"/>
  <c r="J128" i="7"/>
  <c r="BF128" i="7"/>
  <c r="BI127" i="7"/>
  <c r="F41" i="7"/>
  <c r="BD105" i="1" s="1"/>
  <c r="BH127" i="7"/>
  <c r="F40" i="7" s="1"/>
  <c r="BC105" i="1" s="1"/>
  <c r="BG127" i="7"/>
  <c r="F39" i="7"/>
  <c r="BB105" i="1" s="1"/>
  <c r="BE127" i="7"/>
  <c r="T127" i="7"/>
  <c r="T126" i="7"/>
  <c r="T125" i="7" s="1"/>
  <c r="R127" i="7"/>
  <c r="P127" i="7"/>
  <c r="P126" i="7"/>
  <c r="P125" i="7" s="1"/>
  <c r="AU105" i="1" s="1"/>
  <c r="BK127" i="7"/>
  <c r="BK126" i="7"/>
  <c r="J126" i="7" s="1"/>
  <c r="J101" i="7" s="1"/>
  <c r="BK125" i="7"/>
  <c r="J125" i="7" s="1"/>
  <c r="J127" i="7"/>
  <c r="BF127" i="7"/>
  <c r="J121" i="7"/>
  <c r="F121" i="7"/>
  <c r="F119" i="7"/>
  <c r="E117" i="7"/>
  <c r="J95" i="7"/>
  <c r="F95" i="7"/>
  <c r="F93" i="7"/>
  <c r="E91" i="7"/>
  <c r="J28" i="7"/>
  <c r="E28" i="7"/>
  <c r="J122" i="7" s="1"/>
  <c r="J96" i="7"/>
  <c r="J27" i="7"/>
  <c r="J22" i="7"/>
  <c r="E22" i="7"/>
  <c r="F96" i="7" s="1"/>
  <c r="F122" i="7"/>
  <c r="J21" i="7"/>
  <c r="J16" i="7"/>
  <c r="J93" i="7" s="1"/>
  <c r="J119" i="7"/>
  <c r="E7" i="7"/>
  <c r="J41" i="6"/>
  <c r="J40" i="6"/>
  <c r="AY104" i="1" s="1"/>
  <c r="J39" i="6"/>
  <c r="AX104" i="1" s="1"/>
  <c r="BI272" i="6"/>
  <c r="BH272" i="6"/>
  <c r="BG272" i="6"/>
  <c r="BE272" i="6"/>
  <c r="T272" i="6"/>
  <c r="T271" i="6" s="1"/>
  <c r="R272" i="6"/>
  <c r="R271" i="6" s="1"/>
  <c r="P272" i="6"/>
  <c r="P271" i="6" s="1"/>
  <c r="BK272" i="6"/>
  <c r="BK271" i="6" s="1"/>
  <c r="J271" i="6" s="1"/>
  <c r="J104" i="6" s="1"/>
  <c r="J272" i="6"/>
  <c r="BF272" i="6"/>
  <c r="BI270" i="6"/>
  <c r="BH270" i="6"/>
  <c r="BG270" i="6"/>
  <c r="BE270" i="6"/>
  <c r="T270" i="6"/>
  <c r="R270" i="6"/>
  <c r="P270" i="6"/>
  <c r="BK270" i="6"/>
  <c r="J270" i="6"/>
  <c r="BF270" i="6" s="1"/>
  <c r="BI269" i="6"/>
  <c r="BH269" i="6"/>
  <c r="BG269" i="6"/>
  <c r="BE269" i="6"/>
  <c r="T269" i="6"/>
  <c r="R269" i="6"/>
  <c r="P269" i="6"/>
  <c r="BK269" i="6"/>
  <c r="J269" i="6"/>
  <c r="BF269" i="6" s="1"/>
  <c r="BI268" i="6"/>
  <c r="BH268" i="6"/>
  <c r="BG268" i="6"/>
  <c r="BE268" i="6"/>
  <c r="T268" i="6"/>
  <c r="R268" i="6"/>
  <c r="P268" i="6"/>
  <c r="BK268" i="6"/>
  <c r="J268" i="6"/>
  <c r="BF268" i="6" s="1"/>
  <c r="BI267" i="6"/>
  <c r="BH267" i="6"/>
  <c r="BG267" i="6"/>
  <c r="BE267" i="6"/>
  <c r="T267" i="6"/>
  <c r="R267" i="6"/>
  <c r="P267" i="6"/>
  <c r="BK267" i="6"/>
  <c r="J267" i="6"/>
  <c r="BF267" i="6" s="1"/>
  <c r="BI266" i="6"/>
  <c r="BH266" i="6"/>
  <c r="BG266" i="6"/>
  <c r="BE266" i="6"/>
  <c r="T266" i="6"/>
  <c r="R266" i="6"/>
  <c r="P266" i="6"/>
  <c r="BK266" i="6"/>
  <c r="J266" i="6"/>
  <c r="BF266" i="6" s="1"/>
  <c r="BI265" i="6"/>
  <c r="BH265" i="6"/>
  <c r="BG265" i="6"/>
  <c r="BE265" i="6"/>
  <c r="T265" i="6"/>
  <c r="R265" i="6"/>
  <c r="P265" i="6"/>
  <c r="BK265" i="6"/>
  <c r="J265" i="6"/>
  <c r="BF265" i="6" s="1"/>
  <c r="BI264" i="6"/>
  <c r="BH264" i="6"/>
  <c r="BG264" i="6"/>
  <c r="BE264" i="6"/>
  <c r="T264" i="6"/>
  <c r="R264" i="6"/>
  <c r="P264" i="6"/>
  <c r="BK264" i="6"/>
  <c r="J264" i="6"/>
  <c r="BF264" i="6" s="1"/>
  <c r="BI263" i="6"/>
  <c r="BH263" i="6"/>
  <c r="BG263" i="6"/>
  <c r="BE263" i="6"/>
  <c r="T263" i="6"/>
  <c r="R263" i="6"/>
  <c r="P263" i="6"/>
  <c r="BK263" i="6"/>
  <c r="J263" i="6"/>
  <c r="BF263" i="6" s="1"/>
  <c r="BI262" i="6"/>
  <c r="BH262" i="6"/>
  <c r="BG262" i="6"/>
  <c r="BE262" i="6"/>
  <c r="T262" i="6"/>
  <c r="R262" i="6"/>
  <c r="P262" i="6"/>
  <c r="BK262" i="6"/>
  <c r="J262" i="6"/>
  <c r="BF262" i="6" s="1"/>
  <c r="BI261" i="6"/>
  <c r="BH261" i="6"/>
  <c r="BG261" i="6"/>
  <c r="BE261" i="6"/>
  <c r="T261" i="6"/>
  <c r="R261" i="6"/>
  <c r="P261" i="6"/>
  <c r="BK261" i="6"/>
  <c r="J261" i="6"/>
  <c r="BF261" i="6" s="1"/>
  <c r="BI260" i="6"/>
  <c r="BH260" i="6"/>
  <c r="BG260" i="6"/>
  <c r="BE260" i="6"/>
  <c r="T260" i="6"/>
  <c r="R260" i="6"/>
  <c r="P260" i="6"/>
  <c r="BK260" i="6"/>
  <c r="J260" i="6"/>
  <c r="BF260" i="6" s="1"/>
  <c r="BI259" i="6"/>
  <c r="BH259" i="6"/>
  <c r="BG259" i="6"/>
  <c r="BE259" i="6"/>
  <c r="T259" i="6"/>
  <c r="R259" i="6"/>
  <c r="P259" i="6"/>
  <c r="BK259" i="6"/>
  <c r="J259" i="6"/>
  <c r="BF259" i="6" s="1"/>
  <c r="BI258" i="6"/>
  <c r="BH258" i="6"/>
  <c r="BG258" i="6"/>
  <c r="BE258" i="6"/>
  <c r="T258" i="6"/>
  <c r="R258" i="6"/>
  <c r="P258" i="6"/>
  <c r="BK258" i="6"/>
  <c r="J258" i="6"/>
  <c r="BF258" i="6" s="1"/>
  <c r="BI257" i="6"/>
  <c r="BH257" i="6"/>
  <c r="BG257" i="6"/>
  <c r="BE257" i="6"/>
  <c r="T257" i="6"/>
  <c r="R257" i="6"/>
  <c r="P257" i="6"/>
  <c r="BK257" i="6"/>
  <c r="J257" i="6"/>
  <c r="BF257" i="6" s="1"/>
  <c r="BI256" i="6"/>
  <c r="BH256" i="6"/>
  <c r="BG256" i="6"/>
  <c r="BE256" i="6"/>
  <c r="T256" i="6"/>
  <c r="R256" i="6"/>
  <c r="P256" i="6"/>
  <c r="BK256" i="6"/>
  <c r="J256" i="6"/>
  <c r="BF256" i="6" s="1"/>
  <c r="BI255" i="6"/>
  <c r="BH255" i="6"/>
  <c r="BG255" i="6"/>
  <c r="BE255" i="6"/>
  <c r="T255" i="6"/>
  <c r="R255" i="6"/>
  <c r="P255" i="6"/>
  <c r="BK255" i="6"/>
  <c r="J255" i="6"/>
  <c r="BF255" i="6" s="1"/>
  <c r="BI254" i="6"/>
  <c r="BH254" i="6"/>
  <c r="BG254" i="6"/>
  <c r="BE254" i="6"/>
  <c r="T254" i="6"/>
  <c r="R254" i="6"/>
  <c r="P254" i="6"/>
  <c r="BK254" i="6"/>
  <c r="J254" i="6"/>
  <c r="BF254" i="6" s="1"/>
  <c r="BI253" i="6"/>
  <c r="BH253" i="6"/>
  <c r="BG253" i="6"/>
  <c r="BE253" i="6"/>
  <c r="T253" i="6"/>
  <c r="R253" i="6"/>
  <c r="P253" i="6"/>
  <c r="BK253" i="6"/>
  <c r="J253" i="6"/>
  <c r="BF253" i="6" s="1"/>
  <c r="BI252" i="6"/>
  <c r="BH252" i="6"/>
  <c r="BG252" i="6"/>
  <c r="BE252" i="6"/>
  <c r="T252" i="6"/>
  <c r="R252" i="6"/>
  <c r="P252" i="6"/>
  <c r="BK252" i="6"/>
  <c r="J252" i="6"/>
  <c r="BF252" i="6" s="1"/>
  <c r="BI251" i="6"/>
  <c r="BH251" i="6"/>
  <c r="BG251" i="6"/>
  <c r="BE251" i="6"/>
  <c r="T251" i="6"/>
  <c r="R251" i="6"/>
  <c r="P251" i="6"/>
  <c r="BK251" i="6"/>
  <c r="J251" i="6"/>
  <c r="BF251" i="6" s="1"/>
  <c r="BI250" i="6"/>
  <c r="BH250" i="6"/>
  <c r="BG250" i="6"/>
  <c r="BE250" i="6"/>
  <c r="T250" i="6"/>
  <c r="R250" i="6"/>
  <c r="P250" i="6"/>
  <c r="BK250" i="6"/>
  <c r="J250" i="6"/>
  <c r="BF250" i="6" s="1"/>
  <c r="BI249" i="6"/>
  <c r="BH249" i="6"/>
  <c r="BG249" i="6"/>
  <c r="BE249" i="6"/>
  <c r="T249" i="6"/>
  <c r="R249" i="6"/>
  <c r="P249" i="6"/>
  <c r="BK249" i="6"/>
  <c r="J249" i="6"/>
  <c r="BF249" i="6" s="1"/>
  <c r="BI248" i="6"/>
  <c r="BH248" i="6"/>
  <c r="BG248" i="6"/>
  <c r="BE248" i="6"/>
  <c r="T248" i="6"/>
  <c r="R248" i="6"/>
  <c r="P248" i="6"/>
  <c r="BK248" i="6"/>
  <c r="J248" i="6"/>
  <c r="BF248" i="6" s="1"/>
  <c r="BI247" i="6"/>
  <c r="BH247" i="6"/>
  <c r="BG247" i="6"/>
  <c r="BE247" i="6"/>
  <c r="T247" i="6"/>
  <c r="R247" i="6"/>
  <c r="P247" i="6"/>
  <c r="BK247" i="6"/>
  <c r="J247" i="6"/>
  <c r="BF247" i="6" s="1"/>
  <c r="BI246" i="6"/>
  <c r="BH246" i="6"/>
  <c r="BG246" i="6"/>
  <c r="BE246" i="6"/>
  <c r="T246" i="6"/>
  <c r="R246" i="6"/>
  <c r="P246" i="6"/>
  <c r="BK246" i="6"/>
  <c r="J246" i="6"/>
  <c r="BF246" i="6" s="1"/>
  <c r="BI245" i="6"/>
  <c r="BH245" i="6"/>
  <c r="BG245" i="6"/>
  <c r="BE245" i="6"/>
  <c r="T245" i="6"/>
  <c r="R245" i="6"/>
  <c r="P245" i="6"/>
  <c r="BK245" i="6"/>
  <c r="J245" i="6"/>
  <c r="BF245" i="6" s="1"/>
  <c r="BI244" i="6"/>
  <c r="BH244" i="6"/>
  <c r="BG244" i="6"/>
  <c r="BE244" i="6"/>
  <c r="T244" i="6"/>
  <c r="R244" i="6"/>
  <c r="P244" i="6"/>
  <c r="BK244" i="6"/>
  <c r="J244" i="6"/>
  <c r="BF244" i="6" s="1"/>
  <c r="BI243" i="6"/>
  <c r="BH243" i="6"/>
  <c r="BG243" i="6"/>
  <c r="BE243" i="6"/>
  <c r="T243" i="6"/>
  <c r="R243" i="6"/>
  <c r="P243" i="6"/>
  <c r="BK243" i="6"/>
  <c r="J243" i="6"/>
  <c r="BF243" i="6" s="1"/>
  <c r="BI242" i="6"/>
  <c r="BH242" i="6"/>
  <c r="BG242" i="6"/>
  <c r="BE242" i="6"/>
  <c r="T242" i="6"/>
  <c r="R242" i="6"/>
  <c r="P242" i="6"/>
  <c r="BK242" i="6"/>
  <c r="J242" i="6"/>
  <c r="BF242" i="6" s="1"/>
  <c r="BI241" i="6"/>
  <c r="BH241" i="6"/>
  <c r="BG241" i="6"/>
  <c r="BE241" i="6"/>
  <c r="T241" i="6"/>
  <c r="R241" i="6"/>
  <c r="P241" i="6"/>
  <c r="BK241" i="6"/>
  <c r="J241" i="6"/>
  <c r="BF241" i="6" s="1"/>
  <c r="BI240" i="6"/>
  <c r="BH240" i="6"/>
  <c r="BG240" i="6"/>
  <c r="BE240" i="6"/>
  <c r="T240" i="6"/>
  <c r="R240" i="6"/>
  <c r="P240" i="6"/>
  <c r="BK240" i="6"/>
  <c r="J240" i="6"/>
  <c r="BF240" i="6" s="1"/>
  <c r="BI239" i="6"/>
  <c r="BH239" i="6"/>
  <c r="BG239" i="6"/>
  <c r="BE239" i="6"/>
  <c r="T239" i="6"/>
  <c r="R239" i="6"/>
  <c r="P239" i="6"/>
  <c r="BK239" i="6"/>
  <c r="J239" i="6"/>
  <c r="BF239" i="6" s="1"/>
  <c r="BI238" i="6"/>
  <c r="BH238" i="6"/>
  <c r="BG238" i="6"/>
  <c r="BE238" i="6"/>
  <c r="T238" i="6"/>
  <c r="R238" i="6"/>
  <c r="P238" i="6"/>
  <c r="BK238" i="6"/>
  <c r="J238" i="6"/>
  <c r="BF238" i="6" s="1"/>
  <c r="BI237" i="6"/>
  <c r="BH237" i="6"/>
  <c r="BG237" i="6"/>
  <c r="BE237" i="6"/>
  <c r="T237" i="6"/>
  <c r="R237" i="6"/>
  <c r="P237" i="6"/>
  <c r="BK237" i="6"/>
  <c r="J237" i="6"/>
  <c r="BF237" i="6" s="1"/>
  <c r="BI236" i="6"/>
  <c r="BH236" i="6"/>
  <c r="BG236" i="6"/>
  <c r="BE236" i="6"/>
  <c r="T236" i="6"/>
  <c r="R236" i="6"/>
  <c r="P236" i="6"/>
  <c r="BK236" i="6"/>
  <c r="J236" i="6"/>
  <c r="BF236" i="6" s="1"/>
  <c r="BI235" i="6"/>
  <c r="BH235" i="6"/>
  <c r="BG235" i="6"/>
  <c r="BE235" i="6"/>
  <c r="T235" i="6"/>
  <c r="R235" i="6"/>
  <c r="P235" i="6"/>
  <c r="BK235" i="6"/>
  <c r="J235" i="6"/>
  <c r="BF235" i="6" s="1"/>
  <c r="BI234" i="6"/>
  <c r="BH234" i="6"/>
  <c r="BG234" i="6"/>
  <c r="BE234" i="6"/>
  <c r="T234" i="6"/>
  <c r="R234" i="6"/>
  <c r="P234" i="6"/>
  <c r="BK234" i="6"/>
  <c r="J234" i="6"/>
  <c r="BF234" i="6" s="1"/>
  <c r="BI233" i="6"/>
  <c r="BH233" i="6"/>
  <c r="BG233" i="6"/>
  <c r="BE233" i="6"/>
  <c r="T233" i="6"/>
  <c r="R233" i="6"/>
  <c r="P233" i="6"/>
  <c r="BK233" i="6"/>
  <c r="J233" i="6"/>
  <c r="BF233" i="6" s="1"/>
  <c r="BI232" i="6"/>
  <c r="BH232" i="6"/>
  <c r="BG232" i="6"/>
  <c r="BE232" i="6"/>
  <c r="T232" i="6"/>
  <c r="R232" i="6"/>
  <c r="P232" i="6"/>
  <c r="BK232" i="6"/>
  <c r="J232" i="6"/>
  <c r="BF232" i="6" s="1"/>
  <c r="BI231" i="6"/>
  <c r="BH231" i="6"/>
  <c r="BG231" i="6"/>
  <c r="BE231" i="6"/>
  <c r="T231" i="6"/>
  <c r="R231" i="6"/>
  <c r="P231" i="6"/>
  <c r="BK231" i="6"/>
  <c r="J231" i="6"/>
  <c r="BF231" i="6" s="1"/>
  <c r="BI230" i="6"/>
  <c r="BH230" i="6"/>
  <c r="BG230" i="6"/>
  <c r="BE230" i="6"/>
  <c r="T230" i="6"/>
  <c r="R230" i="6"/>
  <c r="P230" i="6"/>
  <c r="BK230" i="6"/>
  <c r="J230" i="6"/>
  <c r="BF230" i="6" s="1"/>
  <c r="BI229" i="6"/>
  <c r="BH229" i="6"/>
  <c r="BG229" i="6"/>
  <c r="BE229" i="6"/>
  <c r="T229" i="6"/>
  <c r="R229" i="6"/>
  <c r="P229" i="6"/>
  <c r="BK229" i="6"/>
  <c r="J229" i="6"/>
  <c r="BF229" i="6" s="1"/>
  <c r="BI228" i="6"/>
  <c r="BH228" i="6"/>
  <c r="BG228" i="6"/>
  <c r="BE228" i="6"/>
  <c r="T228" i="6"/>
  <c r="R228" i="6"/>
  <c r="P228" i="6"/>
  <c r="BK228" i="6"/>
  <c r="J228" i="6"/>
  <c r="BF228" i="6" s="1"/>
  <c r="BI227" i="6"/>
  <c r="BH227" i="6"/>
  <c r="BG227" i="6"/>
  <c r="BE227" i="6"/>
  <c r="T227" i="6"/>
  <c r="R227" i="6"/>
  <c r="P227" i="6"/>
  <c r="BK227" i="6"/>
  <c r="J227" i="6"/>
  <c r="BF227" i="6" s="1"/>
  <c r="BI226" i="6"/>
  <c r="BH226" i="6"/>
  <c r="BG226" i="6"/>
  <c r="BE226" i="6"/>
  <c r="T226" i="6"/>
  <c r="R226" i="6"/>
  <c r="P226" i="6"/>
  <c r="BK226" i="6"/>
  <c r="J226" i="6"/>
  <c r="BF226" i="6" s="1"/>
  <c r="BI225" i="6"/>
  <c r="BH225" i="6"/>
  <c r="BG225" i="6"/>
  <c r="BE225" i="6"/>
  <c r="T225" i="6"/>
  <c r="R225" i="6"/>
  <c r="P225" i="6"/>
  <c r="BK225" i="6"/>
  <c r="J225" i="6"/>
  <c r="BF225" i="6" s="1"/>
  <c r="BI224" i="6"/>
  <c r="BH224" i="6"/>
  <c r="BG224" i="6"/>
  <c r="BE224" i="6"/>
  <c r="T224" i="6"/>
  <c r="R224" i="6"/>
  <c r="P224" i="6"/>
  <c r="BK224" i="6"/>
  <c r="J224" i="6"/>
  <c r="BF224" i="6" s="1"/>
  <c r="BI223" i="6"/>
  <c r="BH223" i="6"/>
  <c r="BG223" i="6"/>
  <c r="BE223" i="6"/>
  <c r="T223" i="6"/>
  <c r="R223" i="6"/>
  <c r="P223" i="6"/>
  <c r="BK223" i="6"/>
  <c r="J223" i="6"/>
  <c r="BF223" i="6" s="1"/>
  <c r="BI222" i="6"/>
  <c r="BH222" i="6"/>
  <c r="BG222" i="6"/>
  <c r="BE222" i="6"/>
  <c r="T222" i="6"/>
  <c r="R222" i="6"/>
  <c r="P222" i="6"/>
  <c r="BK222" i="6"/>
  <c r="J222" i="6"/>
  <c r="BF222" i="6" s="1"/>
  <c r="BI221" i="6"/>
  <c r="BH221" i="6"/>
  <c r="BG221" i="6"/>
  <c r="BE221" i="6"/>
  <c r="T221" i="6"/>
  <c r="R221" i="6"/>
  <c r="P221" i="6"/>
  <c r="BK221" i="6"/>
  <c r="J221" i="6"/>
  <c r="BF221" i="6" s="1"/>
  <c r="BI220" i="6"/>
  <c r="BH220" i="6"/>
  <c r="BG220" i="6"/>
  <c r="BE220" i="6"/>
  <c r="T220" i="6"/>
  <c r="R220" i="6"/>
  <c r="P220" i="6"/>
  <c r="BK220" i="6"/>
  <c r="J220" i="6"/>
  <c r="BF220" i="6" s="1"/>
  <c r="BI219" i="6"/>
  <c r="BH219" i="6"/>
  <c r="BG219" i="6"/>
  <c r="BE219" i="6"/>
  <c r="T219" i="6"/>
  <c r="R219" i="6"/>
  <c r="P219" i="6"/>
  <c r="BK219" i="6"/>
  <c r="J219" i="6"/>
  <c r="BF219" i="6" s="1"/>
  <c r="BI218" i="6"/>
  <c r="BH218" i="6"/>
  <c r="BG218" i="6"/>
  <c r="BE218" i="6"/>
  <c r="T218" i="6"/>
  <c r="R218" i="6"/>
  <c r="P218" i="6"/>
  <c r="BK218" i="6"/>
  <c r="J218" i="6"/>
  <c r="BF218" i="6" s="1"/>
  <c r="BI217" i="6"/>
  <c r="BH217" i="6"/>
  <c r="BG217" i="6"/>
  <c r="BE217" i="6"/>
  <c r="T217" i="6"/>
  <c r="R217" i="6"/>
  <c r="P217" i="6"/>
  <c r="BK217" i="6"/>
  <c r="J217" i="6"/>
  <c r="BF217" i="6" s="1"/>
  <c r="BI216" i="6"/>
  <c r="BH216" i="6"/>
  <c r="BG216" i="6"/>
  <c r="BE216" i="6"/>
  <c r="T216" i="6"/>
  <c r="R216" i="6"/>
  <c r="P216" i="6"/>
  <c r="BK216" i="6"/>
  <c r="J216" i="6"/>
  <c r="BF216" i="6" s="1"/>
  <c r="BI215" i="6"/>
  <c r="BH215" i="6"/>
  <c r="BG215" i="6"/>
  <c r="BE215" i="6"/>
  <c r="T215" i="6"/>
  <c r="R215" i="6"/>
  <c r="P215" i="6"/>
  <c r="BK215" i="6"/>
  <c r="J215" i="6"/>
  <c r="BF215" i="6" s="1"/>
  <c r="BI214" i="6"/>
  <c r="BH214" i="6"/>
  <c r="BG214" i="6"/>
  <c r="BE214" i="6"/>
  <c r="T214" i="6"/>
  <c r="R214" i="6"/>
  <c r="P214" i="6"/>
  <c r="BK214" i="6"/>
  <c r="J214" i="6"/>
  <c r="BF214" i="6" s="1"/>
  <c r="BI213" i="6"/>
  <c r="BH213" i="6"/>
  <c r="BG213" i="6"/>
  <c r="BE213" i="6"/>
  <c r="T213" i="6"/>
  <c r="R213" i="6"/>
  <c r="P213" i="6"/>
  <c r="BK213" i="6"/>
  <c r="J213" i="6"/>
  <c r="BF213" i="6" s="1"/>
  <c r="BI212" i="6"/>
  <c r="BH212" i="6"/>
  <c r="BG212" i="6"/>
  <c r="BE212" i="6"/>
  <c r="T212" i="6"/>
  <c r="R212" i="6"/>
  <c r="P212" i="6"/>
  <c r="BK212" i="6"/>
  <c r="J212" i="6"/>
  <c r="BF212" i="6"/>
  <c r="BI211" i="6"/>
  <c r="BH211" i="6"/>
  <c r="BG211" i="6"/>
  <c r="BE211" i="6"/>
  <c r="T211" i="6"/>
  <c r="R211" i="6"/>
  <c r="P211" i="6"/>
  <c r="BK211" i="6"/>
  <c r="J211" i="6"/>
  <c r="BF211" i="6" s="1"/>
  <c r="BI210" i="6"/>
  <c r="BH210" i="6"/>
  <c r="BG210" i="6"/>
  <c r="BE210" i="6"/>
  <c r="T210" i="6"/>
  <c r="R210" i="6"/>
  <c r="P210" i="6"/>
  <c r="BK210" i="6"/>
  <c r="J210" i="6"/>
  <c r="BF210" i="6" s="1"/>
  <c r="BI209" i="6"/>
  <c r="BH209" i="6"/>
  <c r="BG209" i="6"/>
  <c r="BE209" i="6"/>
  <c r="T209" i="6"/>
  <c r="R209" i="6"/>
  <c r="P209" i="6"/>
  <c r="BK209" i="6"/>
  <c r="J209" i="6"/>
  <c r="BF209" i="6" s="1"/>
  <c r="BI208" i="6"/>
  <c r="BH208" i="6"/>
  <c r="BG208" i="6"/>
  <c r="BE208" i="6"/>
  <c r="T208" i="6"/>
  <c r="R208" i="6"/>
  <c r="P208" i="6"/>
  <c r="BK208" i="6"/>
  <c r="J208" i="6"/>
  <c r="BF208" i="6" s="1"/>
  <c r="BI207" i="6"/>
  <c r="BH207" i="6"/>
  <c r="BG207" i="6"/>
  <c r="BE207" i="6"/>
  <c r="T207" i="6"/>
  <c r="R207" i="6"/>
  <c r="P207" i="6"/>
  <c r="BK207" i="6"/>
  <c r="J207" i="6"/>
  <c r="BF207" i="6" s="1"/>
  <c r="BI206" i="6"/>
  <c r="BH206" i="6"/>
  <c r="BG206" i="6"/>
  <c r="BE206" i="6"/>
  <c r="T206" i="6"/>
  <c r="R206" i="6"/>
  <c r="P206" i="6"/>
  <c r="BK206" i="6"/>
  <c r="J206" i="6"/>
  <c r="BF206" i="6"/>
  <c r="BI205" i="6"/>
  <c r="BH205" i="6"/>
  <c r="BG205" i="6"/>
  <c r="BE205" i="6"/>
  <c r="T205" i="6"/>
  <c r="R205" i="6"/>
  <c r="P205" i="6"/>
  <c r="BK205" i="6"/>
  <c r="J205" i="6"/>
  <c r="BF205" i="6" s="1"/>
  <c r="BI204" i="6"/>
  <c r="BH204" i="6"/>
  <c r="BG204" i="6"/>
  <c r="BE204" i="6"/>
  <c r="T204" i="6"/>
  <c r="R204" i="6"/>
  <c r="P204" i="6"/>
  <c r="BK204" i="6"/>
  <c r="J204" i="6"/>
  <c r="BF204" i="6"/>
  <c r="BI203" i="6"/>
  <c r="BH203" i="6"/>
  <c r="BG203" i="6"/>
  <c r="BE203" i="6"/>
  <c r="T203" i="6"/>
  <c r="R203" i="6"/>
  <c r="P203" i="6"/>
  <c r="BK203" i="6"/>
  <c r="J203" i="6"/>
  <c r="BF203" i="6" s="1"/>
  <c r="BI202" i="6"/>
  <c r="BH202" i="6"/>
  <c r="BG202" i="6"/>
  <c r="BE202" i="6"/>
  <c r="T202" i="6"/>
  <c r="R202" i="6"/>
  <c r="P202" i="6"/>
  <c r="BK202" i="6"/>
  <c r="J202" i="6"/>
  <c r="BF202" i="6" s="1"/>
  <c r="BI201" i="6"/>
  <c r="BH201" i="6"/>
  <c r="BG201" i="6"/>
  <c r="BE201" i="6"/>
  <c r="T201" i="6"/>
  <c r="R201" i="6"/>
  <c r="P201" i="6"/>
  <c r="BK201" i="6"/>
  <c r="J201" i="6"/>
  <c r="BF201" i="6" s="1"/>
  <c r="BI200" i="6"/>
  <c r="BH200" i="6"/>
  <c r="BG200" i="6"/>
  <c r="BE200" i="6"/>
  <c r="T200" i="6"/>
  <c r="R200" i="6"/>
  <c r="P200" i="6"/>
  <c r="BK200" i="6"/>
  <c r="J200" i="6"/>
  <c r="BF200" i="6"/>
  <c r="BI199" i="6"/>
  <c r="BH199" i="6"/>
  <c r="BG199" i="6"/>
  <c r="BE199" i="6"/>
  <c r="T199" i="6"/>
  <c r="R199" i="6"/>
  <c r="P199" i="6"/>
  <c r="BK199" i="6"/>
  <c r="J199" i="6"/>
  <c r="BF199" i="6" s="1"/>
  <c r="BI198" i="6"/>
  <c r="BH198" i="6"/>
  <c r="BG198" i="6"/>
  <c r="BE198" i="6"/>
  <c r="T198" i="6"/>
  <c r="R198" i="6"/>
  <c r="P198" i="6"/>
  <c r="P174" i="6" s="1"/>
  <c r="BK198" i="6"/>
  <c r="J198" i="6"/>
  <c r="BF198" i="6"/>
  <c r="BI197" i="6"/>
  <c r="BH197" i="6"/>
  <c r="BG197" i="6"/>
  <c r="BE197" i="6"/>
  <c r="T197" i="6"/>
  <c r="R197" i="6"/>
  <c r="P197" i="6"/>
  <c r="BK197" i="6"/>
  <c r="J197" i="6"/>
  <c r="BF197" i="6" s="1"/>
  <c r="BI196" i="6"/>
  <c r="BH196" i="6"/>
  <c r="BG196" i="6"/>
  <c r="BE196" i="6"/>
  <c r="T196" i="6"/>
  <c r="R196" i="6"/>
  <c r="P196" i="6"/>
  <c r="BK196" i="6"/>
  <c r="J196" i="6"/>
  <c r="BF196" i="6"/>
  <c r="BI195" i="6"/>
  <c r="BH195" i="6"/>
  <c r="BG195" i="6"/>
  <c r="BE195" i="6"/>
  <c r="T195" i="6"/>
  <c r="R195" i="6"/>
  <c r="P195" i="6"/>
  <c r="BK195" i="6"/>
  <c r="J195" i="6"/>
  <c r="BF195" i="6"/>
  <c r="BI194" i="6"/>
  <c r="BH194" i="6"/>
  <c r="BG194" i="6"/>
  <c r="BE194" i="6"/>
  <c r="T194" i="6"/>
  <c r="R194" i="6"/>
  <c r="P194" i="6"/>
  <c r="BK194" i="6"/>
  <c r="J194" i="6"/>
  <c r="BF194" i="6"/>
  <c r="BI193" i="6"/>
  <c r="BH193" i="6"/>
  <c r="BG193" i="6"/>
  <c r="BE193" i="6"/>
  <c r="T193" i="6"/>
  <c r="R193" i="6"/>
  <c r="P193" i="6"/>
  <c r="BK193" i="6"/>
  <c r="J193" i="6"/>
  <c r="BF193" i="6"/>
  <c r="BI192" i="6"/>
  <c r="BH192" i="6"/>
  <c r="BG192" i="6"/>
  <c r="BE192" i="6"/>
  <c r="T192" i="6"/>
  <c r="R192" i="6"/>
  <c r="P192" i="6"/>
  <c r="BK192" i="6"/>
  <c r="J192" i="6"/>
  <c r="BF192" i="6"/>
  <c r="BI191" i="6"/>
  <c r="BH191" i="6"/>
  <c r="BG191" i="6"/>
  <c r="BE191" i="6"/>
  <c r="T191" i="6"/>
  <c r="R191" i="6"/>
  <c r="P191" i="6"/>
  <c r="BK191" i="6"/>
  <c r="J191" i="6"/>
  <c r="BF191" i="6"/>
  <c r="BI190" i="6"/>
  <c r="BH190" i="6"/>
  <c r="BG190" i="6"/>
  <c r="BE190" i="6"/>
  <c r="T190" i="6"/>
  <c r="R190" i="6"/>
  <c r="P190" i="6"/>
  <c r="BK190" i="6"/>
  <c r="J190" i="6"/>
  <c r="BF190" i="6"/>
  <c r="BI189" i="6"/>
  <c r="BH189" i="6"/>
  <c r="BG189" i="6"/>
  <c r="BE189" i="6"/>
  <c r="T189" i="6"/>
  <c r="R189" i="6"/>
  <c r="P189" i="6"/>
  <c r="BK189" i="6"/>
  <c r="J189" i="6"/>
  <c r="BF189" i="6"/>
  <c r="BI188" i="6"/>
  <c r="BH188" i="6"/>
  <c r="BG188" i="6"/>
  <c r="BE188" i="6"/>
  <c r="T188" i="6"/>
  <c r="R188" i="6"/>
  <c r="P188" i="6"/>
  <c r="BK188" i="6"/>
  <c r="J188" i="6"/>
  <c r="BF188" i="6"/>
  <c r="BI187" i="6"/>
  <c r="BH187" i="6"/>
  <c r="BG187" i="6"/>
  <c r="BE187" i="6"/>
  <c r="T187" i="6"/>
  <c r="R187" i="6"/>
  <c r="P187" i="6"/>
  <c r="BK187" i="6"/>
  <c r="J187" i="6"/>
  <c r="BF187" i="6"/>
  <c r="BI186" i="6"/>
  <c r="BH186" i="6"/>
  <c r="BG186" i="6"/>
  <c r="BE186" i="6"/>
  <c r="T186" i="6"/>
  <c r="R186" i="6"/>
  <c r="P186" i="6"/>
  <c r="BK186" i="6"/>
  <c r="J186" i="6"/>
  <c r="BF186" i="6"/>
  <c r="BI185" i="6"/>
  <c r="BH185" i="6"/>
  <c r="BG185" i="6"/>
  <c r="BE185" i="6"/>
  <c r="T185" i="6"/>
  <c r="R185" i="6"/>
  <c r="P185" i="6"/>
  <c r="BK185" i="6"/>
  <c r="J185" i="6"/>
  <c r="BF185" i="6"/>
  <c r="BI184" i="6"/>
  <c r="BH184" i="6"/>
  <c r="BG184" i="6"/>
  <c r="BE184" i="6"/>
  <c r="T184" i="6"/>
  <c r="R184" i="6"/>
  <c r="P184" i="6"/>
  <c r="BK184" i="6"/>
  <c r="J184" i="6"/>
  <c r="BF184" i="6"/>
  <c r="BI183" i="6"/>
  <c r="BH183" i="6"/>
  <c r="BG183" i="6"/>
  <c r="BE183" i="6"/>
  <c r="T183" i="6"/>
  <c r="R183" i="6"/>
  <c r="P183" i="6"/>
  <c r="BK183" i="6"/>
  <c r="J183" i="6"/>
  <c r="BF183" i="6"/>
  <c r="BI182" i="6"/>
  <c r="BH182" i="6"/>
  <c r="BG182" i="6"/>
  <c r="BE182" i="6"/>
  <c r="T182" i="6"/>
  <c r="R182" i="6"/>
  <c r="P182" i="6"/>
  <c r="BK182" i="6"/>
  <c r="J182" i="6"/>
  <c r="BF182" i="6"/>
  <c r="BI181" i="6"/>
  <c r="BH181" i="6"/>
  <c r="BG181" i="6"/>
  <c r="BE181" i="6"/>
  <c r="T181" i="6"/>
  <c r="R181" i="6"/>
  <c r="P181" i="6"/>
  <c r="BK181" i="6"/>
  <c r="J181" i="6"/>
  <c r="BF181" i="6"/>
  <c r="BI180" i="6"/>
  <c r="BH180" i="6"/>
  <c r="BG180" i="6"/>
  <c r="BE180" i="6"/>
  <c r="T180" i="6"/>
  <c r="R180" i="6"/>
  <c r="P180" i="6"/>
  <c r="BK180" i="6"/>
  <c r="J180" i="6"/>
  <c r="BF180" i="6"/>
  <c r="BI179" i="6"/>
  <c r="BH179" i="6"/>
  <c r="BG179" i="6"/>
  <c r="BE179" i="6"/>
  <c r="T179" i="6"/>
  <c r="R179" i="6"/>
  <c r="P179" i="6"/>
  <c r="BK179" i="6"/>
  <c r="J179" i="6"/>
  <c r="BF179" i="6"/>
  <c r="BI178" i="6"/>
  <c r="BH178" i="6"/>
  <c r="BG178" i="6"/>
  <c r="BE178" i="6"/>
  <c r="T178" i="6"/>
  <c r="R178" i="6"/>
  <c r="P178" i="6"/>
  <c r="BK178" i="6"/>
  <c r="J178" i="6"/>
  <c r="BF178" i="6"/>
  <c r="BI177" i="6"/>
  <c r="BH177" i="6"/>
  <c r="BG177" i="6"/>
  <c r="BE177" i="6"/>
  <c r="T177" i="6"/>
  <c r="R177" i="6"/>
  <c r="R174" i="6" s="1"/>
  <c r="P177" i="6"/>
  <c r="BK177" i="6"/>
  <c r="J177" i="6"/>
  <c r="BF177" i="6"/>
  <c r="BI176" i="6"/>
  <c r="BH176" i="6"/>
  <c r="BG176" i="6"/>
  <c r="BE176" i="6"/>
  <c r="T176" i="6"/>
  <c r="R176" i="6"/>
  <c r="P176" i="6"/>
  <c r="BK176" i="6"/>
  <c r="BK174" i="6" s="1"/>
  <c r="J174" i="6" s="1"/>
  <c r="J103" i="6" s="1"/>
  <c r="J176" i="6"/>
  <c r="BF176" i="6"/>
  <c r="BI175" i="6"/>
  <c r="BH175" i="6"/>
  <c r="BG175" i="6"/>
  <c r="BE175" i="6"/>
  <c r="T175" i="6"/>
  <c r="T174" i="6"/>
  <c r="R175" i="6"/>
  <c r="P175" i="6"/>
  <c r="BK175" i="6"/>
  <c r="J175" i="6"/>
  <c r="BF175" i="6" s="1"/>
  <c r="BI173" i="6"/>
  <c r="BH173" i="6"/>
  <c r="BG173" i="6"/>
  <c r="BE173" i="6"/>
  <c r="T173" i="6"/>
  <c r="R173" i="6"/>
  <c r="P173" i="6"/>
  <c r="BK173" i="6"/>
  <c r="J173" i="6"/>
  <c r="BF173" i="6"/>
  <c r="BI172" i="6"/>
  <c r="BH172" i="6"/>
  <c r="BG172" i="6"/>
  <c r="BE172" i="6"/>
  <c r="T172" i="6"/>
  <c r="R172" i="6"/>
  <c r="P172" i="6"/>
  <c r="BK172" i="6"/>
  <c r="J172" i="6"/>
  <c r="BF172" i="6"/>
  <c r="BI171" i="6"/>
  <c r="BH171" i="6"/>
  <c r="BG171" i="6"/>
  <c r="BE171" i="6"/>
  <c r="T171" i="6"/>
  <c r="R171" i="6"/>
  <c r="P171" i="6"/>
  <c r="P130" i="6" s="1"/>
  <c r="BK171" i="6"/>
  <c r="J171" i="6"/>
  <c r="BF171" i="6"/>
  <c r="BI170" i="6"/>
  <c r="BH170" i="6"/>
  <c r="BG170" i="6"/>
  <c r="BE170" i="6"/>
  <c r="T170" i="6"/>
  <c r="R170" i="6"/>
  <c r="P170" i="6"/>
  <c r="BK170" i="6"/>
  <c r="J170" i="6"/>
  <c r="BF170" i="6" s="1"/>
  <c r="BI169" i="6"/>
  <c r="BH169" i="6"/>
  <c r="BG169" i="6"/>
  <c r="BE169" i="6"/>
  <c r="T169" i="6"/>
  <c r="R169" i="6"/>
  <c r="P169" i="6"/>
  <c r="BK169" i="6"/>
  <c r="J169" i="6"/>
  <c r="BF169" i="6"/>
  <c r="BI168" i="6"/>
  <c r="BH168" i="6"/>
  <c r="BG168" i="6"/>
  <c r="BE168" i="6"/>
  <c r="T168" i="6"/>
  <c r="R168" i="6"/>
  <c r="P168" i="6"/>
  <c r="BK168" i="6"/>
  <c r="J168" i="6"/>
  <c r="BF168" i="6" s="1"/>
  <c r="BI167" i="6"/>
  <c r="BH167" i="6"/>
  <c r="BG167" i="6"/>
  <c r="BE167" i="6"/>
  <c r="T167" i="6"/>
  <c r="R167" i="6"/>
  <c r="P167" i="6"/>
  <c r="BK167" i="6"/>
  <c r="J167" i="6"/>
  <c r="BF167" i="6"/>
  <c r="BI166" i="6"/>
  <c r="BH166" i="6"/>
  <c r="BG166" i="6"/>
  <c r="BE166" i="6"/>
  <c r="T166" i="6"/>
  <c r="R166" i="6"/>
  <c r="P166" i="6"/>
  <c r="BK166" i="6"/>
  <c r="J166" i="6"/>
  <c r="BF166" i="6"/>
  <c r="BI165" i="6"/>
  <c r="BH165" i="6"/>
  <c r="BG165" i="6"/>
  <c r="BE165" i="6"/>
  <c r="T165" i="6"/>
  <c r="R165" i="6"/>
  <c r="P165" i="6"/>
  <c r="BK165" i="6"/>
  <c r="J165" i="6"/>
  <c r="BF165" i="6"/>
  <c r="BI164" i="6"/>
  <c r="BH164" i="6"/>
  <c r="BG164" i="6"/>
  <c r="BE164" i="6"/>
  <c r="T164" i="6"/>
  <c r="R164" i="6"/>
  <c r="P164" i="6"/>
  <c r="BK164" i="6"/>
  <c r="J164" i="6"/>
  <c r="BF164" i="6"/>
  <c r="BI163" i="6"/>
  <c r="BH163" i="6"/>
  <c r="BG163" i="6"/>
  <c r="BE163" i="6"/>
  <c r="T163" i="6"/>
  <c r="R163" i="6"/>
  <c r="P163" i="6"/>
  <c r="BK163" i="6"/>
  <c r="J163" i="6"/>
  <c r="BF163" i="6"/>
  <c r="BI162" i="6"/>
  <c r="BH162" i="6"/>
  <c r="BG162" i="6"/>
  <c r="BE162" i="6"/>
  <c r="T162" i="6"/>
  <c r="R162" i="6"/>
  <c r="P162" i="6"/>
  <c r="BK162" i="6"/>
  <c r="J162" i="6"/>
  <c r="BF162" i="6"/>
  <c r="BI161" i="6"/>
  <c r="BH161" i="6"/>
  <c r="BG161" i="6"/>
  <c r="BE161" i="6"/>
  <c r="T161" i="6"/>
  <c r="R161" i="6"/>
  <c r="P161" i="6"/>
  <c r="BK161" i="6"/>
  <c r="J161" i="6"/>
  <c r="BF161" i="6"/>
  <c r="BI160" i="6"/>
  <c r="BH160" i="6"/>
  <c r="BG160" i="6"/>
  <c r="BE160" i="6"/>
  <c r="T160" i="6"/>
  <c r="R160" i="6"/>
  <c r="P160" i="6"/>
  <c r="BK160" i="6"/>
  <c r="J160" i="6"/>
  <c r="BF160" i="6"/>
  <c r="BI159" i="6"/>
  <c r="BH159" i="6"/>
  <c r="BG159" i="6"/>
  <c r="BE159" i="6"/>
  <c r="T159" i="6"/>
  <c r="R159" i="6"/>
  <c r="P159" i="6"/>
  <c r="BK159" i="6"/>
  <c r="J159" i="6"/>
  <c r="BF159" i="6"/>
  <c r="BI158" i="6"/>
  <c r="BH158" i="6"/>
  <c r="BG158" i="6"/>
  <c r="BE158" i="6"/>
  <c r="T158" i="6"/>
  <c r="R158" i="6"/>
  <c r="P158" i="6"/>
  <c r="BK158" i="6"/>
  <c r="J158" i="6"/>
  <c r="BF158" i="6"/>
  <c r="BI157" i="6"/>
  <c r="BH157" i="6"/>
  <c r="BG157" i="6"/>
  <c r="BE157" i="6"/>
  <c r="T157" i="6"/>
  <c r="R157" i="6"/>
  <c r="P157" i="6"/>
  <c r="BK157" i="6"/>
  <c r="J157" i="6"/>
  <c r="BF157" i="6"/>
  <c r="BI156" i="6"/>
  <c r="BH156" i="6"/>
  <c r="BG156" i="6"/>
  <c r="BE156" i="6"/>
  <c r="T156" i="6"/>
  <c r="R156" i="6"/>
  <c r="P156" i="6"/>
  <c r="BK156" i="6"/>
  <c r="J156" i="6"/>
  <c r="BF156" i="6"/>
  <c r="BI155" i="6"/>
  <c r="BH155" i="6"/>
  <c r="BG155" i="6"/>
  <c r="BE155" i="6"/>
  <c r="T155" i="6"/>
  <c r="R155" i="6"/>
  <c r="P155" i="6"/>
  <c r="BK155" i="6"/>
  <c r="J155" i="6"/>
  <c r="BF155" i="6"/>
  <c r="BI154" i="6"/>
  <c r="BH154" i="6"/>
  <c r="BG154" i="6"/>
  <c r="BE154" i="6"/>
  <c r="T154" i="6"/>
  <c r="R154" i="6"/>
  <c r="P154" i="6"/>
  <c r="BK154" i="6"/>
  <c r="J154" i="6"/>
  <c r="BF154" i="6"/>
  <c r="BI153" i="6"/>
  <c r="BH153" i="6"/>
  <c r="BG153" i="6"/>
  <c r="BE153" i="6"/>
  <c r="T153" i="6"/>
  <c r="R153" i="6"/>
  <c r="P153" i="6"/>
  <c r="BK153" i="6"/>
  <c r="J153" i="6"/>
  <c r="BF153" i="6"/>
  <c r="BI152" i="6"/>
  <c r="BH152" i="6"/>
  <c r="BG152" i="6"/>
  <c r="BE152" i="6"/>
  <c r="T152" i="6"/>
  <c r="R152" i="6"/>
  <c r="P152" i="6"/>
  <c r="BK152" i="6"/>
  <c r="J152" i="6"/>
  <c r="BF152" i="6"/>
  <c r="BI151" i="6"/>
  <c r="BH151" i="6"/>
  <c r="BG151" i="6"/>
  <c r="BE151" i="6"/>
  <c r="T151" i="6"/>
  <c r="R151" i="6"/>
  <c r="P151" i="6"/>
  <c r="BK151" i="6"/>
  <c r="J151" i="6"/>
  <c r="BF151" i="6"/>
  <c r="BI150" i="6"/>
  <c r="BH150" i="6"/>
  <c r="BG150" i="6"/>
  <c r="BE150" i="6"/>
  <c r="T150" i="6"/>
  <c r="R150" i="6"/>
  <c r="P150" i="6"/>
  <c r="BK150" i="6"/>
  <c r="J150" i="6"/>
  <c r="BF150" i="6"/>
  <c r="BI149" i="6"/>
  <c r="BH149" i="6"/>
  <c r="BG149" i="6"/>
  <c r="BE149" i="6"/>
  <c r="T149" i="6"/>
  <c r="R149" i="6"/>
  <c r="P149" i="6"/>
  <c r="BK149" i="6"/>
  <c r="J149" i="6"/>
  <c r="BF149" i="6"/>
  <c r="BI148" i="6"/>
  <c r="BH148" i="6"/>
  <c r="BG148" i="6"/>
  <c r="BE148" i="6"/>
  <c r="T148" i="6"/>
  <c r="R148" i="6"/>
  <c r="P148" i="6"/>
  <c r="BK148" i="6"/>
  <c r="J148" i="6"/>
  <c r="BF148" i="6"/>
  <c r="BI147" i="6"/>
  <c r="BH147" i="6"/>
  <c r="BG147" i="6"/>
  <c r="BE147" i="6"/>
  <c r="T147" i="6"/>
  <c r="R147" i="6"/>
  <c r="P147" i="6"/>
  <c r="BK147" i="6"/>
  <c r="J147" i="6"/>
  <c r="BF147" i="6"/>
  <c r="BI146" i="6"/>
  <c r="BH146" i="6"/>
  <c r="BG146" i="6"/>
  <c r="BE146" i="6"/>
  <c r="T146" i="6"/>
  <c r="R146" i="6"/>
  <c r="P146" i="6"/>
  <c r="BK146" i="6"/>
  <c r="J146" i="6"/>
  <c r="BF146" i="6"/>
  <c r="BI145" i="6"/>
  <c r="BH145" i="6"/>
  <c r="BG145" i="6"/>
  <c r="BE145" i="6"/>
  <c r="T145" i="6"/>
  <c r="R145" i="6"/>
  <c r="P145" i="6"/>
  <c r="BK145" i="6"/>
  <c r="J145" i="6"/>
  <c r="BF145" i="6"/>
  <c r="BI144" i="6"/>
  <c r="BH144" i="6"/>
  <c r="BG144" i="6"/>
  <c r="BE144" i="6"/>
  <c r="T144" i="6"/>
  <c r="R144" i="6"/>
  <c r="P144" i="6"/>
  <c r="BK144" i="6"/>
  <c r="J144" i="6"/>
  <c r="BF144" i="6"/>
  <c r="BI143" i="6"/>
  <c r="BH143" i="6"/>
  <c r="BG143" i="6"/>
  <c r="BE143" i="6"/>
  <c r="T143" i="6"/>
  <c r="R143" i="6"/>
  <c r="P143" i="6"/>
  <c r="BK143" i="6"/>
  <c r="J143" i="6"/>
  <c r="BF143" i="6"/>
  <c r="BI142" i="6"/>
  <c r="BH142" i="6"/>
  <c r="BG142" i="6"/>
  <c r="BE142" i="6"/>
  <c r="T142" i="6"/>
  <c r="R142" i="6"/>
  <c r="P142" i="6"/>
  <c r="BK142" i="6"/>
  <c r="J142" i="6"/>
  <c r="BF142" i="6"/>
  <c r="BI141" i="6"/>
  <c r="BH141" i="6"/>
  <c r="BG141" i="6"/>
  <c r="BE141" i="6"/>
  <c r="T141" i="6"/>
  <c r="R141" i="6"/>
  <c r="P141" i="6"/>
  <c r="BK141" i="6"/>
  <c r="J141" i="6"/>
  <c r="BF141" i="6"/>
  <c r="BI140" i="6"/>
  <c r="BH140" i="6"/>
  <c r="BG140" i="6"/>
  <c r="BE140" i="6"/>
  <c r="T140" i="6"/>
  <c r="R140" i="6"/>
  <c r="P140" i="6"/>
  <c r="BK140" i="6"/>
  <c r="J140" i="6"/>
  <c r="BF140" i="6"/>
  <c r="BI139" i="6"/>
  <c r="BH139" i="6"/>
  <c r="BG139" i="6"/>
  <c r="BE139" i="6"/>
  <c r="T139" i="6"/>
  <c r="R139" i="6"/>
  <c r="P139" i="6"/>
  <c r="BK139" i="6"/>
  <c r="J139" i="6"/>
  <c r="BF139" i="6"/>
  <c r="BI138" i="6"/>
  <c r="BH138" i="6"/>
  <c r="BG138" i="6"/>
  <c r="BE138" i="6"/>
  <c r="T138" i="6"/>
  <c r="R138" i="6"/>
  <c r="P138" i="6"/>
  <c r="BK138" i="6"/>
  <c r="J138" i="6"/>
  <c r="BF138" i="6"/>
  <c r="BI137" i="6"/>
  <c r="BH137" i="6"/>
  <c r="BG137" i="6"/>
  <c r="BE137" i="6"/>
  <c r="T137" i="6"/>
  <c r="R137" i="6"/>
  <c r="P137" i="6"/>
  <c r="BK137" i="6"/>
  <c r="J137" i="6"/>
  <c r="BF137" i="6"/>
  <c r="BI136" i="6"/>
  <c r="BH136" i="6"/>
  <c r="BG136" i="6"/>
  <c r="BE136" i="6"/>
  <c r="T136" i="6"/>
  <c r="R136" i="6"/>
  <c r="P136" i="6"/>
  <c r="BK136" i="6"/>
  <c r="J136" i="6"/>
  <c r="BF136" i="6"/>
  <c r="BI135" i="6"/>
  <c r="BH135" i="6"/>
  <c r="BG135" i="6"/>
  <c r="BE135" i="6"/>
  <c r="T135" i="6"/>
  <c r="R135" i="6"/>
  <c r="P135" i="6"/>
  <c r="BK135" i="6"/>
  <c r="J135" i="6"/>
  <c r="BF135" i="6"/>
  <c r="BI134" i="6"/>
  <c r="BH134" i="6"/>
  <c r="BG134" i="6"/>
  <c r="BE134" i="6"/>
  <c r="T134" i="6"/>
  <c r="R134" i="6"/>
  <c r="P134" i="6"/>
  <c r="BK134" i="6"/>
  <c r="J134" i="6"/>
  <c r="BF134" i="6"/>
  <c r="BI133" i="6"/>
  <c r="BH133" i="6"/>
  <c r="BG133" i="6"/>
  <c r="BE133" i="6"/>
  <c r="T133" i="6"/>
  <c r="R133" i="6"/>
  <c r="P133" i="6"/>
  <c r="BK133" i="6"/>
  <c r="J133" i="6"/>
  <c r="BF133" i="6"/>
  <c r="BI132" i="6"/>
  <c r="BH132" i="6"/>
  <c r="BG132" i="6"/>
  <c r="BE132" i="6"/>
  <c r="T132" i="6"/>
  <c r="R132" i="6"/>
  <c r="P132" i="6"/>
  <c r="BK132" i="6"/>
  <c r="J132" i="6"/>
  <c r="BF132" i="6"/>
  <c r="BI131" i="6"/>
  <c r="BH131" i="6"/>
  <c r="BG131" i="6"/>
  <c r="BE131" i="6"/>
  <c r="T131" i="6"/>
  <c r="T130" i="6"/>
  <c r="R131" i="6"/>
  <c r="R130" i="6"/>
  <c r="P131" i="6"/>
  <c r="BK131" i="6"/>
  <c r="J131" i="6"/>
  <c r="BF131" i="6" s="1"/>
  <c r="J124" i="6"/>
  <c r="F124" i="6"/>
  <c r="F122" i="6"/>
  <c r="E120" i="6"/>
  <c r="J95" i="6"/>
  <c r="F95" i="6"/>
  <c r="F93" i="6"/>
  <c r="E91" i="6"/>
  <c r="J28" i="6"/>
  <c r="E28" i="6"/>
  <c r="J125" i="6"/>
  <c r="J96" i="6"/>
  <c r="J27" i="6"/>
  <c r="J22" i="6"/>
  <c r="E22" i="6"/>
  <c r="F96" i="6" s="1"/>
  <c r="F125" i="6"/>
  <c r="J21" i="6"/>
  <c r="J16" i="6"/>
  <c r="J93" i="6" s="1"/>
  <c r="E7" i="6"/>
  <c r="J147" i="5"/>
  <c r="J41" i="5"/>
  <c r="J40" i="5"/>
  <c r="AY101" i="1"/>
  <c r="J39" i="5"/>
  <c r="AX101" i="1"/>
  <c r="BI285" i="5"/>
  <c r="BH285" i="5"/>
  <c r="BG285" i="5"/>
  <c r="BE285" i="5"/>
  <c r="T285" i="5"/>
  <c r="R285" i="5"/>
  <c r="P285" i="5"/>
  <c r="BK285" i="5"/>
  <c r="BK283" i="5" s="1"/>
  <c r="BK282" i="5" s="1"/>
  <c r="J282" i="5" s="1"/>
  <c r="J285" i="5"/>
  <c r="BF285" i="5"/>
  <c r="BI284" i="5"/>
  <c r="BH284" i="5"/>
  <c r="BG284" i="5"/>
  <c r="BE284" i="5"/>
  <c r="T284" i="5"/>
  <c r="T283" i="5"/>
  <c r="T282" i="5" s="1"/>
  <c r="R284" i="5"/>
  <c r="R283" i="5" s="1"/>
  <c r="R282" i="5"/>
  <c r="P284" i="5"/>
  <c r="P283" i="5" s="1"/>
  <c r="P282" i="5" s="1"/>
  <c r="BK284" i="5"/>
  <c r="J283" i="5"/>
  <c r="J121" i="5" s="1"/>
  <c r="J284" i="5"/>
  <c r="BF284" i="5"/>
  <c r="J120" i="5"/>
  <c r="BI281" i="5"/>
  <c r="BH281" i="5"/>
  <c r="BG281" i="5"/>
  <c r="BE281" i="5"/>
  <c r="T281" i="5"/>
  <c r="R281" i="5"/>
  <c r="P281" i="5"/>
  <c r="BK281" i="5"/>
  <c r="BK279" i="5" s="1"/>
  <c r="J279" i="5" s="1"/>
  <c r="J119" i="5" s="1"/>
  <c r="J281" i="5"/>
  <c r="BF281" i="5"/>
  <c r="BI280" i="5"/>
  <c r="BH280" i="5"/>
  <c r="BG280" i="5"/>
  <c r="BE280" i="5"/>
  <c r="T280" i="5"/>
  <c r="T279" i="5"/>
  <c r="R280" i="5"/>
  <c r="R279" i="5"/>
  <c r="P280" i="5"/>
  <c r="P279" i="5"/>
  <c r="BK280" i="5"/>
  <c r="J280" i="5"/>
  <c r="BF280" i="5"/>
  <c r="BI278" i="5"/>
  <c r="BH278" i="5"/>
  <c r="BG278" i="5"/>
  <c r="BE278" i="5"/>
  <c r="T278" i="5"/>
  <c r="T277" i="5"/>
  <c r="R278" i="5"/>
  <c r="R277" i="5" s="1"/>
  <c r="P278" i="5"/>
  <c r="P277" i="5"/>
  <c r="BK278" i="5"/>
  <c r="BK277" i="5" s="1"/>
  <c r="J277" i="5" s="1"/>
  <c r="J118" i="5" s="1"/>
  <c r="J278" i="5"/>
  <c r="BF278" i="5"/>
  <c r="BI276" i="5"/>
  <c r="BH276" i="5"/>
  <c r="BG276" i="5"/>
  <c r="BE276" i="5"/>
  <c r="T276" i="5"/>
  <c r="R276" i="5"/>
  <c r="P276" i="5"/>
  <c r="BK276" i="5"/>
  <c r="J276" i="5"/>
  <c r="BF276" i="5"/>
  <c r="BI275" i="5"/>
  <c r="BH275" i="5"/>
  <c r="BG275" i="5"/>
  <c r="BE275" i="5"/>
  <c r="T275" i="5"/>
  <c r="R275" i="5"/>
  <c r="P275" i="5"/>
  <c r="BK275" i="5"/>
  <c r="J275" i="5"/>
  <c r="BF275" i="5"/>
  <c r="BI274" i="5"/>
  <c r="BH274" i="5"/>
  <c r="BG274" i="5"/>
  <c r="BE274" i="5"/>
  <c r="T274" i="5"/>
  <c r="R274" i="5"/>
  <c r="P274" i="5"/>
  <c r="BK274" i="5"/>
  <c r="J274" i="5"/>
  <c r="BF274" i="5"/>
  <c r="BI273" i="5"/>
  <c r="BH273" i="5"/>
  <c r="BG273" i="5"/>
  <c r="BE273" i="5"/>
  <c r="T273" i="5"/>
  <c r="R273" i="5"/>
  <c r="R270" i="5" s="1"/>
  <c r="P273" i="5"/>
  <c r="BK273" i="5"/>
  <c r="J273" i="5"/>
  <c r="BF273" i="5"/>
  <c r="BI272" i="5"/>
  <c r="BH272" i="5"/>
  <c r="BG272" i="5"/>
  <c r="BE272" i="5"/>
  <c r="T272" i="5"/>
  <c r="R272" i="5"/>
  <c r="P272" i="5"/>
  <c r="BK272" i="5"/>
  <c r="BK270" i="5" s="1"/>
  <c r="J270" i="5" s="1"/>
  <c r="J117" i="5" s="1"/>
  <c r="J272" i="5"/>
  <c r="BF272" i="5"/>
  <c r="BI271" i="5"/>
  <c r="BH271" i="5"/>
  <c r="BG271" i="5"/>
  <c r="BE271" i="5"/>
  <c r="T271" i="5"/>
  <c r="T270" i="5"/>
  <c r="R271" i="5"/>
  <c r="P271" i="5"/>
  <c r="P270" i="5"/>
  <c r="BK271" i="5"/>
  <c r="J271" i="5"/>
  <c r="BF271" i="5" s="1"/>
  <c r="BI269" i="5"/>
  <c r="BH269" i="5"/>
  <c r="BG269" i="5"/>
  <c r="BE269" i="5"/>
  <c r="T269" i="5"/>
  <c r="T267" i="5" s="1"/>
  <c r="R269" i="5"/>
  <c r="P269" i="5"/>
  <c r="BK269" i="5"/>
  <c r="J269" i="5"/>
  <c r="BF269" i="5"/>
  <c r="BI268" i="5"/>
  <c r="BH268" i="5"/>
  <c r="BG268" i="5"/>
  <c r="BE268" i="5"/>
  <c r="T268" i="5"/>
  <c r="R268" i="5"/>
  <c r="R267" i="5"/>
  <c r="P268" i="5"/>
  <c r="P267" i="5"/>
  <c r="BK268" i="5"/>
  <c r="BK267" i="5"/>
  <c r="J267" i="5" s="1"/>
  <c r="J116" i="5" s="1"/>
  <c r="J268" i="5"/>
  <c r="BF268" i="5" s="1"/>
  <c r="BI266" i="5"/>
  <c r="BH266" i="5"/>
  <c r="BG266" i="5"/>
  <c r="BE266" i="5"/>
  <c r="T266" i="5"/>
  <c r="R266" i="5"/>
  <c r="R263" i="5" s="1"/>
  <c r="P266" i="5"/>
  <c r="BK266" i="5"/>
  <c r="J266" i="5"/>
  <c r="BF266" i="5"/>
  <c r="BI265" i="5"/>
  <c r="BH265" i="5"/>
  <c r="BG265" i="5"/>
  <c r="BE265" i="5"/>
  <c r="T265" i="5"/>
  <c r="R265" i="5"/>
  <c r="P265" i="5"/>
  <c r="BK265" i="5"/>
  <c r="BK263" i="5" s="1"/>
  <c r="J263" i="5" s="1"/>
  <c r="J115" i="5" s="1"/>
  <c r="J265" i="5"/>
  <c r="BF265" i="5"/>
  <c r="BI264" i="5"/>
  <c r="BH264" i="5"/>
  <c r="BG264" i="5"/>
  <c r="BE264" i="5"/>
  <c r="T264" i="5"/>
  <c r="T263" i="5"/>
  <c r="R264" i="5"/>
  <c r="P264" i="5"/>
  <c r="P263" i="5"/>
  <c r="BK264" i="5"/>
  <c r="J264" i="5"/>
  <c r="BF264" i="5"/>
  <c r="BI262" i="5"/>
  <c r="BH262" i="5"/>
  <c r="BG262" i="5"/>
  <c r="BE262" i="5"/>
  <c r="T262" i="5"/>
  <c r="R262" i="5"/>
  <c r="P262" i="5"/>
  <c r="BK262" i="5"/>
  <c r="J262" i="5"/>
  <c r="BF262" i="5"/>
  <c r="BI261" i="5"/>
  <c r="BH261" i="5"/>
  <c r="BG261" i="5"/>
  <c r="BE261" i="5"/>
  <c r="T261" i="5"/>
  <c r="R261" i="5"/>
  <c r="P261" i="5"/>
  <c r="BK261" i="5"/>
  <c r="J261" i="5"/>
  <c r="BF261" i="5" s="1"/>
  <c r="BI260" i="5"/>
  <c r="BH260" i="5"/>
  <c r="BG260" i="5"/>
  <c r="BE260" i="5"/>
  <c r="T260" i="5"/>
  <c r="R260" i="5"/>
  <c r="P260" i="5"/>
  <c r="BK260" i="5"/>
  <c r="J260" i="5"/>
  <c r="BF260" i="5"/>
  <c r="BI259" i="5"/>
  <c r="BH259" i="5"/>
  <c r="BG259" i="5"/>
  <c r="BE259" i="5"/>
  <c r="T259" i="5"/>
  <c r="R259" i="5"/>
  <c r="P259" i="5"/>
  <c r="BK259" i="5"/>
  <c r="J259" i="5"/>
  <c r="BF259" i="5" s="1"/>
  <c r="BI258" i="5"/>
  <c r="BH258" i="5"/>
  <c r="BG258" i="5"/>
  <c r="BE258" i="5"/>
  <c r="T258" i="5"/>
  <c r="R258" i="5"/>
  <c r="P258" i="5"/>
  <c r="BK258" i="5"/>
  <c r="J258" i="5"/>
  <c r="BF258" i="5"/>
  <c r="BI257" i="5"/>
  <c r="BH257" i="5"/>
  <c r="BG257" i="5"/>
  <c r="BE257" i="5"/>
  <c r="T257" i="5"/>
  <c r="R257" i="5"/>
  <c r="P257" i="5"/>
  <c r="BK257" i="5"/>
  <c r="J257" i="5"/>
  <c r="BF257" i="5" s="1"/>
  <c r="BI256" i="5"/>
  <c r="BH256" i="5"/>
  <c r="BG256" i="5"/>
  <c r="BE256" i="5"/>
  <c r="T256" i="5"/>
  <c r="R256" i="5"/>
  <c r="P256" i="5"/>
  <c r="P253" i="5" s="1"/>
  <c r="P221" i="5" s="1"/>
  <c r="BK256" i="5"/>
  <c r="J256" i="5"/>
  <c r="BF256" i="5"/>
  <c r="BI255" i="5"/>
  <c r="BH255" i="5"/>
  <c r="BG255" i="5"/>
  <c r="BE255" i="5"/>
  <c r="T255" i="5"/>
  <c r="T253" i="5" s="1"/>
  <c r="R255" i="5"/>
  <c r="P255" i="5"/>
  <c r="BK255" i="5"/>
  <c r="J255" i="5"/>
  <c r="BF255" i="5" s="1"/>
  <c r="BI254" i="5"/>
  <c r="BH254" i="5"/>
  <c r="BG254" i="5"/>
  <c r="BE254" i="5"/>
  <c r="T254" i="5"/>
  <c r="R254" i="5"/>
  <c r="R253" i="5" s="1"/>
  <c r="P254" i="5"/>
  <c r="BK254" i="5"/>
  <c r="BK253" i="5" s="1"/>
  <c r="J253" i="5" s="1"/>
  <c r="J114" i="5" s="1"/>
  <c r="J254" i="5"/>
  <c r="BF254" i="5"/>
  <c r="BI252" i="5"/>
  <c r="BH252" i="5"/>
  <c r="BG252" i="5"/>
  <c r="BE252" i="5"/>
  <c r="T252" i="5"/>
  <c r="R252" i="5"/>
  <c r="P252" i="5"/>
  <c r="BK252" i="5"/>
  <c r="J252" i="5"/>
  <c r="BF252" i="5"/>
  <c r="BI251" i="5"/>
  <c r="BH251" i="5"/>
  <c r="BG251" i="5"/>
  <c r="BE251" i="5"/>
  <c r="T251" i="5"/>
  <c r="R251" i="5"/>
  <c r="P251" i="5"/>
  <c r="BK251" i="5"/>
  <c r="J251" i="5"/>
  <c r="BF251" i="5"/>
  <c r="BI250" i="5"/>
  <c r="BH250" i="5"/>
  <c r="BG250" i="5"/>
  <c r="BE250" i="5"/>
  <c r="T250" i="5"/>
  <c r="R250" i="5"/>
  <c r="P250" i="5"/>
  <c r="BK250" i="5"/>
  <c r="J250" i="5"/>
  <c r="BF250" i="5"/>
  <c r="BI249" i="5"/>
  <c r="BH249" i="5"/>
  <c r="BG249" i="5"/>
  <c r="BE249" i="5"/>
  <c r="T249" i="5"/>
  <c r="R249" i="5"/>
  <c r="P249" i="5"/>
  <c r="BK249" i="5"/>
  <c r="J249" i="5"/>
  <c r="BF249" i="5"/>
  <c r="BI248" i="5"/>
  <c r="BH248" i="5"/>
  <c r="BG248" i="5"/>
  <c r="BE248" i="5"/>
  <c r="T248" i="5"/>
  <c r="R248" i="5"/>
  <c r="P248" i="5"/>
  <c r="BK248" i="5"/>
  <c r="J248" i="5"/>
  <c r="BF248" i="5"/>
  <c r="BI247" i="5"/>
  <c r="BH247" i="5"/>
  <c r="BG247" i="5"/>
  <c r="BE247" i="5"/>
  <c r="T247" i="5"/>
  <c r="R247" i="5"/>
  <c r="P247" i="5"/>
  <c r="BK247" i="5"/>
  <c r="J247" i="5"/>
  <c r="BF247" i="5"/>
  <c r="BI246" i="5"/>
  <c r="BH246" i="5"/>
  <c r="BG246" i="5"/>
  <c r="BE246" i="5"/>
  <c r="T246" i="5"/>
  <c r="R246" i="5"/>
  <c r="P246" i="5"/>
  <c r="BK246" i="5"/>
  <c r="J246" i="5"/>
  <c r="BF246" i="5"/>
  <c r="BI245" i="5"/>
  <c r="BH245" i="5"/>
  <c r="BG245" i="5"/>
  <c r="BE245" i="5"/>
  <c r="T245" i="5"/>
  <c r="R245" i="5"/>
  <c r="R242" i="5" s="1"/>
  <c r="P245" i="5"/>
  <c r="BK245" i="5"/>
  <c r="J245" i="5"/>
  <c r="BF245" i="5"/>
  <c r="BI244" i="5"/>
  <c r="BH244" i="5"/>
  <c r="BG244" i="5"/>
  <c r="BE244" i="5"/>
  <c r="T244" i="5"/>
  <c r="R244" i="5"/>
  <c r="P244" i="5"/>
  <c r="BK244" i="5"/>
  <c r="BK242" i="5" s="1"/>
  <c r="J242" i="5" s="1"/>
  <c r="J113" i="5" s="1"/>
  <c r="J244" i="5"/>
  <c r="BF244" i="5"/>
  <c r="BI243" i="5"/>
  <c r="BH243" i="5"/>
  <c r="BG243" i="5"/>
  <c r="BE243" i="5"/>
  <c r="T243" i="5"/>
  <c r="T242" i="5"/>
  <c r="R243" i="5"/>
  <c r="P243" i="5"/>
  <c r="P242" i="5"/>
  <c r="BK243" i="5"/>
  <c r="J243" i="5"/>
  <c r="BF243" i="5" s="1"/>
  <c r="BI241" i="5"/>
  <c r="BH241" i="5"/>
  <c r="BG241" i="5"/>
  <c r="BE241" i="5"/>
  <c r="T241" i="5"/>
  <c r="R241" i="5"/>
  <c r="P241" i="5"/>
  <c r="BK241" i="5"/>
  <c r="J241" i="5"/>
  <c r="BF241" i="5"/>
  <c r="BI240" i="5"/>
  <c r="BH240" i="5"/>
  <c r="BG240" i="5"/>
  <c r="BE240" i="5"/>
  <c r="T240" i="5"/>
  <c r="R240" i="5"/>
  <c r="P240" i="5"/>
  <c r="BK240" i="5"/>
  <c r="J240" i="5"/>
  <c r="BF240" i="5"/>
  <c r="BI239" i="5"/>
  <c r="BH239" i="5"/>
  <c r="BG239" i="5"/>
  <c r="BE239" i="5"/>
  <c r="T239" i="5"/>
  <c r="R239" i="5"/>
  <c r="P239" i="5"/>
  <c r="BK239" i="5"/>
  <c r="J239" i="5"/>
  <c r="BF239" i="5"/>
  <c r="BI238" i="5"/>
  <c r="BH238" i="5"/>
  <c r="BG238" i="5"/>
  <c r="BE238" i="5"/>
  <c r="T238" i="5"/>
  <c r="R238" i="5"/>
  <c r="P238" i="5"/>
  <c r="BK238" i="5"/>
  <c r="J238" i="5"/>
  <c r="BF238" i="5"/>
  <c r="BI237" i="5"/>
  <c r="BH237" i="5"/>
  <c r="BG237" i="5"/>
  <c r="BE237" i="5"/>
  <c r="T237" i="5"/>
  <c r="R237" i="5"/>
  <c r="P237" i="5"/>
  <c r="BK237" i="5"/>
  <c r="J237" i="5"/>
  <c r="BF237" i="5"/>
  <c r="BI236" i="5"/>
  <c r="BH236" i="5"/>
  <c r="BG236" i="5"/>
  <c r="BE236" i="5"/>
  <c r="T236" i="5"/>
  <c r="R236" i="5"/>
  <c r="P236" i="5"/>
  <c r="BK236" i="5"/>
  <c r="J236" i="5"/>
  <c r="BF236" i="5"/>
  <c r="BI235" i="5"/>
  <c r="BH235" i="5"/>
  <c r="BG235" i="5"/>
  <c r="BE235" i="5"/>
  <c r="T235" i="5"/>
  <c r="R235" i="5"/>
  <c r="R232" i="5" s="1"/>
  <c r="P235" i="5"/>
  <c r="BK235" i="5"/>
  <c r="J235" i="5"/>
  <c r="BF235" i="5"/>
  <c r="BI234" i="5"/>
  <c r="BH234" i="5"/>
  <c r="BG234" i="5"/>
  <c r="BE234" i="5"/>
  <c r="T234" i="5"/>
  <c r="R234" i="5"/>
  <c r="P234" i="5"/>
  <c r="BK234" i="5"/>
  <c r="BK232" i="5" s="1"/>
  <c r="J232" i="5" s="1"/>
  <c r="J234" i="5"/>
  <c r="BF234" i="5"/>
  <c r="BI233" i="5"/>
  <c r="BH233" i="5"/>
  <c r="BG233" i="5"/>
  <c r="BE233" i="5"/>
  <c r="T233" i="5"/>
  <c r="T232" i="5"/>
  <c r="R233" i="5"/>
  <c r="P233" i="5"/>
  <c r="P232" i="5"/>
  <c r="BK233" i="5"/>
  <c r="J233" i="5"/>
  <c r="BF233" i="5" s="1"/>
  <c r="J112" i="5"/>
  <c r="BI231" i="5"/>
  <c r="BH231" i="5"/>
  <c r="BG231" i="5"/>
  <c r="BE231" i="5"/>
  <c r="T231" i="5"/>
  <c r="R231" i="5"/>
  <c r="P231" i="5"/>
  <c r="BK231" i="5"/>
  <c r="J231" i="5"/>
  <c r="BF231" i="5"/>
  <c r="BI230" i="5"/>
  <c r="BH230" i="5"/>
  <c r="BG230" i="5"/>
  <c r="BE230" i="5"/>
  <c r="T230" i="5"/>
  <c r="R230" i="5"/>
  <c r="P230" i="5"/>
  <c r="BK230" i="5"/>
  <c r="J230" i="5"/>
  <c r="BF230" i="5"/>
  <c r="BI229" i="5"/>
  <c r="BH229" i="5"/>
  <c r="BG229" i="5"/>
  <c r="BE229" i="5"/>
  <c r="T229" i="5"/>
  <c r="R229" i="5"/>
  <c r="P229" i="5"/>
  <c r="BK229" i="5"/>
  <c r="J229" i="5"/>
  <c r="BF229" i="5"/>
  <c r="BI228" i="5"/>
  <c r="BH228" i="5"/>
  <c r="BG228" i="5"/>
  <c r="BE228" i="5"/>
  <c r="T228" i="5"/>
  <c r="R228" i="5"/>
  <c r="P228" i="5"/>
  <c r="BK228" i="5"/>
  <c r="J228" i="5"/>
  <c r="BF228" i="5"/>
  <c r="BI227" i="5"/>
  <c r="BH227" i="5"/>
  <c r="BG227" i="5"/>
  <c r="BE227" i="5"/>
  <c r="T227" i="5"/>
  <c r="R227" i="5"/>
  <c r="P227" i="5"/>
  <c r="BK227" i="5"/>
  <c r="J227" i="5"/>
  <c r="BF227" i="5"/>
  <c r="BI226" i="5"/>
  <c r="BH226" i="5"/>
  <c r="BG226" i="5"/>
  <c r="BE226" i="5"/>
  <c r="T226" i="5"/>
  <c r="R226" i="5"/>
  <c r="P226" i="5"/>
  <c r="BK226" i="5"/>
  <c r="J226" i="5"/>
  <c r="BF226" i="5"/>
  <c r="BI225" i="5"/>
  <c r="BH225" i="5"/>
  <c r="BG225" i="5"/>
  <c r="BE225" i="5"/>
  <c r="T225" i="5"/>
  <c r="R225" i="5"/>
  <c r="P225" i="5"/>
  <c r="BK225" i="5"/>
  <c r="J225" i="5"/>
  <c r="BF225" i="5"/>
  <c r="BI224" i="5"/>
  <c r="BH224" i="5"/>
  <c r="BG224" i="5"/>
  <c r="BE224" i="5"/>
  <c r="T224" i="5"/>
  <c r="R224" i="5"/>
  <c r="P224" i="5"/>
  <c r="BK224" i="5"/>
  <c r="J224" i="5"/>
  <c r="BF224" i="5"/>
  <c r="BI223" i="5"/>
  <c r="BH223" i="5"/>
  <c r="BG223" i="5"/>
  <c r="BE223" i="5"/>
  <c r="T223" i="5"/>
  <c r="T222" i="5"/>
  <c r="R223" i="5"/>
  <c r="R222" i="5"/>
  <c r="R221" i="5" s="1"/>
  <c r="P223" i="5"/>
  <c r="P222" i="5"/>
  <c r="BK223" i="5"/>
  <c r="J223" i="5"/>
  <c r="BF223" i="5"/>
  <c r="BI220" i="5"/>
  <c r="BH220" i="5"/>
  <c r="BG220" i="5"/>
  <c r="BE220" i="5"/>
  <c r="T220" i="5"/>
  <c r="T219" i="5"/>
  <c r="R220" i="5"/>
  <c r="R219" i="5"/>
  <c r="P220" i="5"/>
  <c r="P219" i="5"/>
  <c r="BK220" i="5"/>
  <c r="BK219" i="5"/>
  <c r="J219" i="5" s="1"/>
  <c r="J109" i="5" s="1"/>
  <c r="J220" i="5"/>
  <c r="BF220" i="5"/>
  <c r="BI218" i="5"/>
  <c r="BH218" i="5"/>
  <c r="BG218" i="5"/>
  <c r="BE218" i="5"/>
  <c r="T218" i="5"/>
  <c r="R218" i="5"/>
  <c r="P218" i="5"/>
  <c r="BK218" i="5"/>
  <c r="J218" i="5"/>
  <c r="BF218" i="5"/>
  <c r="BI217" i="5"/>
  <c r="BH217" i="5"/>
  <c r="BG217" i="5"/>
  <c r="BE217" i="5"/>
  <c r="T217" i="5"/>
  <c r="R217" i="5"/>
  <c r="P217" i="5"/>
  <c r="BK217" i="5"/>
  <c r="J217" i="5"/>
  <c r="BF217" i="5"/>
  <c r="BI216" i="5"/>
  <c r="BH216" i="5"/>
  <c r="BG216" i="5"/>
  <c r="BE216" i="5"/>
  <c r="T216" i="5"/>
  <c r="R216" i="5"/>
  <c r="P216" i="5"/>
  <c r="BK216" i="5"/>
  <c r="J216" i="5"/>
  <c r="BF216" i="5"/>
  <c r="BI215" i="5"/>
  <c r="BH215" i="5"/>
  <c r="BG215" i="5"/>
  <c r="BE215" i="5"/>
  <c r="T215" i="5"/>
  <c r="R215" i="5"/>
  <c r="P215" i="5"/>
  <c r="BK215" i="5"/>
  <c r="J215" i="5"/>
  <c r="BF215" i="5"/>
  <c r="BI214" i="5"/>
  <c r="BH214" i="5"/>
  <c r="BG214" i="5"/>
  <c r="BE214" i="5"/>
  <c r="T214" i="5"/>
  <c r="R214" i="5"/>
  <c r="P214" i="5"/>
  <c r="BK214" i="5"/>
  <c r="J214" i="5"/>
  <c r="BF214" i="5"/>
  <c r="BI213" i="5"/>
  <c r="BH213" i="5"/>
  <c r="BG213" i="5"/>
  <c r="BE213" i="5"/>
  <c r="T213" i="5"/>
  <c r="R213" i="5"/>
  <c r="P213" i="5"/>
  <c r="BK213" i="5"/>
  <c r="J213" i="5"/>
  <c r="BF213" i="5"/>
  <c r="BI212" i="5"/>
  <c r="BH212" i="5"/>
  <c r="BG212" i="5"/>
  <c r="BE212" i="5"/>
  <c r="T212" i="5"/>
  <c r="R212" i="5"/>
  <c r="P212" i="5"/>
  <c r="BK212" i="5"/>
  <c r="J212" i="5"/>
  <c r="BF212" i="5"/>
  <c r="BI211" i="5"/>
  <c r="BH211" i="5"/>
  <c r="BG211" i="5"/>
  <c r="BE211" i="5"/>
  <c r="T211" i="5"/>
  <c r="R211" i="5"/>
  <c r="P211" i="5"/>
  <c r="BK211" i="5"/>
  <c r="J211" i="5"/>
  <c r="BF211" i="5"/>
  <c r="BI210" i="5"/>
  <c r="BH210" i="5"/>
  <c r="BG210" i="5"/>
  <c r="BE210" i="5"/>
  <c r="T210" i="5"/>
  <c r="R210" i="5"/>
  <c r="P210" i="5"/>
  <c r="BK210" i="5"/>
  <c r="J210" i="5"/>
  <c r="BF210" i="5"/>
  <c r="BI209" i="5"/>
  <c r="BH209" i="5"/>
  <c r="BG209" i="5"/>
  <c r="BE209" i="5"/>
  <c r="T209" i="5"/>
  <c r="R209" i="5"/>
  <c r="P209" i="5"/>
  <c r="BK209" i="5"/>
  <c r="J209" i="5"/>
  <c r="BF209" i="5"/>
  <c r="BI208" i="5"/>
  <c r="BH208" i="5"/>
  <c r="BG208" i="5"/>
  <c r="BE208" i="5"/>
  <c r="T208" i="5"/>
  <c r="R208" i="5"/>
  <c r="P208" i="5"/>
  <c r="BK208" i="5"/>
  <c r="J208" i="5"/>
  <c r="BF208" i="5"/>
  <c r="BI207" i="5"/>
  <c r="BH207" i="5"/>
  <c r="BG207" i="5"/>
  <c r="BE207" i="5"/>
  <c r="T207" i="5"/>
  <c r="R207" i="5"/>
  <c r="P207" i="5"/>
  <c r="BK207" i="5"/>
  <c r="J207" i="5"/>
  <c r="BF207" i="5"/>
  <c r="BI206" i="5"/>
  <c r="BH206" i="5"/>
  <c r="BG206" i="5"/>
  <c r="BE206" i="5"/>
  <c r="T206" i="5"/>
  <c r="R206" i="5"/>
  <c r="P206" i="5"/>
  <c r="BK206" i="5"/>
  <c r="J206" i="5"/>
  <c r="BF206" i="5"/>
  <c r="BI205" i="5"/>
  <c r="BH205" i="5"/>
  <c r="BG205" i="5"/>
  <c r="BE205" i="5"/>
  <c r="T205" i="5"/>
  <c r="R205" i="5"/>
  <c r="P205" i="5"/>
  <c r="BK205" i="5"/>
  <c r="J205" i="5"/>
  <c r="BF205" i="5"/>
  <c r="BI204" i="5"/>
  <c r="BH204" i="5"/>
  <c r="BG204" i="5"/>
  <c r="BE204" i="5"/>
  <c r="T204" i="5"/>
  <c r="R204" i="5"/>
  <c r="P204" i="5"/>
  <c r="P201" i="5" s="1"/>
  <c r="BK204" i="5"/>
  <c r="J204" i="5"/>
  <c r="BF204" i="5"/>
  <c r="BI203" i="5"/>
  <c r="BH203" i="5"/>
  <c r="BG203" i="5"/>
  <c r="BE203" i="5"/>
  <c r="T203" i="5"/>
  <c r="T201" i="5" s="1"/>
  <c r="R203" i="5"/>
  <c r="P203" i="5"/>
  <c r="BK203" i="5"/>
  <c r="J203" i="5"/>
  <c r="BF203" i="5"/>
  <c r="BI202" i="5"/>
  <c r="BH202" i="5"/>
  <c r="BG202" i="5"/>
  <c r="BE202" i="5"/>
  <c r="T202" i="5"/>
  <c r="R202" i="5"/>
  <c r="R201" i="5"/>
  <c r="P202" i="5"/>
  <c r="BK202" i="5"/>
  <c r="BK201" i="5"/>
  <c r="J201" i="5" s="1"/>
  <c r="J108" i="5" s="1"/>
  <c r="J202" i="5"/>
  <c r="BF202" i="5" s="1"/>
  <c r="BI200" i="5"/>
  <c r="BH200" i="5"/>
  <c r="BG200" i="5"/>
  <c r="BE200" i="5"/>
  <c r="T200" i="5"/>
  <c r="R200" i="5"/>
  <c r="P200" i="5"/>
  <c r="BK200" i="5"/>
  <c r="J200" i="5"/>
  <c r="BF200" i="5"/>
  <c r="BI199" i="5"/>
  <c r="BH199" i="5"/>
  <c r="BG199" i="5"/>
  <c r="BE199" i="5"/>
  <c r="T199" i="5"/>
  <c r="R199" i="5"/>
  <c r="P199" i="5"/>
  <c r="BK199" i="5"/>
  <c r="J199" i="5"/>
  <c r="BF199" i="5"/>
  <c r="BI198" i="5"/>
  <c r="BH198" i="5"/>
  <c r="BG198" i="5"/>
  <c r="BE198" i="5"/>
  <c r="T198" i="5"/>
  <c r="R198" i="5"/>
  <c r="P198" i="5"/>
  <c r="BK198" i="5"/>
  <c r="J198" i="5"/>
  <c r="BF198" i="5"/>
  <c r="BI197" i="5"/>
  <c r="BH197" i="5"/>
  <c r="BG197" i="5"/>
  <c r="BE197" i="5"/>
  <c r="T197" i="5"/>
  <c r="R197" i="5"/>
  <c r="P197" i="5"/>
  <c r="BK197" i="5"/>
  <c r="J197" i="5"/>
  <c r="BF197" i="5"/>
  <c r="BI196" i="5"/>
  <c r="BH196" i="5"/>
  <c r="BG196" i="5"/>
  <c r="BE196" i="5"/>
  <c r="T196" i="5"/>
  <c r="R196" i="5"/>
  <c r="P196" i="5"/>
  <c r="BK196" i="5"/>
  <c r="J196" i="5"/>
  <c r="BF196" i="5"/>
  <c r="BI195" i="5"/>
  <c r="BH195" i="5"/>
  <c r="BG195" i="5"/>
  <c r="BE195" i="5"/>
  <c r="T195" i="5"/>
  <c r="R195" i="5"/>
  <c r="P195" i="5"/>
  <c r="BK195" i="5"/>
  <c r="J195" i="5"/>
  <c r="BF195" i="5"/>
  <c r="BI194" i="5"/>
  <c r="BH194" i="5"/>
  <c r="BG194" i="5"/>
  <c r="BE194" i="5"/>
  <c r="T194" i="5"/>
  <c r="R194" i="5"/>
  <c r="P194" i="5"/>
  <c r="BK194" i="5"/>
  <c r="J194" i="5"/>
  <c r="BF194" i="5"/>
  <c r="BI193" i="5"/>
  <c r="BH193" i="5"/>
  <c r="BG193" i="5"/>
  <c r="BE193" i="5"/>
  <c r="T193" i="5"/>
  <c r="R193" i="5"/>
  <c r="P193" i="5"/>
  <c r="BK193" i="5"/>
  <c r="J193" i="5"/>
  <c r="BF193" i="5"/>
  <c r="BI192" i="5"/>
  <c r="BH192" i="5"/>
  <c r="BG192" i="5"/>
  <c r="BE192" i="5"/>
  <c r="T192" i="5"/>
  <c r="R192" i="5"/>
  <c r="P192" i="5"/>
  <c r="BK192" i="5"/>
  <c r="J192" i="5"/>
  <c r="BF192" i="5"/>
  <c r="BI191" i="5"/>
  <c r="BH191" i="5"/>
  <c r="BG191" i="5"/>
  <c r="BE191" i="5"/>
  <c r="T191" i="5"/>
  <c r="R191" i="5"/>
  <c r="P191" i="5"/>
  <c r="BK191" i="5"/>
  <c r="J191" i="5"/>
  <c r="BF191" i="5"/>
  <c r="BI190" i="5"/>
  <c r="BH190" i="5"/>
  <c r="BG190" i="5"/>
  <c r="BE190" i="5"/>
  <c r="T190" i="5"/>
  <c r="R190" i="5"/>
  <c r="P190" i="5"/>
  <c r="BK190" i="5"/>
  <c r="J190" i="5"/>
  <c r="BF190" i="5"/>
  <c r="BI189" i="5"/>
  <c r="BH189" i="5"/>
  <c r="BG189" i="5"/>
  <c r="BE189" i="5"/>
  <c r="T189" i="5"/>
  <c r="R189" i="5"/>
  <c r="P189" i="5"/>
  <c r="BK189" i="5"/>
  <c r="J189" i="5"/>
  <c r="BF189" i="5"/>
  <c r="BI188" i="5"/>
  <c r="BH188" i="5"/>
  <c r="BG188" i="5"/>
  <c r="BE188" i="5"/>
  <c r="T188" i="5"/>
  <c r="R188" i="5"/>
  <c r="R185" i="5" s="1"/>
  <c r="P188" i="5"/>
  <c r="BK188" i="5"/>
  <c r="J188" i="5"/>
  <c r="BF188" i="5"/>
  <c r="BI187" i="5"/>
  <c r="BH187" i="5"/>
  <c r="BG187" i="5"/>
  <c r="BE187" i="5"/>
  <c r="T187" i="5"/>
  <c r="R187" i="5"/>
  <c r="P187" i="5"/>
  <c r="BK187" i="5"/>
  <c r="BK185" i="5" s="1"/>
  <c r="J185" i="5" s="1"/>
  <c r="J107" i="5" s="1"/>
  <c r="J187" i="5"/>
  <c r="BF187" i="5"/>
  <c r="BI186" i="5"/>
  <c r="BH186" i="5"/>
  <c r="BG186" i="5"/>
  <c r="BE186" i="5"/>
  <c r="T186" i="5"/>
  <c r="T185" i="5"/>
  <c r="R186" i="5"/>
  <c r="P186" i="5"/>
  <c r="P185" i="5"/>
  <c r="BK186" i="5"/>
  <c r="J186" i="5"/>
  <c r="BF186" i="5"/>
  <c r="BI184" i="5"/>
  <c r="BH184" i="5"/>
  <c r="BG184" i="5"/>
  <c r="BE184" i="5"/>
  <c r="T184" i="5"/>
  <c r="R184" i="5"/>
  <c r="P184" i="5"/>
  <c r="BK184" i="5"/>
  <c r="J184" i="5"/>
  <c r="BF184" i="5"/>
  <c r="BI183" i="5"/>
  <c r="BH183" i="5"/>
  <c r="BG183" i="5"/>
  <c r="BE183" i="5"/>
  <c r="T183" i="5"/>
  <c r="R183" i="5"/>
  <c r="P183" i="5"/>
  <c r="BK183" i="5"/>
  <c r="J183" i="5"/>
  <c r="BF183" i="5" s="1"/>
  <c r="BI182" i="5"/>
  <c r="BH182" i="5"/>
  <c r="BG182" i="5"/>
  <c r="BE182" i="5"/>
  <c r="T182" i="5"/>
  <c r="R182" i="5"/>
  <c r="P182" i="5"/>
  <c r="BK182" i="5"/>
  <c r="J182" i="5"/>
  <c r="BF182" i="5"/>
  <c r="BI181" i="5"/>
  <c r="BH181" i="5"/>
  <c r="BG181" i="5"/>
  <c r="BE181" i="5"/>
  <c r="T181" i="5"/>
  <c r="R181" i="5"/>
  <c r="P181" i="5"/>
  <c r="BK181" i="5"/>
  <c r="J181" i="5"/>
  <c r="BF181" i="5" s="1"/>
  <c r="BI180" i="5"/>
  <c r="BH180" i="5"/>
  <c r="BG180" i="5"/>
  <c r="BE180" i="5"/>
  <c r="T180" i="5"/>
  <c r="R180" i="5"/>
  <c r="P180" i="5"/>
  <c r="BK180" i="5"/>
  <c r="J180" i="5"/>
  <c r="BF180" i="5"/>
  <c r="BI179" i="5"/>
  <c r="BH179" i="5"/>
  <c r="BG179" i="5"/>
  <c r="BE179" i="5"/>
  <c r="T179" i="5"/>
  <c r="R179" i="5"/>
  <c r="P179" i="5"/>
  <c r="BK179" i="5"/>
  <c r="J179" i="5"/>
  <c r="BF179" i="5" s="1"/>
  <c r="BI178" i="5"/>
  <c r="BH178" i="5"/>
  <c r="BG178" i="5"/>
  <c r="BE178" i="5"/>
  <c r="T178" i="5"/>
  <c r="R178" i="5"/>
  <c r="P178" i="5"/>
  <c r="BK178" i="5"/>
  <c r="J178" i="5"/>
  <c r="BF178" i="5"/>
  <c r="BI177" i="5"/>
  <c r="BH177" i="5"/>
  <c r="BG177" i="5"/>
  <c r="BE177" i="5"/>
  <c r="T177" i="5"/>
  <c r="R177" i="5"/>
  <c r="P177" i="5"/>
  <c r="BK177" i="5"/>
  <c r="J177" i="5"/>
  <c r="BF177" i="5" s="1"/>
  <c r="BI176" i="5"/>
  <c r="BH176" i="5"/>
  <c r="BG176" i="5"/>
  <c r="BE176" i="5"/>
  <c r="T176" i="5"/>
  <c r="R176" i="5"/>
  <c r="P176" i="5"/>
  <c r="BK176" i="5"/>
  <c r="J176" i="5"/>
  <c r="BF176" i="5"/>
  <c r="BI175" i="5"/>
  <c r="BH175" i="5"/>
  <c r="BG175" i="5"/>
  <c r="BE175" i="5"/>
  <c r="T175" i="5"/>
  <c r="R175" i="5"/>
  <c r="P175" i="5"/>
  <c r="BK175" i="5"/>
  <c r="J175" i="5"/>
  <c r="BF175" i="5" s="1"/>
  <c r="BI174" i="5"/>
  <c r="BH174" i="5"/>
  <c r="BG174" i="5"/>
  <c r="BE174" i="5"/>
  <c r="T174" i="5"/>
  <c r="R174" i="5"/>
  <c r="P174" i="5"/>
  <c r="BK174" i="5"/>
  <c r="J174" i="5"/>
  <c r="BF174" i="5"/>
  <c r="BI173" i="5"/>
  <c r="BH173" i="5"/>
  <c r="BG173" i="5"/>
  <c r="BE173" i="5"/>
  <c r="T173" i="5"/>
  <c r="R173" i="5"/>
  <c r="R172" i="5"/>
  <c r="P173" i="5"/>
  <c r="BK173" i="5"/>
  <c r="BK172" i="5"/>
  <c r="J172" i="5"/>
  <c r="J106" i="5" s="1"/>
  <c r="J173" i="5"/>
  <c r="BF173" i="5" s="1"/>
  <c r="BI171" i="5"/>
  <c r="BH171" i="5"/>
  <c r="BG171" i="5"/>
  <c r="BE171" i="5"/>
  <c r="T171" i="5"/>
  <c r="R171" i="5"/>
  <c r="P171" i="5"/>
  <c r="BK171" i="5"/>
  <c r="J171" i="5"/>
  <c r="BF171" i="5"/>
  <c r="BI170" i="5"/>
  <c r="BH170" i="5"/>
  <c r="BG170" i="5"/>
  <c r="BE170" i="5"/>
  <c r="T170" i="5"/>
  <c r="R170" i="5"/>
  <c r="P170" i="5"/>
  <c r="P167" i="5" s="1"/>
  <c r="BK170" i="5"/>
  <c r="BK167" i="5" s="1"/>
  <c r="J167" i="5" s="1"/>
  <c r="J105" i="5" s="1"/>
  <c r="J170" i="5"/>
  <c r="BF170" i="5"/>
  <c r="BI169" i="5"/>
  <c r="BH169" i="5"/>
  <c r="BG169" i="5"/>
  <c r="BE169" i="5"/>
  <c r="T169" i="5"/>
  <c r="T167" i="5" s="1"/>
  <c r="R169" i="5"/>
  <c r="R167" i="5" s="1"/>
  <c r="P169" i="5"/>
  <c r="BK169" i="5"/>
  <c r="J169" i="5"/>
  <c r="BF169" i="5"/>
  <c r="BI168" i="5"/>
  <c r="BH168" i="5"/>
  <c r="BG168" i="5"/>
  <c r="BE168" i="5"/>
  <c r="T168" i="5"/>
  <c r="R168" i="5"/>
  <c r="P168" i="5"/>
  <c r="BK168" i="5"/>
  <c r="J168" i="5"/>
  <c r="BF168" i="5"/>
  <c r="BI166" i="5"/>
  <c r="BH166" i="5"/>
  <c r="BG166" i="5"/>
  <c r="BE166" i="5"/>
  <c r="T166" i="5"/>
  <c r="R166" i="5"/>
  <c r="P166" i="5"/>
  <c r="BK166" i="5"/>
  <c r="J166" i="5"/>
  <c r="BF166" i="5"/>
  <c r="BI165" i="5"/>
  <c r="BH165" i="5"/>
  <c r="BG165" i="5"/>
  <c r="BE165" i="5"/>
  <c r="T165" i="5"/>
  <c r="R165" i="5"/>
  <c r="P165" i="5"/>
  <c r="BK165" i="5"/>
  <c r="J165" i="5"/>
  <c r="BF165" i="5"/>
  <c r="BI164" i="5"/>
  <c r="BH164" i="5"/>
  <c r="BG164" i="5"/>
  <c r="BE164" i="5"/>
  <c r="T164" i="5"/>
  <c r="R164" i="5"/>
  <c r="P164" i="5"/>
  <c r="BK164" i="5"/>
  <c r="J164" i="5"/>
  <c r="BF164" i="5"/>
  <c r="BI163" i="5"/>
  <c r="BH163" i="5"/>
  <c r="BG163" i="5"/>
  <c r="BE163" i="5"/>
  <c r="T163" i="5"/>
  <c r="R163" i="5"/>
  <c r="P163" i="5"/>
  <c r="BK163" i="5"/>
  <c r="J163" i="5"/>
  <c r="BF163" i="5"/>
  <c r="BI162" i="5"/>
  <c r="BH162" i="5"/>
  <c r="BG162" i="5"/>
  <c r="BE162" i="5"/>
  <c r="T162" i="5"/>
  <c r="R162" i="5"/>
  <c r="P162" i="5"/>
  <c r="BK162" i="5"/>
  <c r="J162" i="5"/>
  <c r="BF162" i="5"/>
  <c r="BI161" i="5"/>
  <c r="BH161" i="5"/>
  <c r="BG161" i="5"/>
  <c r="BE161" i="5"/>
  <c r="T161" i="5"/>
  <c r="R161" i="5"/>
  <c r="R158" i="5" s="1"/>
  <c r="P161" i="5"/>
  <c r="BK161" i="5"/>
  <c r="J161" i="5"/>
  <c r="BF161" i="5"/>
  <c r="BI160" i="5"/>
  <c r="BH160" i="5"/>
  <c r="BG160" i="5"/>
  <c r="BE160" i="5"/>
  <c r="T160" i="5"/>
  <c r="R160" i="5"/>
  <c r="P160" i="5"/>
  <c r="BK160" i="5"/>
  <c r="BK158" i="5" s="1"/>
  <c r="J158" i="5" s="1"/>
  <c r="J104" i="5" s="1"/>
  <c r="J160" i="5"/>
  <c r="BF160" i="5"/>
  <c r="BI159" i="5"/>
  <c r="BH159" i="5"/>
  <c r="BG159" i="5"/>
  <c r="BE159" i="5"/>
  <c r="T159" i="5"/>
  <c r="T158" i="5"/>
  <c r="R159" i="5"/>
  <c r="P159" i="5"/>
  <c r="P158" i="5"/>
  <c r="BK159" i="5"/>
  <c r="J159" i="5"/>
  <c r="BF159" i="5" s="1"/>
  <c r="BI157" i="5"/>
  <c r="BH157" i="5"/>
  <c r="BG157" i="5"/>
  <c r="BE157" i="5"/>
  <c r="T157" i="5"/>
  <c r="R157" i="5"/>
  <c r="P157" i="5"/>
  <c r="BK157" i="5"/>
  <c r="J157" i="5"/>
  <c r="BF157" i="5"/>
  <c r="BI156" i="5"/>
  <c r="BH156" i="5"/>
  <c r="BG156" i="5"/>
  <c r="BE156" i="5"/>
  <c r="T156" i="5"/>
  <c r="R156" i="5"/>
  <c r="P156" i="5"/>
  <c r="BK156" i="5"/>
  <c r="J156" i="5"/>
  <c r="BF156" i="5"/>
  <c r="BI155" i="5"/>
  <c r="BH155" i="5"/>
  <c r="BG155" i="5"/>
  <c r="BE155" i="5"/>
  <c r="T155" i="5"/>
  <c r="R155" i="5"/>
  <c r="P155" i="5"/>
  <c r="BK155" i="5"/>
  <c r="J155" i="5"/>
  <c r="BF155" i="5"/>
  <c r="BI154" i="5"/>
  <c r="BH154" i="5"/>
  <c r="BG154" i="5"/>
  <c r="BE154" i="5"/>
  <c r="T154" i="5"/>
  <c r="R154" i="5"/>
  <c r="P154" i="5"/>
  <c r="BK154" i="5"/>
  <c r="J154" i="5"/>
  <c r="BF154" i="5"/>
  <c r="BI153" i="5"/>
  <c r="BH153" i="5"/>
  <c r="BG153" i="5"/>
  <c r="BE153" i="5"/>
  <c r="T153" i="5"/>
  <c r="R153" i="5"/>
  <c r="P153" i="5"/>
  <c r="BK153" i="5"/>
  <c r="J153" i="5"/>
  <c r="BF153" i="5" s="1"/>
  <c r="BI152" i="5"/>
  <c r="BH152" i="5"/>
  <c r="BG152" i="5"/>
  <c r="BE152" i="5"/>
  <c r="T152" i="5"/>
  <c r="R152" i="5"/>
  <c r="P152" i="5"/>
  <c r="BK152" i="5"/>
  <c r="J152" i="5"/>
  <c r="BF152" i="5"/>
  <c r="BI151" i="5"/>
  <c r="BH151" i="5"/>
  <c r="BG151" i="5"/>
  <c r="BE151" i="5"/>
  <c r="T151" i="5"/>
  <c r="T148" i="5" s="1"/>
  <c r="R151" i="5"/>
  <c r="P151" i="5"/>
  <c r="BK151" i="5"/>
  <c r="J151" i="5"/>
  <c r="BF151" i="5" s="1"/>
  <c r="BI150" i="5"/>
  <c r="BH150" i="5"/>
  <c r="BG150" i="5"/>
  <c r="BE150" i="5"/>
  <c r="T150" i="5"/>
  <c r="R150" i="5"/>
  <c r="R148" i="5" s="1"/>
  <c r="P150" i="5"/>
  <c r="P148" i="5" s="1"/>
  <c r="BK150" i="5"/>
  <c r="J150" i="5"/>
  <c r="BF150" i="5"/>
  <c r="BI149" i="5"/>
  <c r="BH149" i="5"/>
  <c r="BG149" i="5"/>
  <c r="BE149" i="5"/>
  <c r="T149" i="5"/>
  <c r="R149" i="5"/>
  <c r="P149" i="5"/>
  <c r="BK149" i="5"/>
  <c r="BK148" i="5" s="1"/>
  <c r="J149" i="5"/>
  <c r="BF149" i="5" s="1"/>
  <c r="J102" i="5"/>
  <c r="J141" i="5"/>
  <c r="F141" i="5"/>
  <c r="F139" i="5"/>
  <c r="E137" i="5"/>
  <c r="J95" i="5"/>
  <c r="F95" i="5"/>
  <c r="F93" i="5"/>
  <c r="E91" i="5"/>
  <c r="J28" i="5"/>
  <c r="E28" i="5"/>
  <c r="J96" i="5" s="1"/>
  <c r="J27" i="5"/>
  <c r="J22" i="5"/>
  <c r="E22" i="5"/>
  <c r="F142" i="5" s="1"/>
  <c r="J21" i="5"/>
  <c r="J16" i="5"/>
  <c r="E7" i="5"/>
  <c r="E85" i="5" s="1"/>
  <c r="E131" i="5"/>
  <c r="J41" i="4"/>
  <c r="J40" i="4"/>
  <c r="AY99" i="1" s="1"/>
  <c r="J39" i="4"/>
  <c r="AX99" i="1"/>
  <c r="BI213" i="4"/>
  <c r="BH213" i="4"/>
  <c r="BG213" i="4"/>
  <c r="BE213" i="4"/>
  <c r="T213" i="4"/>
  <c r="R213" i="4"/>
  <c r="P213" i="4"/>
  <c r="BK213" i="4"/>
  <c r="J213" i="4"/>
  <c r="BF213" i="4" s="1"/>
  <c r="BI212" i="4"/>
  <c r="BH212" i="4"/>
  <c r="BG212" i="4"/>
  <c r="BE212" i="4"/>
  <c r="T212" i="4"/>
  <c r="R212" i="4"/>
  <c r="P212" i="4"/>
  <c r="BK212" i="4"/>
  <c r="J212" i="4"/>
  <c r="BF212" i="4"/>
  <c r="BI211" i="4"/>
  <c r="BH211" i="4"/>
  <c r="BG211" i="4"/>
  <c r="BE211" i="4"/>
  <c r="T211" i="4"/>
  <c r="R211" i="4"/>
  <c r="P211" i="4"/>
  <c r="BK211" i="4"/>
  <c r="J211" i="4"/>
  <c r="BF211" i="4" s="1"/>
  <c r="BI210" i="4"/>
  <c r="BH210" i="4"/>
  <c r="BG210" i="4"/>
  <c r="BE210" i="4"/>
  <c r="T210" i="4"/>
  <c r="R210" i="4"/>
  <c r="P210" i="4"/>
  <c r="BK210" i="4"/>
  <c r="J210" i="4"/>
  <c r="BF210" i="4"/>
  <c r="BI209" i="4"/>
  <c r="BH209" i="4"/>
  <c r="BG209" i="4"/>
  <c r="BE209" i="4"/>
  <c r="T209" i="4"/>
  <c r="R209" i="4"/>
  <c r="P209" i="4"/>
  <c r="BK209" i="4"/>
  <c r="J209" i="4"/>
  <c r="BF209" i="4" s="1"/>
  <c r="BI208" i="4"/>
  <c r="BH208" i="4"/>
  <c r="BG208" i="4"/>
  <c r="BE208" i="4"/>
  <c r="T208" i="4"/>
  <c r="R208" i="4"/>
  <c r="P208" i="4"/>
  <c r="BK208" i="4"/>
  <c r="J208" i="4"/>
  <c r="BF208" i="4"/>
  <c r="BI207" i="4"/>
  <c r="BH207" i="4"/>
  <c r="BG207" i="4"/>
  <c r="BE207" i="4"/>
  <c r="T207" i="4"/>
  <c r="R207" i="4"/>
  <c r="P207" i="4"/>
  <c r="BK207" i="4"/>
  <c r="J207" i="4"/>
  <c r="BF207" i="4" s="1"/>
  <c r="BI206" i="4"/>
  <c r="BH206" i="4"/>
  <c r="BG206" i="4"/>
  <c r="BE206" i="4"/>
  <c r="T206" i="4"/>
  <c r="R206" i="4"/>
  <c r="P206" i="4"/>
  <c r="BK206" i="4"/>
  <c r="J206" i="4"/>
  <c r="BF206" i="4"/>
  <c r="BI205" i="4"/>
  <c r="BH205" i="4"/>
  <c r="BG205" i="4"/>
  <c r="BE205" i="4"/>
  <c r="T205" i="4"/>
  <c r="R205" i="4"/>
  <c r="P205" i="4"/>
  <c r="BK205" i="4"/>
  <c r="J205" i="4"/>
  <c r="BF205" i="4" s="1"/>
  <c r="BI204" i="4"/>
  <c r="BH204" i="4"/>
  <c r="BG204" i="4"/>
  <c r="BE204" i="4"/>
  <c r="T204" i="4"/>
  <c r="R204" i="4"/>
  <c r="P204" i="4"/>
  <c r="BK204" i="4"/>
  <c r="J204" i="4"/>
  <c r="BF204" i="4"/>
  <c r="BI203" i="4"/>
  <c r="BH203" i="4"/>
  <c r="BG203" i="4"/>
  <c r="BE203" i="4"/>
  <c r="T203" i="4"/>
  <c r="R203" i="4"/>
  <c r="P203" i="4"/>
  <c r="BK203" i="4"/>
  <c r="J203" i="4"/>
  <c r="BF203" i="4" s="1"/>
  <c r="BI202" i="4"/>
  <c r="BH202" i="4"/>
  <c r="BG202" i="4"/>
  <c r="BE202" i="4"/>
  <c r="T202" i="4"/>
  <c r="R202" i="4"/>
  <c r="P202" i="4"/>
  <c r="BK202" i="4"/>
  <c r="J202" i="4"/>
  <c r="BF202" i="4"/>
  <c r="BI201" i="4"/>
  <c r="BH201" i="4"/>
  <c r="BG201" i="4"/>
  <c r="BE201" i="4"/>
  <c r="T201" i="4"/>
  <c r="R201" i="4"/>
  <c r="P201" i="4"/>
  <c r="BK201" i="4"/>
  <c r="J201" i="4"/>
  <c r="BF201" i="4" s="1"/>
  <c r="BI200" i="4"/>
  <c r="BH200" i="4"/>
  <c r="BG200" i="4"/>
  <c r="BE200" i="4"/>
  <c r="T200" i="4"/>
  <c r="R200" i="4"/>
  <c r="P200" i="4"/>
  <c r="BK200" i="4"/>
  <c r="J200" i="4"/>
  <c r="BF200" i="4"/>
  <c r="BI199" i="4"/>
  <c r="BH199" i="4"/>
  <c r="BG199" i="4"/>
  <c r="BE199" i="4"/>
  <c r="T199" i="4"/>
  <c r="R199" i="4"/>
  <c r="P199" i="4"/>
  <c r="BK199" i="4"/>
  <c r="J199" i="4"/>
  <c r="BF199" i="4" s="1"/>
  <c r="BI198" i="4"/>
  <c r="BH198" i="4"/>
  <c r="BG198" i="4"/>
  <c r="BE198" i="4"/>
  <c r="T198" i="4"/>
  <c r="R198" i="4"/>
  <c r="P198" i="4"/>
  <c r="BK198" i="4"/>
  <c r="J198" i="4"/>
  <c r="BF198" i="4"/>
  <c r="BI197" i="4"/>
  <c r="BH197" i="4"/>
  <c r="BG197" i="4"/>
  <c r="BE197" i="4"/>
  <c r="T197" i="4"/>
  <c r="R197" i="4"/>
  <c r="P197" i="4"/>
  <c r="BK197" i="4"/>
  <c r="J197" i="4"/>
  <c r="BF197" i="4" s="1"/>
  <c r="BI196" i="4"/>
  <c r="BH196" i="4"/>
  <c r="BG196" i="4"/>
  <c r="BE196" i="4"/>
  <c r="T196" i="4"/>
  <c r="R196" i="4"/>
  <c r="P196" i="4"/>
  <c r="BK196" i="4"/>
  <c r="J196" i="4"/>
  <c r="BF196" i="4"/>
  <c r="BI195" i="4"/>
  <c r="BH195" i="4"/>
  <c r="BG195" i="4"/>
  <c r="BE195" i="4"/>
  <c r="T195" i="4"/>
  <c r="R195" i="4"/>
  <c r="P195" i="4"/>
  <c r="BK195" i="4"/>
  <c r="J195" i="4"/>
  <c r="BF195" i="4" s="1"/>
  <c r="BI194" i="4"/>
  <c r="BH194" i="4"/>
  <c r="BG194" i="4"/>
  <c r="BE194" i="4"/>
  <c r="T194" i="4"/>
  <c r="R194" i="4"/>
  <c r="P194" i="4"/>
  <c r="BK194" i="4"/>
  <c r="J194" i="4"/>
  <c r="BF194" i="4"/>
  <c r="BI193" i="4"/>
  <c r="BH193" i="4"/>
  <c r="BG193" i="4"/>
  <c r="BE193" i="4"/>
  <c r="T193" i="4"/>
  <c r="R193" i="4"/>
  <c r="P193" i="4"/>
  <c r="BK193" i="4"/>
  <c r="J193" i="4"/>
  <c r="BF193" i="4" s="1"/>
  <c r="BI192" i="4"/>
  <c r="BH192" i="4"/>
  <c r="BG192" i="4"/>
  <c r="BE192" i="4"/>
  <c r="T192" i="4"/>
  <c r="R192" i="4"/>
  <c r="P192" i="4"/>
  <c r="BK192" i="4"/>
  <c r="J192" i="4"/>
  <c r="BF192" i="4"/>
  <c r="BI191" i="4"/>
  <c r="BH191" i="4"/>
  <c r="BG191" i="4"/>
  <c r="BE191" i="4"/>
  <c r="T191" i="4"/>
  <c r="R191" i="4"/>
  <c r="P191" i="4"/>
  <c r="BK191" i="4"/>
  <c r="J191" i="4"/>
  <c r="BF191" i="4" s="1"/>
  <c r="BI190" i="4"/>
  <c r="BH190" i="4"/>
  <c r="BG190" i="4"/>
  <c r="BE190" i="4"/>
  <c r="T190" i="4"/>
  <c r="R190" i="4"/>
  <c r="R188" i="4" s="1"/>
  <c r="P190" i="4"/>
  <c r="BK190" i="4"/>
  <c r="J190" i="4"/>
  <c r="BF190" i="4"/>
  <c r="BI189" i="4"/>
  <c r="BH189" i="4"/>
  <c r="BG189" i="4"/>
  <c r="BE189" i="4"/>
  <c r="T189" i="4"/>
  <c r="T188" i="4" s="1"/>
  <c r="R189" i="4"/>
  <c r="P189" i="4"/>
  <c r="P188" i="4" s="1"/>
  <c r="BK189" i="4"/>
  <c r="J189" i="4"/>
  <c r="BF189" i="4" s="1"/>
  <c r="BI187" i="4"/>
  <c r="BH187" i="4"/>
  <c r="BG187" i="4"/>
  <c r="BE187" i="4"/>
  <c r="T187" i="4"/>
  <c r="R187" i="4"/>
  <c r="P187" i="4"/>
  <c r="BK187" i="4"/>
  <c r="J187" i="4"/>
  <c r="BF187" i="4" s="1"/>
  <c r="BI186" i="4"/>
  <c r="BH186" i="4"/>
  <c r="BG186" i="4"/>
  <c r="BE186" i="4"/>
  <c r="T186" i="4"/>
  <c r="R186" i="4"/>
  <c r="P186" i="4"/>
  <c r="BK186" i="4"/>
  <c r="J186" i="4"/>
  <c r="BF186" i="4"/>
  <c r="BI185" i="4"/>
  <c r="BH185" i="4"/>
  <c r="BG185" i="4"/>
  <c r="BE185" i="4"/>
  <c r="T185" i="4"/>
  <c r="R185" i="4"/>
  <c r="P185" i="4"/>
  <c r="BK185" i="4"/>
  <c r="J185" i="4"/>
  <c r="BF185" i="4" s="1"/>
  <c r="BI184" i="4"/>
  <c r="BH184" i="4"/>
  <c r="BG184" i="4"/>
  <c r="BE184" i="4"/>
  <c r="T184" i="4"/>
  <c r="R184" i="4"/>
  <c r="P184" i="4"/>
  <c r="BK184" i="4"/>
  <c r="J184" i="4"/>
  <c r="BF184" i="4"/>
  <c r="BI183" i="4"/>
  <c r="BH183" i="4"/>
  <c r="BG183" i="4"/>
  <c r="BE183" i="4"/>
  <c r="T183" i="4"/>
  <c r="R183" i="4"/>
  <c r="P183" i="4"/>
  <c r="BK183" i="4"/>
  <c r="J183" i="4"/>
  <c r="BF183" i="4" s="1"/>
  <c r="BI182" i="4"/>
  <c r="BH182" i="4"/>
  <c r="BG182" i="4"/>
  <c r="BE182" i="4"/>
  <c r="T182" i="4"/>
  <c r="R182" i="4"/>
  <c r="P182" i="4"/>
  <c r="BK182" i="4"/>
  <c r="J182" i="4"/>
  <c r="BF182" i="4"/>
  <c r="BI181" i="4"/>
  <c r="BH181" i="4"/>
  <c r="BG181" i="4"/>
  <c r="BE181" i="4"/>
  <c r="T181" i="4"/>
  <c r="R181" i="4"/>
  <c r="P181" i="4"/>
  <c r="BK181" i="4"/>
  <c r="J181" i="4"/>
  <c r="BF181" i="4" s="1"/>
  <c r="BI180" i="4"/>
  <c r="BH180" i="4"/>
  <c r="BG180" i="4"/>
  <c r="BE180" i="4"/>
  <c r="T180" i="4"/>
  <c r="R180" i="4"/>
  <c r="P180" i="4"/>
  <c r="BK180" i="4"/>
  <c r="J180" i="4"/>
  <c r="BF180" i="4"/>
  <c r="BI179" i="4"/>
  <c r="BH179" i="4"/>
  <c r="BG179" i="4"/>
  <c r="BE179" i="4"/>
  <c r="T179" i="4"/>
  <c r="R179" i="4"/>
  <c r="P179" i="4"/>
  <c r="BK179" i="4"/>
  <c r="J179" i="4"/>
  <c r="BF179" i="4" s="1"/>
  <c r="BI178" i="4"/>
  <c r="BH178" i="4"/>
  <c r="BG178" i="4"/>
  <c r="BE178" i="4"/>
  <c r="T178" i="4"/>
  <c r="R178" i="4"/>
  <c r="P178" i="4"/>
  <c r="BK178" i="4"/>
  <c r="J178" i="4"/>
  <c r="BF178" i="4"/>
  <c r="BI177" i="4"/>
  <c r="BH177" i="4"/>
  <c r="BG177" i="4"/>
  <c r="BE177" i="4"/>
  <c r="T177" i="4"/>
  <c r="R177" i="4"/>
  <c r="P177" i="4"/>
  <c r="BK177" i="4"/>
  <c r="J177" i="4"/>
  <c r="BF177" i="4" s="1"/>
  <c r="BI176" i="4"/>
  <c r="BH176" i="4"/>
  <c r="BG176" i="4"/>
  <c r="BE176" i="4"/>
  <c r="T176" i="4"/>
  <c r="R176" i="4"/>
  <c r="P176" i="4"/>
  <c r="BK176" i="4"/>
  <c r="J176" i="4"/>
  <c r="BF176" i="4"/>
  <c r="BI175" i="4"/>
  <c r="BH175" i="4"/>
  <c r="BG175" i="4"/>
  <c r="BE175" i="4"/>
  <c r="T175" i="4"/>
  <c r="R175" i="4"/>
  <c r="P175" i="4"/>
  <c r="BK175" i="4"/>
  <c r="J175" i="4"/>
  <c r="BF175" i="4" s="1"/>
  <c r="BI174" i="4"/>
  <c r="BH174" i="4"/>
  <c r="BG174" i="4"/>
  <c r="BE174" i="4"/>
  <c r="T174" i="4"/>
  <c r="R174" i="4"/>
  <c r="P174" i="4"/>
  <c r="BK174" i="4"/>
  <c r="J174" i="4"/>
  <c r="BF174" i="4"/>
  <c r="BI173" i="4"/>
  <c r="BH173" i="4"/>
  <c r="BG173" i="4"/>
  <c r="BE173" i="4"/>
  <c r="T173" i="4"/>
  <c r="R173" i="4"/>
  <c r="P173" i="4"/>
  <c r="BK173" i="4"/>
  <c r="J173" i="4"/>
  <c r="BF173" i="4" s="1"/>
  <c r="BI172" i="4"/>
  <c r="BH172" i="4"/>
  <c r="BG172" i="4"/>
  <c r="BE172" i="4"/>
  <c r="T172" i="4"/>
  <c r="R172" i="4"/>
  <c r="P172" i="4"/>
  <c r="BK172" i="4"/>
  <c r="J172" i="4"/>
  <c r="BF172" i="4"/>
  <c r="BI171" i="4"/>
  <c r="BH171" i="4"/>
  <c r="BG171" i="4"/>
  <c r="BE171" i="4"/>
  <c r="T171" i="4"/>
  <c r="T160" i="4" s="1"/>
  <c r="R171" i="4"/>
  <c r="P171" i="4"/>
  <c r="BK171" i="4"/>
  <c r="J171" i="4"/>
  <c r="BF171" i="4" s="1"/>
  <c r="BI170" i="4"/>
  <c r="BH170" i="4"/>
  <c r="BG170" i="4"/>
  <c r="BE170" i="4"/>
  <c r="T170" i="4"/>
  <c r="R170" i="4"/>
  <c r="P170" i="4"/>
  <c r="P160" i="4" s="1"/>
  <c r="BK170" i="4"/>
  <c r="J170" i="4"/>
  <c r="BF170" i="4"/>
  <c r="BI169" i="4"/>
  <c r="F41" i="4" s="1"/>
  <c r="BD99" i="1" s="1"/>
  <c r="BH169" i="4"/>
  <c r="BG169" i="4"/>
  <c r="BE169" i="4"/>
  <c r="T169" i="4"/>
  <c r="R169" i="4"/>
  <c r="P169" i="4"/>
  <c r="BK169" i="4"/>
  <c r="J169" i="4"/>
  <c r="BF169" i="4" s="1"/>
  <c r="BI168" i="4"/>
  <c r="BH168" i="4"/>
  <c r="BG168" i="4"/>
  <c r="BE168" i="4"/>
  <c r="T168" i="4"/>
  <c r="R168" i="4"/>
  <c r="P168" i="4"/>
  <c r="BK168" i="4"/>
  <c r="J168" i="4"/>
  <c r="BF168" i="4"/>
  <c r="BI167" i="4"/>
  <c r="BH167" i="4"/>
  <c r="BG167" i="4"/>
  <c r="BE167" i="4"/>
  <c r="T167" i="4"/>
  <c r="R167" i="4"/>
  <c r="P167" i="4"/>
  <c r="BK167" i="4"/>
  <c r="J167" i="4"/>
  <c r="BF167" i="4"/>
  <c r="BI166" i="4"/>
  <c r="BH166" i="4"/>
  <c r="BG166" i="4"/>
  <c r="BE166" i="4"/>
  <c r="T166" i="4"/>
  <c r="R166" i="4"/>
  <c r="P166" i="4"/>
  <c r="BK166" i="4"/>
  <c r="J166" i="4"/>
  <c r="BF166" i="4"/>
  <c r="BI165" i="4"/>
  <c r="BH165" i="4"/>
  <c r="BG165" i="4"/>
  <c r="BE165" i="4"/>
  <c r="T165" i="4"/>
  <c r="R165" i="4"/>
  <c r="P165" i="4"/>
  <c r="BK165" i="4"/>
  <c r="J165" i="4"/>
  <c r="BF165" i="4"/>
  <c r="BI164" i="4"/>
  <c r="BH164" i="4"/>
  <c r="BG164" i="4"/>
  <c r="BE164" i="4"/>
  <c r="T164" i="4"/>
  <c r="R164" i="4"/>
  <c r="P164" i="4"/>
  <c r="BK164" i="4"/>
  <c r="J164" i="4"/>
  <c r="BF164" i="4"/>
  <c r="BI163" i="4"/>
  <c r="BH163" i="4"/>
  <c r="BG163" i="4"/>
  <c r="BE163" i="4"/>
  <c r="T163" i="4"/>
  <c r="R163" i="4"/>
  <c r="R160" i="4" s="1"/>
  <c r="P163" i="4"/>
  <c r="BK163" i="4"/>
  <c r="J163" i="4"/>
  <c r="BF163" i="4"/>
  <c r="BI162" i="4"/>
  <c r="BH162" i="4"/>
  <c r="BG162" i="4"/>
  <c r="BE162" i="4"/>
  <c r="T162" i="4"/>
  <c r="R162" i="4"/>
  <c r="P162" i="4"/>
  <c r="BK162" i="4"/>
  <c r="BK160" i="4" s="1"/>
  <c r="J162" i="4"/>
  <c r="BF162" i="4"/>
  <c r="BI161" i="4"/>
  <c r="BH161" i="4"/>
  <c r="BG161" i="4"/>
  <c r="BE161" i="4"/>
  <c r="T161" i="4"/>
  <c r="R161" i="4"/>
  <c r="P161" i="4"/>
  <c r="BK161" i="4"/>
  <c r="J160" i="4"/>
  <c r="J104" i="4" s="1"/>
  <c r="J161" i="4"/>
  <c r="BF161" i="4" s="1"/>
  <c r="BI159" i="4"/>
  <c r="BH159" i="4"/>
  <c r="BG159" i="4"/>
  <c r="BE159" i="4"/>
  <c r="T159" i="4"/>
  <c r="R159" i="4"/>
  <c r="P159" i="4"/>
  <c r="BK159" i="4"/>
  <c r="J159" i="4"/>
  <c r="BF159" i="4"/>
  <c r="BI158" i="4"/>
  <c r="BH158" i="4"/>
  <c r="BG158" i="4"/>
  <c r="BE158" i="4"/>
  <c r="T158" i="4"/>
  <c r="R158" i="4"/>
  <c r="P158" i="4"/>
  <c r="BK158" i="4"/>
  <c r="J158" i="4"/>
  <c r="BF158" i="4"/>
  <c r="BI157" i="4"/>
  <c r="BH157" i="4"/>
  <c r="BG157" i="4"/>
  <c r="BE157" i="4"/>
  <c r="T157" i="4"/>
  <c r="R157" i="4"/>
  <c r="P157" i="4"/>
  <c r="BK157" i="4"/>
  <c r="J157" i="4"/>
  <c r="BF157" i="4"/>
  <c r="BI156" i="4"/>
  <c r="BH156" i="4"/>
  <c r="BG156" i="4"/>
  <c r="BE156" i="4"/>
  <c r="T156" i="4"/>
  <c r="R156" i="4"/>
  <c r="P156" i="4"/>
  <c r="BK156" i="4"/>
  <c r="J156" i="4"/>
  <c r="BF156" i="4"/>
  <c r="BI155" i="4"/>
  <c r="BH155" i="4"/>
  <c r="BG155" i="4"/>
  <c r="BE155" i="4"/>
  <c r="T155" i="4"/>
  <c r="R155" i="4"/>
  <c r="P155" i="4"/>
  <c r="BK155" i="4"/>
  <c r="J155" i="4"/>
  <c r="BF155" i="4"/>
  <c r="BI154" i="4"/>
  <c r="BH154" i="4"/>
  <c r="BG154" i="4"/>
  <c r="BE154" i="4"/>
  <c r="T154" i="4"/>
  <c r="R154" i="4"/>
  <c r="P154" i="4"/>
  <c r="BK154" i="4"/>
  <c r="J154" i="4"/>
  <c r="BF154" i="4"/>
  <c r="BI153" i="4"/>
  <c r="BH153" i="4"/>
  <c r="BG153" i="4"/>
  <c r="BE153" i="4"/>
  <c r="T153" i="4"/>
  <c r="R153" i="4"/>
  <c r="P153" i="4"/>
  <c r="BK153" i="4"/>
  <c r="J153" i="4"/>
  <c r="BF153" i="4"/>
  <c r="BI152" i="4"/>
  <c r="BH152" i="4"/>
  <c r="BG152" i="4"/>
  <c r="BE152" i="4"/>
  <c r="T152" i="4"/>
  <c r="R152" i="4"/>
  <c r="P152" i="4"/>
  <c r="BK152" i="4"/>
  <c r="J152" i="4"/>
  <c r="BF152" i="4"/>
  <c r="BI151" i="4"/>
  <c r="BH151" i="4"/>
  <c r="BG151" i="4"/>
  <c r="BE151" i="4"/>
  <c r="T151" i="4"/>
  <c r="R151" i="4"/>
  <c r="P151" i="4"/>
  <c r="BK151" i="4"/>
  <c r="J151" i="4"/>
  <c r="BF151" i="4"/>
  <c r="BI150" i="4"/>
  <c r="BH150" i="4"/>
  <c r="BG150" i="4"/>
  <c r="BE150" i="4"/>
  <c r="T150" i="4"/>
  <c r="R150" i="4"/>
  <c r="P150" i="4"/>
  <c r="BK150" i="4"/>
  <c r="J150" i="4"/>
  <c r="BF150" i="4"/>
  <c r="BI149" i="4"/>
  <c r="BH149" i="4"/>
  <c r="BG149" i="4"/>
  <c r="BE149" i="4"/>
  <c r="T149" i="4"/>
  <c r="R149" i="4"/>
  <c r="P149" i="4"/>
  <c r="BK149" i="4"/>
  <c r="J149" i="4"/>
  <c r="BF149" i="4"/>
  <c r="BI148" i="4"/>
  <c r="BH148" i="4"/>
  <c r="BG148" i="4"/>
  <c r="BE148" i="4"/>
  <c r="T148" i="4"/>
  <c r="R148" i="4"/>
  <c r="P148" i="4"/>
  <c r="BK148" i="4"/>
  <c r="J148" i="4"/>
  <c r="BF148" i="4"/>
  <c r="BI147" i="4"/>
  <c r="BH147" i="4"/>
  <c r="BG147" i="4"/>
  <c r="BE147" i="4"/>
  <c r="T147" i="4"/>
  <c r="R147" i="4"/>
  <c r="P147" i="4"/>
  <c r="BK147" i="4"/>
  <c r="J147" i="4"/>
  <c r="BF147" i="4"/>
  <c r="BI146" i="4"/>
  <c r="BH146" i="4"/>
  <c r="BG146" i="4"/>
  <c r="BE146" i="4"/>
  <c r="T146" i="4"/>
  <c r="R146" i="4"/>
  <c r="P146" i="4"/>
  <c r="BK146" i="4"/>
  <c r="J146" i="4"/>
  <c r="BF146" i="4"/>
  <c r="BI145" i="4"/>
  <c r="BH145" i="4"/>
  <c r="BG145" i="4"/>
  <c r="BE145" i="4"/>
  <c r="T145" i="4"/>
  <c r="R145" i="4"/>
  <c r="P145" i="4"/>
  <c r="BK145" i="4"/>
  <c r="J145" i="4"/>
  <c r="BF145" i="4"/>
  <c r="BI144" i="4"/>
  <c r="BH144" i="4"/>
  <c r="BG144" i="4"/>
  <c r="BE144" i="4"/>
  <c r="T144" i="4"/>
  <c r="T143" i="4"/>
  <c r="R144" i="4"/>
  <c r="R143" i="4"/>
  <c r="P144" i="4"/>
  <c r="P143" i="4"/>
  <c r="BK144" i="4"/>
  <c r="BK143" i="4"/>
  <c r="J143" i="4" s="1"/>
  <c r="J103" i="4" s="1"/>
  <c r="J144" i="4"/>
  <c r="BF144" i="4" s="1"/>
  <c r="BI142" i="4"/>
  <c r="BH142" i="4"/>
  <c r="BG142" i="4"/>
  <c r="BE142" i="4"/>
  <c r="T142" i="4"/>
  <c r="R142" i="4"/>
  <c r="P142" i="4"/>
  <c r="BK142" i="4"/>
  <c r="J142" i="4"/>
  <c r="BF142" i="4"/>
  <c r="BI141" i="4"/>
  <c r="BH141" i="4"/>
  <c r="BG141" i="4"/>
  <c r="BE141" i="4"/>
  <c r="T141" i="4"/>
  <c r="R141" i="4"/>
  <c r="P141" i="4"/>
  <c r="BK141" i="4"/>
  <c r="J141" i="4"/>
  <c r="BF141" i="4" s="1"/>
  <c r="BI140" i="4"/>
  <c r="BH140" i="4"/>
  <c r="BG140" i="4"/>
  <c r="BE140" i="4"/>
  <c r="T140" i="4"/>
  <c r="R140" i="4"/>
  <c r="P140" i="4"/>
  <c r="BK140" i="4"/>
  <c r="J140" i="4"/>
  <c r="BF140" i="4"/>
  <c r="BI139" i="4"/>
  <c r="BH139" i="4"/>
  <c r="BG139" i="4"/>
  <c r="BE139" i="4"/>
  <c r="T139" i="4"/>
  <c r="R139" i="4"/>
  <c r="P139" i="4"/>
  <c r="BK139" i="4"/>
  <c r="J139" i="4"/>
  <c r="BF139" i="4" s="1"/>
  <c r="BI138" i="4"/>
  <c r="BH138" i="4"/>
  <c r="BG138" i="4"/>
  <c r="BE138" i="4"/>
  <c r="T138" i="4"/>
  <c r="R138" i="4"/>
  <c r="P138" i="4"/>
  <c r="BK138" i="4"/>
  <c r="J138" i="4"/>
  <c r="BF138" i="4"/>
  <c r="BI137" i="4"/>
  <c r="BH137" i="4"/>
  <c r="BG137" i="4"/>
  <c r="BE137" i="4"/>
  <c r="T137" i="4"/>
  <c r="R137" i="4"/>
  <c r="P137" i="4"/>
  <c r="BK137" i="4"/>
  <c r="J137" i="4"/>
  <c r="BF137" i="4"/>
  <c r="BI136" i="4"/>
  <c r="BH136" i="4"/>
  <c r="BG136" i="4"/>
  <c r="BE136" i="4"/>
  <c r="T136" i="4"/>
  <c r="R136" i="4"/>
  <c r="P136" i="4"/>
  <c r="BK136" i="4"/>
  <c r="J136" i="4"/>
  <c r="BF136" i="4"/>
  <c r="BI135" i="4"/>
  <c r="BH135" i="4"/>
  <c r="BG135" i="4"/>
  <c r="BE135" i="4"/>
  <c r="J37" i="4" s="1"/>
  <c r="AV99" i="1" s="1"/>
  <c r="T135" i="4"/>
  <c r="R135" i="4"/>
  <c r="P135" i="4"/>
  <c r="BK135" i="4"/>
  <c r="J135" i="4"/>
  <c r="BF135" i="4" s="1"/>
  <c r="BI134" i="4"/>
  <c r="BH134" i="4"/>
  <c r="BG134" i="4"/>
  <c r="BE134" i="4"/>
  <c r="T134" i="4"/>
  <c r="R134" i="4"/>
  <c r="P134" i="4"/>
  <c r="BK134" i="4"/>
  <c r="J134" i="4"/>
  <c r="BF134" i="4"/>
  <c r="BI133" i="4"/>
  <c r="BH133" i="4"/>
  <c r="BG133" i="4"/>
  <c r="BE133" i="4"/>
  <c r="T133" i="4"/>
  <c r="R133" i="4"/>
  <c r="P133" i="4"/>
  <c r="BK133" i="4"/>
  <c r="J133" i="4"/>
  <c r="BF133" i="4" s="1"/>
  <c r="BI132" i="4"/>
  <c r="BH132" i="4"/>
  <c r="BG132" i="4"/>
  <c r="BE132" i="4"/>
  <c r="T132" i="4"/>
  <c r="T131" i="4"/>
  <c r="R132" i="4"/>
  <c r="P132" i="4"/>
  <c r="P131" i="4" s="1"/>
  <c r="BK132" i="4"/>
  <c r="J132" i="4"/>
  <c r="BF132" i="4"/>
  <c r="J125" i="4"/>
  <c r="F125" i="4"/>
  <c r="F123" i="4"/>
  <c r="E121" i="4"/>
  <c r="J95" i="4"/>
  <c r="F95" i="4"/>
  <c r="F93" i="4"/>
  <c r="E91" i="4"/>
  <c r="J28" i="4"/>
  <c r="E28" i="4"/>
  <c r="J27" i="4"/>
  <c r="J22" i="4"/>
  <c r="E22" i="4"/>
  <c r="F126" i="4"/>
  <c r="F96" i="4"/>
  <c r="J21" i="4"/>
  <c r="J16" i="4"/>
  <c r="J123" i="4" s="1"/>
  <c r="E7" i="4"/>
  <c r="E115" i="4" s="1"/>
  <c r="E85" i="4"/>
  <c r="J41" i="3"/>
  <c r="J40" i="3"/>
  <c r="AY98" i="1" s="1"/>
  <c r="J39" i="3"/>
  <c r="AX98" i="1"/>
  <c r="BI249" i="3"/>
  <c r="BH249" i="3"/>
  <c r="BG249" i="3"/>
  <c r="BE249" i="3"/>
  <c r="T249" i="3"/>
  <c r="R249" i="3"/>
  <c r="P249" i="3"/>
  <c r="BK249" i="3"/>
  <c r="J249" i="3"/>
  <c r="BF249" i="3" s="1"/>
  <c r="BI248" i="3"/>
  <c r="BH248" i="3"/>
  <c r="BG248" i="3"/>
  <c r="BE248" i="3"/>
  <c r="T248" i="3"/>
  <c r="R248" i="3"/>
  <c r="P248" i="3"/>
  <c r="BK248" i="3"/>
  <c r="J248" i="3"/>
  <c r="BF248" i="3" s="1"/>
  <c r="BI247" i="3"/>
  <c r="BH247" i="3"/>
  <c r="BG247" i="3"/>
  <c r="BE247" i="3"/>
  <c r="T247" i="3"/>
  <c r="R247" i="3"/>
  <c r="P247" i="3"/>
  <c r="BK247" i="3"/>
  <c r="J247" i="3"/>
  <c r="BF247" i="3" s="1"/>
  <c r="BI246" i="3"/>
  <c r="BH246" i="3"/>
  <c r="BG246" i="3"/>
  <c r="BE246" i="3"/>
  <c r="T246" i="3"/>
  <c r="R246" i="3"/>
  <c r="P246" i="3"/>
  <c r="BK246" i="3"/>
  <c r="J246" i="3"/>
  <c r="BF246" i="3" s="1"/>
  <c r="BI245" i="3"/>
  <c r="BH245" i="3"/>
  <c r="BG245" i="3"/>
  <c r="BE245" i="3"/>
  <c r="T245" i="3"/>
  <c r="R245" i="3"/>
  <c r="P245" i="3"/>
  <c r="BK245" i="3"/>
  <c r="J245" i="3"/>
  <c r="BF245" i="3" s="1"/>
  <c r="BI244" i="3"/>
  <c r="BH244" i="3"/>
  <c r="BG244" i="3"/>
  <c r="BE244" i="3"/>
  <c r="T244" i="3"/>
  <c r="R244" i="3"/>
  <c r="P244" i="3"/>
  <c r="BK244" i="3"/>
  <c r="J244" i="3"/>
  <c r="BF244" i="3"/>
  <c r="BI243" i="3"/>
  <c r="BH243" i="3"/>
  <c r="BG243" i="3"/>
  <c r="BE243" i="3"/>
  <c r="T243" i="3"/>
  <c r="R243" i="3"/>
  <c r="P243" i="3"/>
  <c r="BK243" i="3"/>
  <c r="J243" i="3"/>
  <c r="BF243" i="3" s="1"/>
  <c r="BI242" i="3"/>
  <c r="BH242" i="3"/>
  <c r="BG242" i="3"/>
  <c r="BE242" i="3"/>
  <c r="T242" i="3"/>
  <c r="R242" i="3"/>
  <c r="P242" i="3"/>
  <c r="BK242" i="3"/>
  <c r="J242" i="3"/>
  <c r="BF242" i="3"/>
  <c r="BI241" i="3"/>
  <c r="BH241" i="3"/>
  <c r="BG241" i="3"/>
  <c r="BE241" i="3"/>
  <c r="T241" i="3"/>
  <c r="R241" i="3"/>
  <c r="P241" i="3"/>
  <c r="BK241" i="3"/>
  <c r="J241" i="3"/>
  <c r="BF241" i="3" s="1"/>
  <c r="BI240" i="3"/>
  <c r="BH240" i="3"/>
  <c r="BG240" i="3"/>
  <c r="BE240" i="3"/>
  <c r="T240" i="3"/>
  <c r="R240" i="3"/>
  <c r="P240" i="3"/>
  <c r="BK240" i="3"/>
  <c r="J240" i="3"/>
  <c r="BF240" i="3"/>
  <c r="BI239" i="3"/>
  <c r="BH239" i="3"/>
  <c r="BG239" i="3"/>
  <c r="BE239" i="3"/>
  <c r="T239" i="3"/>
  <c r="R239" i="3"/>
  <c r="P239" i="3"/>
  <c r="BK239" i="3"/>
  <c r="J239" i="3"/>
  <c r="BF239" i="3" s="1"/>
  <c r="BI238" i="3"/>
  <c r="BH238" i="3"/>
  <c r="BG238" i="3"/>
  <c r="BE238" i="3"/>
  <c r="T238" i="3"/>
  <c r="R238" i="3"/>
  <c r="P238" i="3"/>
  <c r="BK238" i="3"/>
  <c r="J238" i="3"/>
  <c r="BF238" i="3" s="1"/>
  <c r="BI237" i="3"/>
  <c r="BH237" i="3"/>
  <c r="BG237" i="3"/>
  <c r="BE237" i="3"/>
  <c r="T237" i="3"/>
  <c r="R237" i="3"/>
  <c r="P237" i="3"/>
  <c r="BK237" i="3"/>
  <c r="J237" i="3"/>
  <c r="BF237" i="3"/>
  <c r="BI236" i="3"/>
  <c r="BH236" i="3"/>
  <c r="BG236" i="3"/>
  <c r="BE236" i="3"/>
  <c r="T236" i="3"/>
  <c r="R236" i="3"/>
  <c r="P236" i="3"/>
  <c r="BK236" i="3"/>
  <c r="J236" i="3"/>
  <c r="BF236" i="3" s="1"/>
  <c r="BI235" i="3"/>
  <c r="BH235" i="3"/>
  <c r="BG235" i="3"/>
  <c r="BE235" i="3"/>
  <c r="T235" i="3"/>
  <c r="R235" i="3"/>
  <c r="P235" i="3"/>
  <c r="BK235" i="3"/>
  <c r="J235" i="3"/>
  <c r="BF235" i="3"/>
  <c r="BI234" i="3"/>
  <c r="BH234" i="3"/>
  <c r="BG234" i="3"/>
  <c r="BE234" i="3"/>
  <c r="T234" i="3"/>
  <c r="R234" i="3"/>
  <c r="P234" i="3"/>
  <c r="BK234" i="3"/>
  <c r="J234" i="3"/>
  <c r="BF234" i="3" s="1"/>
  <c r="BI233" i="3"/>
  <c r="BH233" i="3"/>
  <c r="BG233" i="3"/>
  <c r="BE233" i="3"/>
  <c r="T233" i="3"/>
  <c r="R233" i="3"/>
  <c r="P233" i="3"/>
  <c r="BK233" i="3"/>
  <c r="J233" i="3"/>
  <c r="BF233" i="3"/>
  <c r="BI232" i="3"/>
  <c r="BH232" i="3"/>
  <c r="BG232" i="3"/>
  <c r="BE232" i="3"/>
  <c r="T232" i="3"/>
  <c r="R232" i="3"/>
  <c r="P232" i="3"/>
  <c r="BK232" i="3"/>
  <c r="J232" i="3"/>
  <c r="BF232" i="3" s="1"/>
  <c r="BI231" i="3"/>
  <c r="BH231" i="3"/>
  <c r="BG231" i="3"/>
  <c r="BE231" i="3"/>
  <c r="T231" i="3"/>
  <c r="R231" i="3"/>
  <c r="P231" i="3"/>
  <c r="BK231" i="3"/>
  <c r="J231" i="3"/>
  <c r="BF231" i="3"/>
  <c r="BI230" i="3"/>
  <c r="BH230" i="3"/>
  <c r="BG230" i="3"/>
  <c r="BE230" i="3"/>
  <c r="T230" i="3"/>
  <c r="R230" i="3"/>
  <c r="P230" i="3"/>
  <c r="BK230" i="3"/>
  <c r="J230" i="3"/>
  <c r="BF230" i="3" s="1"/>
  <c r="BI229" i="3"/>
  <c r="BH229" i="3"/>
  <c r="BG229" i="3"/>
  <c r="BE229" i="3"/>
  <c r="T229" i="3"/>
  <c r="R229" i="3"/>
  <c r="P229" i="3"/>
  <c r="BK229" i="3"/>
  <c r="J229" i="3"/>
  <c r="BF229" i="3"/>
  <c r="BI228" i="3"/>
  <c r="BH228" i="3"/>
  <c r="BG228" i="3"/>
  <c r="BE228" i="3"/>
  <c r="T228" i="3"/>
  <c r="R228" i="3"/>
  <c r="P228" i="3"/>
  <c r="BK228" i="3"/>
  <c r="J228" i="3"/>
  <c r="BF228" i="3" s="1"/>
  <c r="BI227" i="3"/>
  <c r="BH227" i="3"/>
  <c r="BG227" i="3"/>
  <c r="BE227" i="3"/>
  <c r="T227" i="3"/>
  <c r="R227" i="3"/>
  <c r="P227" i="3"/>
  <c r="BK227" i="3"/>
  <c r="J227" i="3"/>
  <c r="BF227" i="3"/>
  <c r="BI226" i="3"/>
  <c r="BH226" i="3"/>
  <c r="BG226" i="3"/>
  <c r="BE226" i="3"/>
  <c r="T226" i="3"/>
  <c r="R226" i="3"/>
  <c r="P226" i="3"/>
  <c r="BK226" i="3"/>
  <c r="J226" i="3"/>
  <c r="BF226" i="3" s="1"/>
  <c r="BI225" i="3"/>
  <c r="BH225" i="3"/>
  <c r="BG225" i="3"/>
  <c r="BE225" i="3"/>
  <c r="T225" i="3"/>
  <c r="R225" i="3"/>
  <c r="P225" i="3"/>
  <c r="BK225" i="3"/>
  <c r="J225" i="3"/>
  <c r="BF225" i="3"/>
  <c r="BI224" i="3"/>
  <c r="BH224" i="3"/>
  <c r="BG224" i="3"/>
  <c r="BE224" i="3"/>
  <c r="T224" i="3"/>
  <c r="R224" i="3"/>
  <c r="P224" i="3"/>
  <c r="BK224" i="3"/>
  <c r="J224" i="3"/>
  <c r="BF224" i="3" s="1"/>
  <c r="BI223" i="3"/>
  <c r="BH223" i="3"/>
  <c r="BG223" i="3"/>
  <c r="BE223" i="3"/>
  <c r="T223" i="3"/>
  <c r="R223" i="3"/>
  <c r="P223" i="3"/>
  <c r="BK223" i="3"/>
  <c r="J223" i="3"/>
  <c r="BF223" i="3"/>
  <c r="BI222" i="3"/>
  <c r="BH222" i="3"/>
  <c r="BG222" i="3"/>
  <c r="BE222" i="3"/>
  <c r="T222" i="3"/>
  <c r="R222" i="3"/>
  <c r="P222" i="3"/>
  <c r="BK222" i="3"/>
  <c r="J222" i="3"/>
  <c r="BF222" i="3" s="1"/>
  <c r="BI221" i="3"/>
  <c r="BH221" i="3"/>
  <c r="BG221" i="3"/>
  <c r="BE221" i="3"/>
  <c r="T221" i="3"/>
  <c r="R221" i="3"/>
  <c r="P221" i="3"/>
  <c r="BK221" i="3"/>
  <c r="J221" i="3"/>
  <c r="BF221" i="3"/>
  <c r="BI220" i="3"/>
  <c r="BH220" i="3"/>
  <c r="BG220" i="3"/>
  <c r="BE220" i="3"/>
  <c r="T220" i="3"/>
  <c r="R220" i="3"/>
  <c r="P220" i="3"/>
  <c r="BK220" i="3"/>
  <c r="J220" i="3"/>
  <c r="BF220" i="3" s="1"/>
  <c r="BI219" i="3"/>
  <c r="BH219" i="3"/>
  <c r="BG219" i="3"/>
  <c r="BE219" i="3"/>
  <c r="T219" i="3"/>
  <c r="R219" i="3"/>
  <c r="P219" i="3"/>
  <c r="BK219" i="3"/>
  <c r="J219" i="3"/>
  <c r="BF219" i="3"/>
  <c r="BI218" i="3"/>
  <c r="BH218" i="3"/>
  <c r="BG218" i="3"/>
  <c r="BE218" i="3"/>
  <c r="T218" i="3"/>
  <c r="R218" i="3"/>
  <c r="P218" i="3"/>
  <c r="BK218" i="3"/>
  <c r="J218" i="3"/>
  <c r="BF218" i="3" s="1"/>
  <c r="BI217" i="3"/>
  <c r="BH217" i="3"/>
  <c r="BG217" i="3"/>
  <c r="BE217" i="3"/>
  <c r="T217" i="3"/>
  <c r="R217" i="3"/>
  <c r="P217" i="3"/>
  <c r="BK217" i="3"/>
  <c r="J217" i="3"/>
  <c r="BF217" i="3"/>
  <c r="BI216" i="3"/>
  <c r="BH216" i="3"/>
  <c r="BG216" i="3"/>
  <c r="BE216" i="3"/>
  <c r="T216" i="3"/>
  <c r="R216" i="3"/>
  <c r="P216" i="3"/>
  <c r="BK216" i="3"/>
  <c r="J216" i="3"/>
  <c r="BF216" i="3" s="1"/>
  <c r="BI215" i="3"/>
  <c r="BH215" i="3"/>
  <c r="BG215" i="3"/>
  <c r="BE215" i="3"/>
  <c r="T215" i="3"/>
  <c r="R215" i="3"/>
  <c r="P215" i="3"/>
  <c r="BK215" i="3"/>
  <c r="J215" i="3"/>
  <c r="BF215" i="3"/>
  <c r="BI214" i="3"/>
  <c r="BH214" i="3"/>
  <c r="BG214" i="3"/>
  <c r="BE214" i="3"/>
  <c r="T214" i="3"/>
  <c r="R214" i="3"/>
  <c r="P214" i="3"/>
  <c r="BK214" i="3"/>
  <c r="J214" i="3"/>
  <c r="BF214" i="3" s="1"/>
  <c r="BI213" i="3"/>
  <c r="BH213" i="3"/>
  <c r="BG213" i="3"/>
  <c r="BE213" i="3"/>
  <c r="T213" i="3"/>
  <c r="R213" i="3"/>
  <c r="P213" i="3"/>
  <c r="BK213" i="3"/>
  <c r="J213" i="3"/>
  <c r="BF213" i="3"/>
  <c r="BI212" i="3"/>
  <c r="BH212" i="3"/>
  <c r="BG212" i="3"/>
  <c r="BE212" i="3"/>
  <c r="T212" i="3"/>
  <c r="R212" i="3"/>
  <c r="P212" i="3"/>
  <c r="BK212" i="3"/>
  <c r="J212" i="3"/>
  <c r="BF212" i="3" s="1"/>
  <c r="BI211" i="3"/>
  <c r="BH211" i="3"/>
  <c r="BG211" i="3"/>
  <c r="BE211" i="3"/>
  <c r="T211" i="3"/>
  <c r="R211" i="3"/>
  <c r="P211" i="3"/>
  <c r="BK211" i="3"/>
  <c r="J211" i="3"/>
  <c r="BF211" i="3"/>
  <c r="BI210" i="3"/>
  <c r="BH210" i="3"/>
  <c r="BG210" i="3"/>
  <c r="BE210" i="3"/>
  <c r="T210" i="3"/>
  <c r="R210" i="3"/>
  <c r="P210" i="3"/>
  <c r="BK210" i="3"/>
  <c r="J210" i="3"/>
  <c r="BF210" i="3" s="1"/>
  <c r="BI209" i="3"/>
  <c r="BH209" i="3"/>
  <c r="BG209" i="3"/>
  <c r="BE209" i="3"/>
  <c r="T209" i="3"/>
  <c r="R209" i="3"/>
  <c r="P209" i="3"/>
  <c r="P206" i="3" s="1"/>
  <c r="BK209" i="3"/>
  <c r="J209" i="3"/>
  <c r="BF209" i="3"/>
  <c r="BI208" i="3"/>
  <c r="BH208" i="3"/>
  <c r="BG208" i="3"/>
  <c r="BE208" i="3"/>
  <c r="T208" i="3"/>
  <c r="T206" i="3" s="1"/>
  <c r="R208" i="3"/>
  <c r="P208" i="3"/>
  <c r="BK208" i="3"/>
  <c r="J208" i="3"/>
  <c r="BF208" i="3" s="1"/>
  <c r="BI207" i="3"/>
  <c r="BH207" i="3"/>
  <c r="BG207" i="3"/>
  <c r="BE207" i="3"/>
  <c r="T207" i="3"/>
  <c r="R207" i="3"/>
  <c r="P207" i="3"/>
  <c r="BK207" i="3"/>
  <c r="J207" i="3"/>
  <c r="BF207" i="3"/>
  <c r="BI205" i="3"/>
  <c r="BH205" i="3"/>
  <c r="BG205" i="3"/>
  <c r="BE205" i="3"/>
  <c r="T205" i="3"/>
  <c r="R205" i="3"/>
  <c r="P205" i="3"/>
  <c r="BK205" i="3"/>
  <c r="J205" i="3"/>
  <c r="BF205" i="3"/>
  <c r="BI204" i="3"/>
  <c r="BH204" i="3"/>
  <c r="BG204" i="3"/>
  <c r="BE204" i="3"/>
  <c r="T204" i="3"/>
  <c r="R204" i="3"/>
  <c r="P204" i="3"/>
  <c r="BK204" i="3"/>
  <c r="J204" i="3"/>
  <c r="BF204" i="3"/>
  <c r="BI203" i="3"/>
  <c r="BH203" i="3"/>
  <c r="BG203" i="3"/>
  <c r="BE203" i="3"/>
  <c r="T203" i="3"/>
  <c r="R203" i="3"/>
  <c r="P203" i="3"/>
  <c r="BK203" i="3"/>
  <c r="J203" i="3"/>
  <c r="BF203" i="3"/>
  <c r="BI202" i="3"/>
  <c r="BH202" i="3"/>
  <c r="BG202" i="3"/>
  <c r="BE202" i="3"/>
  <c r="T202" i="3"/>
  <c r="R202" i="3"/>
  <c r="P202" i="3"/>
  <c r="BK202" i="3"/>
  <c r="J202" i="3"/>
  <c r="BF202" i="3"/>
  <c r="BI201" i="3"/>
  <c r="BH201" i="3"/>
  <c r="BG201" i="3"/>
  <c r="BE201" i="3"/>
  <c r="T201" i="3"/>
  <c r="R201" i="3"/>
  <c r="P201" i="3"/>
  <c r="BK201" i="3"/>
  <c r="J201" i="3"/>
  <c r="BF201" i="3"/>
  <c r="BI200" i="3"/>
  <c r="BH200" i="3"/>
  <c r="BG200" i="3"/>
  <c r="BE200" i="3"/>
  <c r="T200" i="3"/>
  <c r="R200" i="3"/>
  <c r="P200" i="3"/>
  <c r="BK200" i="3"/>
  <c r="J200" i="3"/>
  <c r="BF200" i="3"/>
  <c r="BI199" i="3"/>
  <c r="BH199" i="3"/>
  <c r="BG199" i="3"/>
  <c r="BE199" i="3"/>
  <c r="T199" i="3"/>
  <c r="R199" i="3"/>
  <c r="P199" i="3"/>
  <c r="BK199" i="3"/>
  <c r="J199" i="3"/>
  <c r="BF199" i="3"/>
  <c r="BI198" i="3"/>
  <c r="BH198" i="3"/>
  <c r="BG198" i="3"/>
  <c r="BE198" i="3"/>
  <c r="T198" i="3"/>
  <c r="R198" i="3"/>
  <c r="P198" i="3"/>
  <c r="BK198" i="3"/>
  <c r="J198" i="3"/>
  <c r="BF198" i="3"/>
  <c r="BI197" i="3"/>
  <c r="BH197" i="3"/>
  <c r="BG197" i="3"/>
  <c r="BE197" i="3"/>
  <c r="T197" i="3"/>
  <c r="R197" i="3"/>
  <c r="P197" i="3"/>
  <c r="BK197" i="3"/>
  <c r="J197" i="3"/>
  <c r="BF197" i="3"/>
  <c r="BI196" i="3"/>
  <c r="BH196" i="3"/>
  <c r="BG196" i="3"/>
  <c r="BE196" i="3"/>
  <c r="T196" i="3"/>
  <c r="R196" i="3"/>
  <c r="P196" i="3"/>
  <c r="BK196" i="3"/>
  <c r="J196" i="3"/>
  <c r="BF196" i="3"/>
  <c r="BI195" i="3"/>
  <c r="BH195" i="3"/>
  <c r="BG195" i="3"/>
  <c r="BE195" i="3"/>
  <c r="T195" i="3"/>
  <c r="R195" i="3"/>
  <c r="P195" i="3"/>
  <c r="BK195" i="3"/>
  <c r="J195" i="3"/>
  <c r="BF195" i="3"/>
  <c r="BI194" i="3"/>
  <c r="BH194" i="3"/>
  <c r="BG194" i="3"/>
  <c r="BE194" i="3"/>
  <c r="T194" i="3"/>
  <c r="R194" i="3"/>
  <c r="P194" i="3"/>
  <c r="BK194" i="3"/>
  <c r="J194" i="3"/>
  <c r="BF194" i="3"/>
  <c r="BI193" i="3"/>
  <c r="BH193" i="3"/>
  <c r="BG193" i="3"/>
  <c r="BE193" i="3"/>
  <c r="T193" i="3"/>
  <c r="R193" i="3"/>
  <c r="P193" i="3"/>
  <c r="BK193" i="3"/>
  <c r="J193" i="3"/>
  <c r="BF193" i="3"/>
  <c r="BI192" i="3"/>
  <c r="BH192" i="3"/>
  <c r="BG192" i="3"/>
  <c r="BE192" i="3"/>
  <c r="T192" i="3"/>
  <c r="R192" i="3"/>
  <c r="P192" i="3"/>
  <c r="BK192" i="3"/>
  <c r="J192" i="3"/>
  <c r="BF192" i="3"/>
  <c r="BI191" i="3"/>
  <c r="BH191" i="3"/>
  <c r="BG191" i="3"/>
  <c r="BE191" i="3"/>
  <c r="T191" i="3"/>
  <c r="R191" i="3"/>
  <c r="P191" i="3"/>
  <c r="BK191" i="3"/>
  <c r="J191" i="3"/>
  <c r="BF191" i="3"/>
  <c r="BI190" i="3"/>
  <c r="BH190" i="3"/>
  <c r="BG190" i="3"/>
  <c r="BE190" i="3"/>
  <c r="T190" i="3"/>
  <c r="R190" i="3"/>
  <c r="P190" i="3"/>
  <c r="BK190" i="3"/>
  <c r="J190" i="3"/>
  <c r="BF190" i="3"/>
  <c r="BI189" i="3"/>
  <c r="BH189" i="3"/>
  <c r="BG189" i="3"/>
  <c r="BE189" i="3"/>
  <c r="T189" i="3"/>
  <c r="R189" i="3"/>
  <c r="P189" i="3"/>
  <c r="BK189" i="3"/>
  <c r="J189" i="3"/>
  <c r="BF189" i="3"/>
  <c r="BI188" i="3"/>
  <c r="BH188" i="3"/>
  <c r="BG188" i="3"/>
  <c r="BE188" i="3"/>
  <c r="T188" i="3"/>
  <c r="R188" i="3"/>
  <c r="P188" i="3"/>
  <c r="BK188" i="3"/>
  <c r="J188" i="3"/>
  <c r="BF188" i="3"/>
  <c r="BI187" i="3"/>
  <c r="BH187" i="3"/>
  <c r="BG187" i="3"/>
  <c r="BE187" i="3"/>
  <c r="T187" i="3"/>
  <c r="R187" i="3"/>
  <c r="P187" i="3"/>
  <c r="BK187" i="3"/>
  <c r="J187" i="3"/>
  <c r="BF187" i="3"/>
  <c r="BI186" i="3"/>
  <c r="BH186" i="3"/>
  <c r="BG186" i="3"/>
  <c r="BE186" i="3"/>
  <c r="T186" i="3"/>
  <c r="R186" i="3"/>
  <c r="P186" i="3"/>
  <c r="BK186" i="3"/>
  <c r="J186" i="3"/>
  <c r="BF186" i="3"/>
  <c r="BI185" i="3"/>
  <c r="BH185" i="3"/>
  <c r="BG185" i="3"/>
  <c r="BE185" i="3"/>
  <c r="T185" i="3"/>
  <c r="R185" i="3"/>
  <c r="P185" i="3"/>
  <c r="BK185" i="3"/>
  <c r="J185" i="3"/>
  <c r="BF185" i="3"/>
  <c r="BI184" i="3"/>
  <c r="BH184" i="3"/>
  <c r="BG184" i="3"/>
  <c r="BE184" i="3"/>
  <c r="T184" i="3"/>
  <c r="R184" i="3"/>
  <c r="R181" i="3" s="1"/>
  <c r="P184" i="3"/>
  <c r="BK184" i="3"/>
  <c r="J184" i="3"/>
  <c r="BF184" i="3"/>
  <c r="BI183" i="3"/>
  <c r="BH183" i="3"/>
  <c r="BG183" i="3"/>
  <c r="BE183" i="3"/>
  <c r="T183" i="3"/>
  <c r="R183" i="3"/>
  <c r="P183" i="3"/>
  <c r="BK183" i="3"/>
  <c r="BK181" i="3" s="1"/>
  <c r="J181" i="3" s="1"/>
  <c r="J104" i="3" s="1"/>
  <c r="J183" i="3"/>
  <c r="BF183" i="3"/>
  <c r="BI182" i="3"/>
  <c r="BH182" i="3"/>
  <c r="BG182" i="3"/>
  <c r="BE182" i="3"/>
  <c r="T182" i="3"/>
  <c r="T181" i="3"/>
  <c r="R182" i="3"/>
  <c r="P182" i="3"/>
  <c r="P181" i="3"/>
  <c r="BK182" i="3"/>
  <c r="J182" i="3"/>
  <c r="BF182" i="3" s="1"/>
  <c r="BI180" i="3"/>
  <c r="BH180" i="3"/>
  <c r="BG180" i="3"/>
  <c r="BE180" i="3"/>
  <c r="T180" i="3"/>
  <c r="R180" i="3"/>
  <c r="P180" i="3"/>
  <c r="BK180" i="3"/>
  <c r="J180" i="3"/>
  <c r="BF180" i="3"/>
  <c r="BI179" i="3"/>
  <c r="BH179" i="3"/>
  <c r="BG179" i="3"/>
  <c r="BE179" i="3"/>
  <c r="T179" i="3"/>
  <c r="R179" i="3"/>
  <c r="P179" i="3"/>
  <c r="BK179" i="3"/>
  <c r="J179" i="3"/>
  <c r="BF179" i="3" s="1"/>
  <c r="BI178" i="3"/>
  <c r="BH178" i="3"/>
  <c r="BG178" i="3"/>
  <c r="BE178" i="3"/>
  <c r="T178" i="3"/>
  <c r="R178" i="3"/>
  <c r="P178" i="3"/>
  <c r="BK178" i="3"/>
  <c r="J178" i="3"/>
  <c r="BF178" i="3"/>
  <c r="BI177" i="3"/>
  <c r="BH177" i="3"/>
  <c r="BG177" i="3"/>
  <c r="BE177" i="3"/>
  <c r="T177" i="3"/>
  <c r="R177" i="3"/>
  <c r="P177" i="3"/>
  <c r="BK177" i="3"/>
  <c r="J177" i="3"/>
  <c r="BF177" i="3" s="1"/>
  <c r="BI176" i="3"/>
  <c r="BH176" i="3"/>
  <c r="BG176" i="3"/>
  <c r="BE176" i="3"/>
  <c r="T176" i="3"/>
  <c r="R176" i="3"/>
  <c r="P176" i="3"/>
  <c r="BK176" i="3"/>
  <c r="J176" i="3"/>
  <c r="BF176" i="3"/>
  <c r="BI175" i="3"/>
  <c r="BH175" i="3"/>
  <c r="BG175" i="3"/>
  <c r="BE175" i="3"/>
  <c r="T175" i="3"/>
  <c r="R175" i="3"/>
  <c r="P175" i="3"/>
  <c r="BK175" i="3"/>
  <c r="J175" i="3"/>
  <c r="BF175" i="3" s="1"/>
  <c r="BI174" i="3"/>
  <c r="BH174" i="3"/>
  <c r="BG174" i="3"/>
  <c r="BE174" i="3"/>
  <c r="T174" i="3"/>
  <c r="R174" i="3"/>
  <c r="P174" i="3"/>
  <c r="BK174" i="3"/>
  <c r="J174" i="3"/>
  <c r="BF174" i="3"/>
  <c r="BI173" i="3"/>
  <c r="BH173" i="3"/>
  <c r="BG173" i="3"/>
  <c r="BE173" i="3"/>
  <c r="T173" i="3"/>
  <c r="R173" i="3"/>
  <c r="P173" i="3"/>
  <c r="BK173" i="3"/>
  <c r="J173" i="3"/>
  <c r="BF173" i="3" s="1"/>
  <c r="BI172" i="3"/>
  <c r="BH172" i="3"/>
  <c r="BG172" i="3"/>
  <c r="BE172" i="3"/>
  <c r="T172" i="3"/>
  <c r="R172" i="3"/>
  <c r="P172" i="3"/>
  <c r="BK172" i="3"/>
  <c r="J172" i="3"/>
  <c r="BF172" i="3"/>
  <c r="BI171" i="3"/>
  <c r="BH171" i="3"/>
  <c r="BG171" i="3"/>
  <c r="BE171" i="3"/>
  <c r="T171" i="3"/>
  <c r="R171" i="3"/>
  <c r="P171" i="3"/>
  <c r="BK171" i="3"/>
  <c r="J171" i="3"/>
  <c r="BF171" i="3" s="1"/>
  <c r="BI170" i="3"/>
  <c r="BH170" i="3"/>
  <c r="BG170" i="3"/>
  <c r="BE170" i="3"/>
  <c r="T170" i="3"/>
  <c r="R170" i="3"/>
  <c r="P170" i="3"/>
  <c r="BK170" i="3"/>
  <c r="J170" i="3"/>
  <c r="BF170" i="3"/>
  <c r="BI169" i="3"/>
  <c r="BH169" i="3"/>
  <c r="BG169" i="3"/>
  <c r="BE169" i="3"/>
  <c r="T169" i="3"/>
  <c r="R169" i="3"/>
  <c r="P169" i="3"/>
  <c r="BK169" i="3"/>
  <c r="J169" i="3"/>
  <c r="BF169" i="3" s="1"/>
  <c r="BI168" i="3"/>
  <c r="BH168" i="3"/>
  <c r="BG168" i="3"/>
  <c r="BE168" i="3"/>
  <c r="T168" i="3"/>
  <c r="R168" i="3"/>
  <c r="P168" i="3"/>
  <c r="BK168" i="3"/>
  <c r="J168" i="3"/>
  <c r="BF168" i="3"/>
  <c r="BI167" i="3"/>
  <c r="BH167" i="3"/>
  <c r="BG167" i="3"/>
  <c r="BE167" i="3"/>
  <c r="T167" i="3"/>
  <c r="R167" i="3"/>
  <c r="P167" i="3"/>
  <c r="BK167" i="3"/>
  <c r="J167" i="3"/>
  <c r="BF167" i="3" s="1"/>
  <c r="BI166" i="3"/>
  <c r="BH166" i="3"/>
  <c r="BG166" i="3"/>
  <c r="BE166" i="3"/>
  <c r="T166" i="3"/>
  <c r="R166" i="3"/>
  <c r="P166" i="3"/>
  <c r="BK166" i="3"/>
  <c r="J166" i="3"/>
  <c r="BF166" i="3"/>
  <c r="BI165" i="3"/>
  <c r="BH165" i="3"/>
  <c r="BG165" i="3"/>
  <c r="BE165" i="3"/>
  <c r="T165" i="3"/>
  <c r="R165" i="3"/>
  <c r="P165" i="3"/>
  <c r="BK165" i="3"/>
  <c r="J165" i="3"/>
  <c r="BF165" i="3" s="1"/>
  <c r="BI164" i="3"/>
  <c r="BH164" i="3"/>
  <c r="BG164" i="3"/>
  <c r="BE164" i="3"/>
  <c r="T164" i="3"/>
  <c r="R164" i="3"/>
  <c r="P164" i="3"/>
  <c r="BK164" i="3"/>
  <c r="J164" i="3"/>
  <c r="BF164" i="3"/>
  <c r="BI163" i="3"/>
  <c r="BH163" i="3"/>
  <c r="BG163" i="3"/>
  <c r="BE163" i="3"/>
  <c r="T163" i="3"/>
  <c r="R163" i="3"/>
  <c r="P163" i="3"/>
  <c r="BK163" i="3"/>
  <c r="J163" i="3"/>
  <c r="BF163" i="3" s="1"/>
  <c r="BI162" i="3"/>
  <c r="BH162" i="3"/>
  <c r="BG162" i="3"/>
  <c r="BE162" i="3"/>
  <c r="T162" i="3"/>
  <c r="R162" i="3"/>
  <c r="P162" i="3"/>
  <c r="BK162" i="3"/>
  <c r="J162" i="3"/>
  <c r="BF162" i="3"/>
  <c r="BI161" i="3"/>
  <c r="BH161" i="3"/>
  <c r="BG161" i="3"/>
  <c r="BE161" i="3"/>
  <c r="T161" i="3"/>
  <c r="R161" i="3"/>
  <c r="P161" i="3"/>
  <c r="BK161" i="3"/>
  <c r="J161" i="3"/>
  <c r="BF161" i="3" s="1"/>
  <c r="BI160" i="3"/>
  <c r="BH160" i="3"/>
  <c r="BG160" i="3"/>
  <c r="BE160" i="3"/>
  <c r="T160" i="3"/>
  <c r="R160" i="3"/>
  <c r="P160" i="3"/>
  <c r="BK160" i="3"/>
  <c r="J160" i="3"/>
  <c r="BF160" i="3"/>
  <c r="BI159" i="3"/>
  <c r="BH159" i="3"/>
  <c r="BG159" i="3"/>
  <c r="BE159" i="3"/>
  <c r="T159" i="3"/>
  <c r="R159" i="3"/>
  <c r="P159" i="3"/>
  <c r="BK159" i="3"/>
  <c r="J159" i="3"/>
  <c r="BF159" i="3" s="1"/>
  <c r="BI158" i="3"/>
  <c r="BH158" i="3"/>
  <c r="BG158" i="3"/>
  <c r="BE158" i="3"/>
  <c r="T158" i="3"/>
  <c r="R158" i="3"/>
  <c r="P158" i="3"/>
  <c r="BK158" i="3"/>
  <c r="J158" i="3"/>
  <c r="BF158" i="3"/>
  <c r="BI157" i="3"/>
  <c r="BH157" i="3"/>
  <c r="BG157" i="3"/>
  <c r="BE157" i="3"/>
  <c r="T157" i="3"/>
  <c r="R157" i="3"/>
  <c r="P157" i="3"/>
  <c r="BK157" i="3"/>
  <c r="J157" i="3"/>
  <c r="BF157" i="3" s="1"/>
  <c r="BI156" i="3"/>
  <c r="BH156" i="3"/>
  <c r="BG156" i="3"/>
  <c r="BE156" i="3"/>
  <c r="T156" i="3"/>
  <c r="R156" i="3"/>
  <c r="P156" i="3"/>
  <c r="BK156" i="3"/>
  <c r="J156" i="3"/>
  <c r="BF156" i="3"/>
  <c r="BI155" i="3"/>
  <c r="BH155" i="3"/>
  <c r="BG155" i="3"/>
  <c r="BE155" i="3"/>
  <c r="T155" i="3"/>
  <c r="R155" i="3"/>
  <c r="P155" i="3"/>
  <c r="BK155" i="3"/>
  <c r="J155" i="3"/>
  <c r="BF155" i="3" s="1"/>
  <c r="BI154" i="3"/>
  <c r="BH154" i="3"/>
  <c r="BG154" i="3"/>
  <c r="BE154" i="3"/>
  <c r="T154" i="3"/>
  <c r="R154" i="3"/>
  <c r="P154" i="3"/>
  <c r="BK154" i="3"/>
  <c r="J154" i="3"/>
  <c r="BF154" i="3"/>
  <c r="BI153" i="3"/>
  <c r="BH153" i="3"/>
  <c r="BG153" i="3"/>
  <c r="BE153" i="3"/>
  <c r="T153" i="3"/>
  <c r="R153" i="3"/>
  <c r="P153" i="3"/>
  <c r="BK153" i="3"/>
  <c r="J153" i="3"/>
  <c r="BF153" i="3" s="1"/>
  <c r="BI152" i="3"/>
  <c r="BH152" i="3"/>
  <c r="BG152" i="3"/>
  <c r="BE152" i="3"/>
  <c r="T152" i="3"/>
  <c r="R152" i="3"/>
  <c r="P152" i="3"/>
  <c r="BK152" i="3"/>
  <c r="J152" i="3"/>
  <c r="BF152" i="3"/>
  <c r="BI151" i="3"/>
  <c r="BH151" i="3"/>
  <c r="BG151" i="3"/>
  <c r="BE151" i="3"/>
  <c r="T151" i="3"/>
  <c r="R151" i="3"/>
  <c r="P151" i="3"/>
  <c r="BK151" i="3"/>
  <c r="J151" i="3"/>
  <c r="BF151" i="3" s="1"/>
  <c r="BI150" i="3"/>
  <c r="BH150" i="3"/>
  <c r="BG150" i="3"/>
  <c r="BE150" i="3"/>
  <c r="T150" i="3"/>
  <c r="R150" i="3"/>
  <c r="P150" i="3"/>
  <c r="BK150" i="3"/>
  <c r="J150" i="3"/>
  <c r="BF150" i="3"/>
  <c r="BI149" i="3"/>
  <c r="BH149" i="3"/>
  <c r="BG149" i="3"/>
  <c r="BE149" i="3"/>
  <c r="T149" i="3"/>
  <c r="R149" i="3"/>
  <c r="P149" i="3"/>
  <c r="BK149" i="3"/>
  <c r="J149" i="3"/>
  <c r="BF149" i="3" s="1"/>
  <c r="BI148" i="3"/>
  <c r="BH148" i="3"/>
  <c r="BG148" i="3"/>
  <c r="BE148" i="3"/>
  <c r="T148" i="3"/>
  <c r="R148" i="3"/>
  <c r="P148" i="3"/>
  <c r="BK148" i="3"/>
  <c r="J148" i="3"/>
  <c r="BF148" i="3"/>
  <c r="BI147" i="3"/>
  <c r="BH147" i="3"/>
  <c r="BG147" i="3"/>
  <c r="BE147" i="3"/>
  <c r="T147" i="3"/>
  <c r="R147" i="3"/>
  <c r="P147" i="3"/>
  <c r="BK147" i="3"/>
  <c r="J147" i="3"/>
  <c r="BF147" i="3" s="1"/>
  <c r="BI146" i="3"/>
  <c r="BH146" i="3"/>
  <c r="BG146" i="3"/>
  <c r="BE146" i="3"/>
  <c r="T146" i="3"/>
  <c r="R146" i="3"/>
  <c r="P146" i="3"/>
  <c r="BK146" i="3"/>
  <c r="J146" i="3"/>
  <c r="BF146" i="3"/>
  <c r="BI145" i="3"/>
  <c r="BH145" i="3"/>
  <c r="BG145" i="3"/>
  <c r="BE145" i="3"/>
  <c r="T145" i="3"/>
  <c r="R145" i="3"/>
  <c r="R144" i="3"/>
  <c r="P145" i="3"/>
  <c r="BK145" i="3"/>
  <c r="BK144" i="3"/>
  <c r="J144" i="3"/>
  <c r="J103" i="3" s="1"/>
  <c r="J145" i="3"/>
  <c r="BF145" i="3"/>
  <c r="BI143" i="3"/>
  <c r="BH143" i="3"/>
  <c r="BG143" i="3"/>
  <c r="BE143" i="3"/>
  <c r="T143" i="3"/>
  <c r="R143" i="3"/>
  <c r="P143" i="3"/>
  <c r="BK143" i="3"/>
  <c r="J143" i="3"/>
  <c r="BF143" i="3" s="1"/>
  <c r="BI142" i="3"/>
  <c r="BH142" i="3"/>
  <c r="BG142" i="3"/>
  <c r="BE142" i="3"/>
  <c r="T142" i="3"/>
  <c r="R142" i="3"/>
  <c r="P142" i="3"/>
  <c r="BK142" i="3"/>
  <c r="J142" i="3"/>
  <c r="BF142" i="3"/>
  <c r="BI141" i="3"/>
  <c r="BH141" i="3"/>
  <c r="BG141" i="3"/>
  <c r="BE141" i="3"/>
  <c r="T141" i="3"/>
  <c r="R141" i="3"/>
  <c r="P141" i="3"/>
  <c r="BK141" i="3"/>
  <c r="J141" i="3"/>
  <c r="BF141" i="3" s="1"/>
  <c r="BI140" i="3"/>
  <c r="BH140" i="3"/>
  <c r="BG140" i="3"/>
  <c r="BE140" i="3"/>
  <c r="T140" i="3"/>
  <c r="R140" i="3"/>
  <c r="P140" i="3"/>
  <c r="BK140" i="3"/>
  <c r="J140" i="3"/>
  <c r="BF140" i="3"/>
  <c r="BI139" i="3"/>
  <c r="BH139" i="3"/>
  <c r="BG139" i="3"/>
  <c r="BE139" i="3"/>
  <c r="T139" i="3"/>
  <c r="R139" i="3"/>
  <c r="P139" i="3"/>
  <c r="BK139" i="3"/>
  <c r="J139" i="3"/>
  <c r="BF139" i="3" s="1"/>
  <c r="BI138" i="3"/>
  <c r="BH138" i="3"/>
  <c r="BG138" i="3"/>
  <c r="BE138" i="3"/>
  <c r="T138" i="3"/>
  <c r="R138" i="3"/>
  <c r="P138" i="3"/>
  <c r="BK138" i="3"/>
  <c r="J138" i="3"/>
  <c r="BF138" i="3"/>
  <c r="BI137" i="3"/>
  <c r="BH137" i="3"/>
  <c r="BG137" i="3"/>
  <c r="BE137" i="3"/>
  <c r="T137" i="3"/>
  <c r="R137" i="3"/>
  <c r="P137" i="3"/>
  <c r="BK137" i="3"/>
  <c r="J137" i="3"/>
  <c r="BF137" i="3" s="1"/>
  <c r="BI136" i="3"/>
  <c r="BH136" i="3"/>
  <c r="BG136" i="3"/>
  <c r="BE136" i="3"/>
  <c r="T136" i="3"/>
  <c r="R136" i="3"/>
  <c r="P136" i="3"/>
  <c r="BK136" i="3"/>
  <c r="J136" i="3"/>
  <c r="BF136" i="3"/>
  <c r="BI135" i="3"/>
  <c r="BH135" i="3"/>
  <c r="BG135" i="3"/>
  <c r="BE135" i="3"/>
  <c r="T135" i="3"/>
  <c r="R135" i="3"/>
  <c r="P135" i="3"/>
  <c r="BK135" i="3"/>
  <c r="J135" i="3"/>
  <c r="BF135" i="3" s="1"/>
  <c r="BI134" i="3"/>
  <c r="BH134" i="3"/>
  <c r="BG134" i="3"/>
  <c r="BE134" i="3"/>
  <c r="T134" i="3"/>
  <c r="R134" i="3"/>
  <c r="P134" i="3"/>
  <c r="BK134" i="3"/>
  <c r="J134" i="3"/>
  <c r="BF134" i="3"/>
  <c r="BI133" i="3"/>
  <c r="BH133" i="3"/>
  <c r="BG133" i="3"/>
  <c r="BE133" i="3"/>
  <c r="T133" i="3"/>
  <c r="R133" i="3"/>
  <c r="P133" i="3"/>
  <c r="BK133" i="3"/>
  <c r="BK131" i="3" s="1"/>
  <c r="J131" i="3" s="1"/>
  <c r="J102" i="3" s="1"/>
  <c r="J133" i="3"/>
  <c r="BF133" i="3" s="1"/>
  <c r="BI132" i="3"/>
  <c r="BH132" i="3"/>
  <c r="BG132" i="3"/>
  <c r="BE132" i="3"/>
  <c r="F37" i="3" s="1"/>
  <c r="AZ98" i="1" s="1"/>
  <c r="J37" i="3"/>
  <c r="AV98" i="1" s="1"/>
  <c r="T132" i="3"/>
  <c r="R132" i="3"/>
  <c r="R131" i="3" s="1"/>
  <c r="P132" i="3"/>
  <c r="BK132" i="3"/>
  <c r="J132" i="3"/>
  <c r="BF132" i="3" s="1"/>
  <c r="J125" i="3"/>
  <c r="F125" i="3"/>
  <c r="F123" i="3"/>
  <c r="E121" i="3"/>
  <c r="J95" i="3"/>
  <c r="F95" i="3"/>
  <c r="F93" i="3"/>
  <c r="E91" i="3"/>
  <c r="J28" i="3"/>
  <c r="E28" i="3"/>
  <c r="J126" i="3"/>
  <c r="J96" i="3"/>
  <c r="J27" i="3"/>
  <c r="J22" i="3"/>
  <c r="E22" i="3"/>
  <c r="F126" i="3"/>
  <c r="F96" i="3"/>
  <c r="J21" i="3"/>
  <c r="J16" i="3"/>
  <c r="J123" i="3" s="1"/>
  <c r="J93" i="3"/>
  <c r="E7" i="3"/>
  <c r="E115" i="3"/>
  <c r="E85" i="3"/>
  <c r="J41" i="2"/>
  <c r="J40" i="2"/>
  <c r="AY97" i="1"/>
  <c r="J39" i="2"/>
  <c r="AX97" i="1" s="1"/>
  <c r="BI420" i="2"/>
  <c r="BH420" i="2"/>
  <c r="BG420" i="2"/>
  <c r="BE420" i="2"/>
  <c r="T420" i="2"/>
  <c r="T419" i="2"/>
  <c r="T418" i="2"/>
  <c r="R420" i="2"/>
  <c r="R419" i="2" s="1"/>
  <c r="R418" i="2" s="1"/>
  <c r="P420" i="2"/>
  <c r="P419" i="2"/>
  <c r="P418" i="2" s="1"/>
  <c r="BK420" i="2"/>
  <c r="BK419" i="2"/>
  <c r="BK418" i="2" s="1"/>
  <c r="J418" i="2" s="1"/>
  <c r="J128" i="2" s="1"/>
  <c r="J419" i="2"/>
  <c r="J129" i="2" s="1"/>
  <c r="J420" i="2"/>
  <c r="BF420" i="2"/>
  <c r="BI417" i="2"/>
  <c r="BH417" i="2"/>
  <c r="BG417" i="2"/>
  <c r="BE417" i="2"/>
  <c r="T417" i="2"/>
  <c r="R417" i="2"/>
  <c r="R414" i="2" s="1"/>
  <c r="P417" i="2"/>
  <c r="BK417" i="2"/>
  <c r="J417" i="2"/>
  <c r="BF417" i="2"/>
  <c r="BI416" i="2"/>
  <c r="BH416" i="2"/>
  <c r="BG416" i="2"/>
  <c r="BE416" i="2"/>
  <c r="T416" i="2"/>
  <c r="R416" i="2"/>
  <c r="P416" i="2"/>
  <c r="BK416" i="2"/>
  <c r="BK414" i="2" s="1"/>
  <c r="J416" i="2"/>
  <c r="BF416" i="2"/>
  <c r="BI415" i="2"/>
  <c r="BH415" i="2"/>
  <c r="BG415" i="2"/>
  <c r="BE415" i="2"/>
  <c r="T415" i="2"/>
  <c r="T414" i="2"/>
  <c r="R415" i="2"/>
  <c r="P415" i="2"/>
  <c r="P414" i="2" s="1"/>
  <c r="BK415" i="2"/>
  <c r="J414" i="2"/>
  <c r="J127" i="2" s="1"/>
  <c r="J415" i="2"/>
  <c r="BF415" i="2" s="1"/>
  <c r="BI413" i="2"/>
  <c r="BH413" i="2"/>
  <c r="BG413" i="2"/>
  <c r="BE413" i="2"/>
  <c r="T413" i="2"/>
  <c r="T411" i="2" s="1"/>
  <c r="R413" i="2"/>
  <c r="P413" i="2"/>
  <c r="BK413" i="2"/>
  <c r="J413" i="2"/>
  <c r="BF413" i="2"/>
  <c r="BI412" i="2"/>
  <c r="BH412" i="2"/>
  <c r="BG412" i="2"/>
  <c r="BE412" i="2"/>
  <c r="T412" i="2"/>
  <c r="R412" i="2"/>
  <c r="R411" i="2" s="1"/>
  <c r="P412" i="2"/>
  <c r="P411" i="2"/>
  <c r="BK412" i="2"/>
  <c r="BK411" i="2" s="1"/>
  <c r="J411" i="2" s="1"/>
  <c r="J126" i="2" s="1"/>
  <c r="J412" i="2"/>
  <c r="BF412" i="2"/>
  <c r="BI410" i="2"/>
  <c r="BH410" i="2"/>
  <c r="BG410" i="2"/>
  <c r="BE410" i="2"/>
  <c r="T410" i="2"/>
  <c r="R410" i="2"/>
  <c r="P410" i="2"/>
  <c r="P407" i="2" s="1"/>
  <c r="BK410" i="2"/>
  <c r="BK407" i="2" s="1"/>
  <c r="J407" i="2" s="1"/>
  <c r="J125" i="2" s="1"/>
  <c r="J410" i="2"/>
  <c r="BF410" i="2"/>
  <c r="BI409" i="2"/>
  <c r="BH409" i="2"/>
  <c r="BG409" i="2"/>
  <c r="BE409" i="2"/>
  <c r="T409" i="2"/>
  <c r="T407" i="2" s="1"/>
  <c r="R409" i="2"/>
  <c r="R407" i="2" s="1"/>
  <c r="P409" i="2"/>
  <c r="BK409" i="2"/>
  <c r="J409" i="2"/>
  <c r="BF409" i="2"/>
  <c r="BI408" i="2"/>
  <c r="BH408" i="2"/>
  <c r="BG408" i="2"/>
  <c r="BE408" i="2"/>
  <c r="T408" i="2"/>
  <c r="R408" i="2"/>
  <c r="P408" i="2"/>
  <c r="BK408" i="2"/>
  <c r="J408" i="2"/>
  <c r="BF408" i="2"/>
  <c r="BI406" i="2"/>
  <c r="BH406" i="2"/>
  <c r="BG406" i="2"/>
  <c r="BE406" i="2"/>
  <c r="T406" i="2"/>
  <c r="R406" i="2"/>
  <c r="P406" i="2"/>
  <c r="BK406" i="2"/>
  <c r="J406" i="2"/>
  <c r="BF406" i="2"/>
  <c r="BI405" i="2"/>
  <c r="BH405" i="2"/>
  <c r="BG405" i="2"/>
  <c r="BE405" i="2"/>
  <c r="T405" i="2"/>
  <c r="R405" i="2"/>
  <c r="P405" i="2"/>
  <c r="BK405" i="2"/>
  <c r="J405" i="2"/>
  <c r="BF405" i="2" s="1"/>
  <c r="BI404" i="2"/>
  <c r="BH404" i="2"/>
  <c r="BG404" i="2"/>
  <c r="BE404" i="2"/>
  <c r="T404" i="2"/>
  <c r="R404" i="2"/>
  <c r="P404" i="2"/>
  <c r="BK404" i="2"/>
  <c r="J404" i="2"/>
  <c r="BF404" i="2"/>
  <c r="BI403" i="2"/>
  <c r="BH403" i="2"/>
  <c r="BG403" i="2"/>
  <c r="BE403" i="2"/>
  <c r="T403" i="2"/>
  <c r="R403" i="2"/>
  <c r="P403" i="2"/>
  <c r="BK403" i="2"/>
  <c r="J403" i="2"/>
  <c r="BF403" i="2" s="1"/>
  <c r="BI402" i="2"/>
  <c r="BH402" i="2"/>
  <c r="BG402" i="2"/>
  <c r="BE402" i="2"/>
  <c r="T402" i="2"/>
  <c r="R402" i="2"/>
  <c r="P402" i="2"/>
  <c r="BK402" i="2"/>
  <c r="J402" i="2"/>
  <c r="BF402" i="2"/>
  <c r="BI401" i="2"/>
  <c r="BH401" i="2"/>
  <c r="BG401" i="2"/>
  <c r="BE401" i="2"/>
  <c r="T401" i="2"/>
  <c r="R401" i="2"/>
  <c r="R398" i="2" s="1"/>
  <c r="P401" i="2"/>
  <c r="BK401" i="2"/>
  <c r="J401" i="2"/>
  <c r="BF401" i="2" s="1"/>
  <c r="BI400" i="2"/>
  <c r="BH400" i="2"/>
  <c r="BG400" i="2"/>
  <c r="BE400" i="2"/>
  <c r="T400" i="2"/>
  <c r="R400" i="2"/>
  <c r="P400" i="2"/>
  <c r="BK400" i="2"/>
  <c r="BK398" i="2" s="1"/>
  <c r="J400" i="2"/>
  <c r="BF400" i="2"/>
  <c r="BI399" i="2"/>
  <c r="BH399" i="2"/>
  <c r="BG399" i="2"/>
  <c r="BE399" i="2"/>
  <c r="T399" i="2"/>
  <c r="T398" i="2" s="1"/>
  <c r="R399" i="2"/>
  <c r="P399" i="2"/>
  <c r="P398" i="2"/>
  <c r="BK399" i="2"/>
  <c r="J398" i="2"/>
  <c r="J124" i="2" s="1"/>
  <c r="J399" i="2"/>
  <c r="BF399" i="2" s="1"/>
  <c r="BI397" i="2"/>
  <c r="BH397" i="2"/>
  <c r="BG397" i="2"/>
  <c r="BE397" i="2"/>
  <c r="T397" i="2"/>
  <c r="R397" i="2"/>
  <c r="R394" i="2" s="1"/>
  <c r="P397" i="2"/>
  <c r="BK397" i="2"/>
  <c r="J397" i="2"/>
  <c r="BF397" i="2" s="1"/>
  <c r="BI396" i="2"/>
  <c r="BH396" i="2"/>
  <c r="BG396" i="2"/>
  <c r="BE396" i="2"/>
  <c r="T396" i="2"/>
  <c r="R396" i="2"/>
  <c r="P396" i="2"/>
  <c r="BK396" i="2"/>
  <c r="BK394" i="2" s="1"/>
  <c r="J396" i="2"/>
  <c r="BF396" i="2"/>
  <c r="BI395" i="2"/>
  <c r="BH395" i="2"/>
  <c r="BG395" i="2"/>
  <c r="BE395" i="2"/>
  <c r="T395" i="2"/>
  <c r="T394" i="2" s="1"/>
  <c r="R395" i="2"/>
  <c r="P395" i="2"/>
  <c r="P394" i="2"/>
  <c r="BK395" i="2"/>
  <c r="J394" i="2"/>
  <c r="J123" i="2" s="1"/>
  <c r="J395" i="2"/>
  <c r="BF395" i="2" s="1"/>
  <c r="BI393" i="2"/>
  <c r="BH393" i="2"/>
  <c r="BG393" i="2"/>
  <c r="BE393" i="2"/>
  <c r="T393" i="2"/>
  <c r="R393" i="2"/>
  <c r="P393" i="2"/>
  <c r="BK393" i="2"/>
  <c r="J393" i="2"/>
  <c r="BF393" i="2" s="1"/>
  <c r="BI392" i="2"/>
  <c r="BH392" i="2"/>
  <c r="BG392" i="2"/>
  <c r="BE392" i="2"/>
  <c r="T392" i="2"/>
  <c r="R392" i="2"/>
  <c r="P392" i="2"/>
  <c r="BK392" i="2"/>
  <c r="J392" i="2"/>
  <c r="BF392" i="2"/>
  <c r="BI391" i="2"/>
  <c r="BH391" i="2"/>
  <c r="BG391" i="2"/>
  <c r="BE391" i="2"/>
  <c r="T391" i="2"/>
  <c r="R391" i="2"/>
  <c r="P391" i="2"/>
  <c r="BK391" i="2"/>
  <c r="J391" i="2"/>
  <c r="BF391" i="2" s="1"/>
  <c r="BI390" i="2"/>
  <c r="BH390" i="2"/>
  <c r="BG390" i="2"/>
  <c r="BE390" i="2"/>
  <c r="T390" i="2"/>
  <c r="R390" i="2"/>
  <c r="P390" i="2"/>
  <c r="BK390" i="2"/>
  <c r="J390" i="2"/>
  <c r="BF390" i="2"/>
  <c r="BI389" i="2"/>
  <c r="BH389" i="2"/>
  <c r="BG389" i="2"/>
  <c r="BE389" i="2"/>
  <c r="T389" i="2"/>
  <c r="R389" i="2"/>
  <c r="P389" i="2"/>
  <c r="BK389" i="2"/>
  <c r="J389" i="2"/>
  <c r="BF389" i="2" s="1"/>
  <c r="BI388" i="2"/>
  <c r="BH388" i="2"/>
  <c r="BG388" i="2"/>
  <c r="BE388" i="2"/>
  <c r="T388" i="2"/>
  <c r="R388" i="2"/>
  <c r="P388" i="2"/>
  <c r="BK388" i="2"/>
  <c r="J388" i="2"/>
  <c r="BF388" i="2"/>
  <c r="BI387" i="2"/>
  <c r="BH387" i="2"/>
  <c r="BG387" i="2"/>
  <c r="BE387" i="2"/>
  <c r="T387" i="2"/>
  <c r="R387" i="2"/>
  <c r="P387" i="2"/>
  <c r="BK387" i="2"/>
  <c r="J387" i="2"/>
  <c r="BF387" i="2" s="1"/>
  <c r="BI386" i="2"/>
  <c r="BH386" i="2"/>
  <c r="BG386" i="2"/>
  <c r="BE386" i="2"/>
  <c r="T386" i="2"/>
  <c r="R386" i="2"/>
  <c r="P386" i="2"/>
  <c r="P383" i="2" s="1"/>
  <c r="BK386" i="2"/>
  <c r="J386" i="2"/>
  <c r="BF386" i="2"/>
  <c r="BI385" i="2"/>
  <c r="BH385" i="2"/>
  <c r="BG385" i="2"/>
  <c r="BE385" i="2"/>
  <c r="T385" i="2"/>
  <c r="T383" i="2" s="1"/>
  <c r="R385" i="2"/>
  <c r="P385" i="2"/>
  <c r="BK385" i="2"/>
  <c r="J385" i="2"/>
  <c r="BF385" i="2" s="1"/>
  <c r="BI384" i="2"/>
  <c r="BH384" i="2"/>
  <c r="BG384" i="2"/>
  <c r="BE384" i="2"/>
  <c r="T384" i="2"/>
  <c r="R384" i="2"/>
  <c r="R383" i="2"/>
  <c r="P384" i="2"/>
  <c r="BK384" i="2"/>
  <c r="BK383" i="2"/>
  <c r="J383" i="2" s="1"/>
  <c r="J122" i="2" s="1"/>
  <c r="J384" i="2"/>
  <c r="BF384" i="2"/>
  <c r="BI382" i="2"/>
  <c r="BH382" i="2"/>
  <c r="BG382" i="2"/>
  <c r="BE382" i="2"/>
  <c r="T382" i="2"/>
  <c r="R382" i="2"/>
  <c r="P382" i="2"/>
  <c r="BK382" i="2"/>
  <c r="J382" i="2"/>
  <c r="BF382" i="2"/>
  <c r="BI381" i="2"/>
  <c r="BH381" i="2"/>
  <c r="BG381" i="2"/>
  <c r="BE381" i="2"/>
  <c r="T381" i="2"/>
  <c r="R381" i="2"/>
  <c r="P381" i="2"/>
  <c r="BK381" i="2"/>
  <c r="J381" i="2"/>
  <c r="BF381" i="2"/>
  <c r="BI380" i="2"/>
  <c r="BH380" i="2"/>
  <c r="BG380" i="2"/>
  <c r="BE380" i="2"/>
  <c r="T380" i="2"/>
  <c r="R380" i="2"/>
  <c r="P380" i="2"/>
  <c r="BK380" i="2"/>
  <c r="J380" i="2"/>
  <c r="BF380" i="2"/>
  <c r="BI379" i="2"/>
  <c r="BH379" i="2"/>
  <c r="BG379" i="2"/>
  <c r="BE379" i="2"/>
  <c r="T379" i="2"/>
  <c r="R379" i="2"/>
  <c r="P379" i="2"/>
  <c r="BK379" i="2"/>
  <c r="J379" i="2"/>
  <c r="BF379" i="2"/>
  <c r="BI378" i="2"/>
  <c r="BH378" i="2"/>
  <c r="BG378" i="2"/>
  <c r="BE378" i="2"/>
  <c r="T378" i="2"/>
  <c r="R378" i="2"/>
  <c r="P378" i="2"/>
  <c r="BK378" i="2"/>
  <c r="J378" i="2"/>
  <c r="BF378" i="2"/>
  <c r="BI377" i="2"/>
  <c r="BH377" i="2"/>
  <c r="BG377" i="2"/>
  <c r="BE377" i="2"/>
  <c r="T377" i="2"/>
  <c r="R377" i="2"/>
  <c r="P377" i="2"/>
  <c r="BK377" i="2"/>
  <c r="J377" i="2"/>
  <c r="BF377" i="2"/>
  <c r="BI376" i="2"/>
  <c r="BH376" i="2"/>
  <c r="BG376" i="2"/>
  <c r="BE376" i="2"/>
  <c r="T376" i="2"/>
  <c r="R376" i="2"/>
  <c r="P376" i="2"/>
  <c r="BK376" i="2"/>
  <c r="J376" i="2"/>
  <c r="BF376" i="2"/>
  <c r="BI375" i="2"/>
  <c r="BH375" i="2"/>
  <c r="BG375" i="2"/>
  <c r="BE375" i="2"/>
  <c r="T375" i="2"/>
  <c r="R375" i="2"/>
  <c r="P375" i="2"/>
  <c r="BK375" i="2"/>
  <c r="J375" i="2"/>
  <c r="BF375" i="2"/>
  <c r="BI374" i="2"/>
  <c r="BH374" i="2"/>
  <c r="BG374" i="2"/>
  <c r="BE374" i="2"/>
  <c r="T374" i="2"/>
  <c r="R374" i="2"/>
  <c r="P374" i="2"/>
  <c r="BK374" i="2"/>
  <c r="J374" i="2"/>
  <c r="BF374" i="2"/>
  <c r="BI373" i="2"/>
  <c r="BH373" i="2"/>
  <c r="BG373" i="2"/>
  <c r="BE373" i="2"/>
  <c r="T373" i="2"/>
  <c r="R373" i="2"/>
  <c r="P373" i="2"/>
  <c r="BK373" i="2"/>
  <c r="J373" i="2"/>
  <c r="BF373" i="2"/>
  <c r="BI372" i="2"/>
  <c r="BH372" i="2"/>
  <c r="BG372" i="2"/>
  <c r="BE372" i="2"/>
  <c r="T372" i="2"/>
  <c r="R372" i="2"/>
  <c r="P372" i="2"/>
  <c r="BK372" i="2"/>
  <c r="J372" i="2"/>
  <c r="BF372" i="2" s="1"/>
  <c r="BI371" i="2"/>
  <c r="BH371" i="2"/>
  <c r="BG371" i="2"/>
  <c r="BE371" i="2"/>
  <c r="T371" i="2"/>
  <c r="R371" i="2"/>
  <c r="P371" i="2"/>
  <c r="BK371" i="2"/>
  <c r="J371" i="2"/>
  <c r="BF371" i="2"/>
  <c r="BI370" i="2"/>
  <c r="BH370" i="2"/>
  <c r="BG370" i="2"/>
  <c r="BE370" i="2"/>
  <c r="T370" i="2"/>
  <c r="R370" i="2"/>
  <c r="P370" i="2"/>
  <c r="BK370" i="2"/>
  <c r="J370" i="2"/>
  <c r="BF370" i="2"/>
  <c r="BI369" i="2"/>
  <c r="BH369" i="2"/>
  <c r="BG369" i="2"/>
  <c r="BE369" i="2"/>
  <c r="T369" i="2"/>
  <c r="R369" i="2"/>
  <c r="P369" i="2"/>
  <c r="BK369" i="2"/>
  <c r="J369" i="2"/>
  <c r="BF369" i="2"/>
  <c r="BI368" i="2"/>
  <c r="BH368" i="2"/>
  <c r="BG368" i="2"/>
  <c r="BE368" i="2"/>
  <c r="T368" i="2"/>
  <c r="R368" i="2"/>
  <c r="P368" i="2"/>
  <c r="BK368" i="2"/>
  <c r="J368" i="2"/>
  <c r="BF368" i="2"/>
  <c r="BI367" i="2"/>
  <c r="BH367" i="2"/>
  <c r="BG367" i="2"/>
  <c r="BE367" i="2"/>
  <c r="T367" i="2"/>
  <c r="R367" i="2"/>
  <c r="P367" i="2"/>
  <c r="BK367" i="2"/>
  <c r="J367" i="2"/>
  <c r="BF367" i="2"/>
  <c r="BI366" i="2"/>
  <c r="BH366" i="2"/>
  <c r="BG366" i="2"/>
  <c r="BE366" i="2"/>
  <c r="T366" i="2"/>
  <c r="R366" i="2"/>
  <c r="P366" i="2"/>
  <c r="BK366" i="2"/>
  <c r="J366" i="2"/>
  <c r="BF366" i="2"/>
  <c r="BI365" i="2"/>
  <c r="BH365" i="2"/>
  <c r="BG365" i="2"/>
  <c r="BE365" i="2"/>
  <c r="T365" i="2"/>
  <c r="R365" i="2"/>
  <c r="P365" i="2"/>
  <c r="BK365" i="2"/>
  <c r="J365" i="2"/>
  <c r="BF365" i="2"/>
  <c r="BI364" i="2"/>
  <c r="BH364" i="2"/>
  <c r="BG364" i="2"/>
  <c r="BE364" i="2"/>
  <c r="T364" i="2"/>
  <c r="R364" i="2"/>
  <c r="P364" i="2"/>
  <c r="BK364" i="2"/>
  <c r="J364" i="2"/>
  <c r="BF364" i="2"/>
  <c r="BI363" i="2"/>
  <c r="BH363" i="2"/>
  <c r="BG363" i="2"/>
  <c r="BE363" i="2"/>
  <c r="T363" i="2"/>
  <c r="R363" i="2"/>
  <c r="P363" i="2"/>
  <c r="BK363" i="2"/>
  <c r="J363" i="2"/>
  <c r="BF363" i="2"/>
  <c r="BI362" i="2"/>
  <c r="BH362" i="2"/>
  <c r="BG362" i="2"/>
  <c r="BE362" i="2"/>
  <c r="T362" i="2"/>
  <c r="R362" i="2"/>
  <c r="P362" i="2"/>
  <c r="P359" i="2" s="1"/>
  <c r="BK362" i="2"/>
  <c r="J362" i="2"/>
  <c r="BF362" i="2"/>
  <c r="BI361" i="2"/>
  <c r="BH361" i="2"/>
  <c r="BG361" i="2"/>
  <c r="BE361" i="2"/>
  <c r="T361" i="2"/>
  <c r="R361" i="2"/>
  <c r="P361" i="2"/>
  <c r="BK361" i="2"/>
  <c r="J361" i="2"/>
  <c r="BF361" i="2"/>
  <c r="BI360" i="2"/>
  <c r="BH360" i="2"/>
  <c r="BG360" i="2"/>
  <c r="BE360" i="2"/>
  <c r="T360" i="2"/>
  <c r="R360" i="2"/>
  <c r="R359" i="2" s="1"/>
  <c r="P360" i="2"/>
  <c r="BK360" i="2"/>
  <c r="BK359" i="2"/>
  <c r="J359" i="2" s="1"/>
  <c r="J121" i="2" s="1"/>
  <c r="J360" i="2"/>
  <c r="BF360" i="2"/>
  <c r="BI358" i="2"/>
  <c r="BH358" i="2"/>
  <c r="BG358" i="2"/>
  <c r="BE358" i="2"/>
  <c r="T358" i="2"/>
  <c r="R358" i="2"/>
  <c r="P358" i="2"/>
  <c r="BK358" i="2"/>
  <c r="J358" i="2"/>
  <c r="BF358" i="2"/>
  <c r="BI357" i="2"/>
  <c r="BH357" i="2"/>
  <c r="BG357" i="2"/>
  <c r="BE357" i="2"/>
  <c r="T357" i="2"/>
  <c r="R357" i="2"/>
  <c r="P357" i="2"/>
  <c r="BK357" i="2"/>
  <c r="J357" i="2"/>
  <c r="BF357" i="2"/>
  <c r="BI356" i="2"/>
  <c r="BH356" i="2"/>
  <c r="BG356" i="2"/>
  <c r="BE356" i="2"/>
  <c r="T356" i="2"/>
  <c r="R356" i="2"/>
  <c r="P356" i="2"/>
  <c r="BK356" i="2"/>
  <c r="J356" i="2"/>
  <c r="BF356" i="2"/>
  <c r="BI355" i="2"/>
  <c r="BH355" i="2"/>
  <c r="BG355" i="2"/>
  <c r="BE355" i="2"/>
  <c r="T355" i="2"/>
  <c r="R355" i="2"/>
  <c r="P355" i="2"/>
  <c r="BK355" i="2"/>
  <c r="J355" i="2"/>
  <c r="BF355" i="2"/>
  <c r="BI354" i="2"/>
  <c r="BH354" i="2"/>
  <c r="BG354" i="2"/>
  <c r="BE354" i="2"/>
  <c r="T354" i="2"/>
  <c r="R354" i="2"/>
  <c r="P354" i="2"/>
  <c r="BK354" i="2"/>
  <c r="J354" i="2"/>
  <c r="BF354" i="2"/>
  <c r="BI353" i="2"/>
  <c r="BH353" i="2"/>
  <c r="BG353" i="2"/>
  <c r="BE353" i="2"/>
  <c r="T353" i="2"/>
  <c r="R353" i="2"/>
  <c r="P353" i="2"/>
  <c r="BK353" i="2"/>
  <c r="J353" i="2"/>
  <c r="BF353" i="2"/>
  <c r="BI352" i="2"/>
  <c r="BH352" i="2"/>
  <c r="BG352" i="2"/>
  <c r="BE352" i="2"/>
  <c r="T352" i="2"/>
  <c r="R352" i="2"/>
  <c r="P352" i="2"/>
  <c r="BK352" i="2"/>
  <c r="J352" i="2"/>
  <c r="BF352" i="2"/>
  <c r="BI351" i="2"/>
  <c r="BH351" i="2"/>
  <c r="BG351" i="2"/>
  <c r="BE351" i="2"/>
  <c r="T351" i="2"/>
  <c r="R351" i="2"/>
  <c r="P351" i="2"/>
  <c r="BK351" i="2"/>
  <c r="J351" i="2"/>
  <c r="BF351" i="2"/>
  <c r="BI350" i="2"/>
  <c r="BH350" i="2"/>
  <c r="BG350" i="2"/>
  <c r="BE350" i="2"/>
  <c r="T350" i="2"/>
  <c r="R350" i="2"/>
  <c r="P350" i="2"/>
  <c r="BK350" i="2"/>
  <c r="J350" i="2"/>
  <c r="BF350" i="2"/>
  <c r="BI349" i="2"/>
  <c r="BH349" i="2"/>
  <c r="BG349" i="2"/>
  <c r="BE349" i="2"/>
  <c r="T349" i="2"/>
  <c r="R349" i="2"/>
  <c r="P349" i="2"/>
  <c r="BK349" i="2"/>
  <c r="J349" i="2"/>
  <c r="BF349" i="2"/>
  <c r="BI348" i="2"/>
  <c r="BH348" i="2"/>
  <c r="BG348" i="2"/>
  <c r="BE348" i="2"/>
  <c r="T348" i="2"/>
  <c r="R348" i="2"/>
  <c r="P348" i="2"/>
  <c r="P345" i="2" s="1"/>
  <c r="BK348" i="2"/>
  <c r="J348" i="2"/>
  <c r="BF348" i="2"/>
  <c r="BI347" i="2"/>
  <c r="BH347" i="2"/>
  <c r="BG347" i="2"/>
  <c r="BE347" i="2"/>
  <c r="T347" i="2"/>
  <c r="T345" i="2" s="1"/>
  <c r="R347" i="2"/>
  <c r="R345" i="2" s="1"/>
  <c r="P347" i="2"/>
  <c r="BK347" i="2"/>
  <c r="J347" i="2"/>
  <c r="BF347" i="2"/>
  <c r="BI346" i="2"/>
  <c r="BH346" i="2"/>
  <c r="BG346" i="2"/>
  <c r="BE346" i="2"/>
  <c r="T346" i="2"/>
  <c r="R346" i="2"/>
  <c r="P346" i="2"/>
  <c r="BK346" i="2"/>
  <c r="BK345" i="2" s="1"/>
  <c r="J345" i="2" s="1"/>
  <c r="J120" i="2" s="1"/>
  <c r="J346" i="2"/>
  <c r="BF346" i="2"/>
  <c r="BI344" i="2"/>
  <c r="BH344" i="2"/>
  <c r="BG344" i="2"/>
  <c r="BE344" i="2"/>
  <c r="T344" i="2"/>
  <c r="R344" i="2"/>
  <c r="P344" i="2"/>
  <c r="BK344" i="2"/>
  <c r="J344" i="2"/>
  <c r="BF344" i="2"/>
  <c r="BI343" i="2"/>
  <c r="BH343" i="2"/>
  <c r="BG343" i="2"/>
  <c r="BE343" i="2"/>
  <c r="T343" i="2"/>
  <c r="R343" i="2"/>
  <c r="P343" i="2"/>
  <c r="BK343" i="2"/>
  <c r="J343" i="2"/>
  <c r="BF343" i="2"/>
  <c r="BI342" i="2"/>
  <c r="BH342" i="2"/>
  <c r="BG342" i="2"/>
  <c r="BE342" i="2"/>
  <c r="T342" i="2"/>
  <c r="R342" i="2"/>
  <c r="P342" i="2"/>
  <c r="BK342" i="2"/>
  <c r="J342" i="2"/>
  <c r="BF342" i="2"/>
  <c r="BI341" i="2"/>
  <c r="BH341" i="2"/>
  <c r="BG341" i="2"/>
  <c r="BE341" i="2"/>
  <c r="T341" i="2"/>
  <c r="R341" i="2"/>
  <c r="P341" i="2"/>
  <c r="BK341" i="2"/>
  <c r="J341" i="2"/>
  <c r="BF341" i="2"/>
  <c r="BI340" i="2"/>
  <c r="BH340" i="2"/>
  <c r="BG340" i="2"/>
  <c r="BE340" i="2"/>
  <c r="T340" i="2"/>
  <c r="R340" i="2"/>
  <c r="P340" i="2"/>
  <c r="BK340" i="2"/>
  <c r="J340" i="2"/>
  <c r="BF340" i="2"/>
  <c r="BI339" i="2"/>
  <c r="BH339" i="2"/>
  <c r="BG339" i="2"/>
  <c r="BE339" i="2"/>
  <c r="T339" i="2"/>
  <c r="R339" i="2"/>
  <c r="P339" i="2"/>
  <c r="BK339" i="2"/>
  <c r="J339" i="2"/>
  <c r="BF339" i="2"/>
  <c r="BI338" i="2"/>
  <c r="BH338" i="2"/>
  <c r="BG338" i="2"/>
  <c r="BE338" i="2"/>
  <c r="T338" i="2"/>
  <c r="R338" i="2"/>
  <c r="P338" i="2"/>
  <c r="BK338" i="2"/>
  <c r="J338" i="2"/>
  <c r="BF338" i="2"/>
  <c r="BI337" i="2"/>
  <c r="BH337" i="2"/>
  <c r="BG337" i="2"/>
  <c r="BE337" i="2"/>
  <c r="T337" i="2"/>
  <c r="R337" i="2"/>
  <c r="P337" i="2"/>
  <c r="BK337" i="2"/>
  <c r="J337" i="2"/>
  <c r="BF337" i="2"/>
  <c r="BI336" i="2"/>
  <c r="BH336" i="2"/>
  <c r="BG336" i="2"/>
  <c r="BE336" i="2"/>
  <c r="T336" i="2"/>
  <c r="R336" i="2"/>
  <c r="P336" i="2"/>
  <c r="BK336" i="2"/>
  <c r="J336" i="2"/>
  <c r="BF336" i="2"/>
  <c r="BI335" i="2"/>
  <c r="BH335" i="2"/>
  <c r="BG335" i="2"/>
  <c r="BE335" i="2"/>
  <c r="T335" i="2"/>
  <c r="R335" i="2"/>
  <c r="P335" i="2"/>
  <c r="BK335" i="2"/>
  <c r="J335" i="2"/>
  <c r="BF335" i="2"/>
  <c r="BI334" i="2"/>
  <c r="BH334" i="2"/>
  <c r="BG334" i="2"/>
  <c r="BE334" i="2"/>
  <c r="T334" i="2"/>
  <c r="R334" i="2"/>
  <c r="P334" i="2"/>
  <c r="BK334" i="2"/>
  <c r="J334" i="2"/>
  <c r="BF334" i="2"/>
  <c r="BI333" i="2"/>
  <c r="BH333" i="2"/>
  <c r="BG333" i="2"/>
  <c r="BE333" i="2"/>
  <c r="T333" i="2"/>
  <c r="R333" i="2"/>
  <c r="P333" i="2"/>
  <c r="BK333" i="2"/>
  <c r="J333" i="2"/>
  <c r="BF333" i="2"/>
  <c r="BI332" i="2"/>
  <c r="BH332" i="2"/>
  <c r="BG332" i="2"/>
  <c r="BE332" i="2"/>
  <c r="T332" i="2"/>
  <c r="R332" i="2"/>
  <c r="P332" i="2"/>
  <c r="BK332" i="2"/>
  <c r="J332" i="2"/>
  <c r="BF332" i="2"/>
  <c r="BI331" i="2"/>
  <c r="BH331" i="2"/>
  <c r="BG331" i="2"/>
  <c r="BE331" i="2"/>
  <c r="T331" i="2"/>
  <c r="R331" i="2"/>
  <c r="P331" i="2"/>
  <c r="BK331" i="2"/>
  <c r="J331" i="2"/>
  <c r="BF331" i="2"/>
  <c r="BI330" i="2"/>
  <c r="BH330" i="2"/>
  <c r="BG330" i="2"/>
  <c r="BE330" i="2"/>
  <c r="T330" i="2"/>
  <c r="R330" i="2"/>
  <c r="P330" i="2"/>
  <c r="BK330" i="2"/>
  <c r="J330" i="2"/>
  <c r="BF330" i="2"/>
  <c r="BI329" i="2"/>
  <c r="BH329" i="2"/>
  <c r="BG329" i="2"/>
  <c r="BE329" i="2"/>
  <c r="T329" i="2"/>
  <c r="R329" i="2"/>
  <c r="P329" i="2"/>
  <c r="BK329" i="2"/>
  <c r="J329" i="2"/>
  <c r="BF329" i="2"/>
  <c r="BI328" i="2"/>
  <c r="BH328" i="2"/>
  <c r="BG328" i="2"/>
  <c r="BE328" i="2"/>
  <c r="T328" i="2"/>
  <c r="R328" i="2"/>
  <c r="P328" i="2"/>
  <c r="BK328" i="2"/>
  <c r="J328" i="2"/>
  <c r="BF328" i="2"/>
  <c r="BI327" i="2"/>
  <c r="BH327" i="2"/>
  <c r="BG327" i="2"/>
  <c r="BE327" i="2"/>
  <c r="T327" i="2"/>
  <c r="R327" i="2"/>
  <c r="P327" i="2"/>
  <c r="BK327" i="2"/>
  <c r="J327" i="2"/>
  <c r="BF327" i="2"/>
  <c r="BI326" i="2"/>
  <c r="BH326" i="2"/>
  <c r="BG326" i="2"/>
  <c r="BE326" i="2"/>
  <c r="T326" i="2"/>
  <c r="R326" i="2"/>
  <c r="P326" i="2"/>
  <c r="BK326" i="2"/>
  <c r="J326" i="2"/>
  <c r="BF326" i="2"/>
  <c r="BI325" i="2"/>
  <c r="BH325" i="2"/>
  <c r="BG325" i="2"/>
  <c r="BE325" i="2"/>
  <c r="T325" i="2"/>
  <c r="R325" i="2"/>
  <c r="R322" i="2" s="1"/>
  <c r="P325" i="2"/>
  <c r="BK325" i="2"/>
  <c r="J325" i="2"/>
  <c r="BF325" i="2"/>
  <c r="BI324" i="2"/>
  <c r="BH324" i="2"/>
  <c r="BG324" i="2"/>
  <c r="BE324" i="2"/>
  <c r="T324" i="2"/>
  <c r="R324" i="2"/>
  <c r="P324" i="2"/>
  <c r="BK324" i="2"/>
  <c r="BK322" i="2" s="1"/>
  <c r="J322" i="2" s="1"/>
  <c r="J119" i="2" s="1"/>
  <c r="J324" i="2"/>
  <c r="BF324" i="2"/>
  <c r="BI323" i="2"/>
  <c r="BH323" i="2"/>
  <c r="BG323" i="2"/>
  <c r="BE323" i="2"/>
  <c r="T323" i="2"/>
  <c r="T322" i="2"/>
  <c r="R323" i="2"/>
  <c r="P323" i="2"/>
  <c r="P322" i="2"/>
  <c r="BK323" i="2"/>
  <c r="J323" i="2"/>
  <c r="BF323" i="2" s="1"/>
  <c r="BI321" i="2"/>
  <c r="BH321" i="2"/>
  <c r="BG321" i="2"/>
  <c r="BE321" i="2"/>
  <c r="T321" i="2"/>
  <c r="R321" i="2"/>
  <c r="R318" i="2" s="1"/>
  <c r="P321" i="2"/>
  <c r="BK321" i="2"/>
  <c r="J321" i="2"/>
  <c r="BF321" i="2"/>
  <c r="BI320" i="2"/>
  <c r="BH320" i="2"/>
  <c r="BG320" i="2"/>
  <c r="BE320" i="2"/>
  <c r="T320" i="2"/>
  <c r="R320" i="2"/>
  <c r="P320" i="2"/>
  <c r="BK320" i="2"/>
  <c r="BK318" i="2" s="1"/>
  <c r="J318" i="2" s="1"/>
  <c r="J118" i="2" s="1"/>
  <c r="J320" i="2"/>
  <c r="BF320" i="2"/>
  <c r="BI319" i="2"/>
  <c r="BH319" i="2"/>
  <c r="BG319" i="2"/>
  <c r="BE319" i="2"/>
  <c r="T319" i="2"/>
  <c r="T318" i="2"/>
  <c r="R319" i="2"/>
  <c r="P319" i="2"/>
  <c r="P318" i="2"/>
  <c r="BK319" i="2"/>
  <c r="J319" i="2"/>
  <c r="BF319" i="2" s="1"/>
  <c r="BI317" i="2"/>
  <c r="BH317" i="2"/>
  <c r="BG317" i="2"/>
  <c r="BE317" i="2"/>
  <c r="T317" i="2"/>
  <c r="R317" i="2"/>
  <c r="P317" i="2"/>
  <c r="BK317" i="2"/>
  <c r="J317" i="2"/>
  <c r="BF317" i="2"/>
  <c r="BI316" i="2"/>
  <c r="BH316" i="2"/>
  <c r="BG316" i="2"/>
  <c r="BE316" i="2"/>
  <c r="T316" i="2"/>
  <c r="R316" i="2"/>
  <c r="P316" i="2"/>
  <c r="BK316" i="2"/>
  <c r="J316" i="2"/>
  <c r="BF316" i="2"/>
  <c r="BI315" i="2"/>
  <c r="BH315" i="2"/>
  <c r="BG315" i="2"/>
  <c r="BE315" i="2"/>
  <c r="T315" i="2"/>
  <c r="R315" i="2"/>
  <c r="P315" i="2"/>
  <c r="BK315" i="2"/>
  <c r="J315" i="2"/>
  <c r="BF315" i="2"/>
  <c r="BI314" i="2"/>
  <c r="BH314" i="2"/>
  <c r="BG314" i="2"/>
  <c r="BE314" i="2"/>
  <c r="T314" i="2"/>
  <c r="R314" i="2"/>
  <c r="P314" i="2"/>
  <c r="BK314" i="2"/>
  <c r="J314" i="2"/>
  <c r="BF314" i="2"/>
  <c r="BI313" i="2"/>
  <c r="BH313" i="2"/>
  <c r="BG313" i="2"/>
  <c r="BE313" i="2"/>
  <c r="T313" i="2"/>
  <c r="R313" i="2"/>
  <c r="P313" i="2"/>
  <c r="BK313" i="2"/>
  <c r="J313" i="2"/>
  <c r="BF313" i="2"/>
  <c r="BI312" i="2"/>
  <c r="BH312" i="2"/>
  <c r="BG312" i="2"/>
  <c r="BE312" i="2"/>
  <c r="T312" i="2"/>
  <c r="R312" i="2"/>
  <c r="P312" i="2"/>
  <c r="BK312" i="2"/>
  <c r="J312" i="2"/>
  <c r="BF312" i="2"/>
  <c r="BI311" i="2"/>
  <c r="BH311" i="2"/>
  <c r="BG311" i="2"/>
  <c r="BE311" i="2"/>
  <c r="T311" i="2"/>
  <c r="R311" i="2"/>
  <c r="P311" i="2"/>
  <c r="BK311" i="2"/>
  <c r="J311" i="2"/>
  <c r="BF311" i="2"/>
  <c r="BI310" i="2"/>
  <c r="BH310" i="2"/>
  <c r="BG310" i="2"/>
  <c r="BE310" i="2"/>
  <c r="T310" i="2"/>
  <c r="R310" i="2"/>
  <c r="P310" i="2"/>
  <c r="BK310" i="2"/>
  <c r="J310" i="2"/>
  <c r="BF310" i="2"/>
  <c r="BI309" i="2"/>
  <c r="BH309" i="2"/>
  <c r="BG309" i="2"/>
  <c r="BE309" i="2"/>
  <c r="T309" i="2"/>
  <c r="R309" i="2"/>
  <c r="P309" i="2"/>
  <c r="BK309" i="2"/>
  <c r="J309" i="2"/>
  <c r="BF309" i="2"/>
  <c r="BI308" i="2"/>
  <c r="BH308" i="2"/>
  <c r="BG308" i="2"/>
  <c r="BE308" i="2"/>
  <c r="T308" i="2"/>
  <c r="R308" i="2"/>
  <c r="P308" i="2"/>
  <c r="BK308" i="2"/>
  <c r="J308" i="2"/>
  <c r="BF308" i="2"/>
  <c r="BI307" i="2"/>
  <c r="BH307" i="2"/>
  <c r="BG307" i="2"/>
  <c r="BE307" i="2"/>
  <c r="T307" i="2"/>
  <c r="R307" i="2"/>
  <c r="P307" i="2"/>
  <c r="BK307" i="2"/>
  <c r="J307" i="2"/>
  <c r="BF307" i="2"/>
  <c r="BI306" i="2"/>
  <c r="BH306" i="2"/>
  <c r="BG306" i="2"/>
  <c r="BE306" i="2"/>
  <c r="T306" i="2"/>
  <c r="R306" i="2"/>
  <c r="P306" i="2"/>
  <c r="BK306" i="2"/>
  <c r="J306" i="2"/>
  <c r="BF306" i="2"/>
  <c r="BI305" i="2"/>
  <c r="BH305" i="2"/>
  <c r="BG305" i="2"/>
  <c r="BE305" i="2"/>
  <c r="T305" i="2"/>
  <c r="R305" i="2"/>
  <c r="P305" i="2"/>
  <c r="BK305" i="2"/>
  <c r="J305" i="2"/>
  <c r="BF305" i="2"/>
  <c r="BI304" i="2"/>
  <c r="BH304" i="2"/>
  <c r="BG304" i="2"/>
  <c r="BE304" i="2"/>
  <c r="T304" i="2"/>
  <c r="R304" i="2"/>
  <c r="P304" i="2"/>
  <c r="BK304" i="2"/>
  <c r="J304" i="2"/>
  <c r="BF304" i="2"/>
  <c r="BI303" i="2"/>
  <c r="BH303" i="2"/>
  <c r="BG303" i="2"/>
  <c r="BE303" i="2"/>
  <c r="T303" i="2"/>
  <c r="R303" i="2"/>
  <c r="P303" i="2"/>
  <c r="BK303" i="2"/>
  <c r="J303" i="2"/>
  <c r="BF303" i="2"/>
  <c r="BI302" i="2"/>
  <c r="BH302" i="2"/>
  <c r="BG302" i="2"/>
  <c r="BE302" i="2"/>
  <c r="T302" i="2"/>
  <c r="R302" i="2"/>
  <c r="P302" i="2"/>
  <c r="BK302" i="2"/>
  <c r="J302" i="2"/>
  <c r="BF302" i="2"/>
  <c r="BI301" i="2"/>
  <c r="BH301" i="2"/>
  <c r="BG301" i="2"/>
  <c r="BE301" i="2"/>
  <c r="T301" i="2"/>
  <c r="R301" i="2"/>
  <c r="P301" i="2"/>
  <c r="BK301" i="2"/>
  <c r="J301" i="2"/>
  <c r="BF301" i="2"/>
  <c r="BI300" i="2"/>
  <c r="BH300" i="2"/>
  <c r="BG300" i="2"/>
  <c r="BE300" i="2"/>
  <c r="T300" i="2"/>
  <c r="R300" i="2"/>
  <c r="P300" i="2"/>
  <c r="BK300" i="2"/>
  <c r="J300" i="2"/>
  <c r="BF300" i="2"/>
  <c r="BI299" i="2"/>
  <c r="BH299" i="2"/>
  <c r="BG299" i="2"/>
  <c r="BE299" i="2"/>
  <c r="T299" i="2"/>
  <c r="R299" i="2"/>
  <c r="R296" i="2" s="1"/>
  <c r="P299" i="2"/>
  <c r="BK299" i="2"/>
  <c r="J299" i="2"/>
  <c r="BF299" i="2"/>
  <c r="BI298" i="2"/>
  <c r="BH298" i="2"/>
  <c r="BG298" i="2"/>
  <c r="BE298" i="2"/>
  <c r="T298" i="2"/>
  <c r="R298" i="2"/>
  <c r="P298" i="2"/>
  <c r="BK298" i="2"/>
  <c r="BK296" i="2" s="1"/>
  <c r="J296" i="2" s="1"/>
  <c r="J117" i="2" s="1"/>
  <c r="J298" i="2"/>
  <c r="BF298" i="2"/>
  <c r="BI297" i="2"/>
  <c r="BH297" i="2"/>
  <c r="BG297" i="2"/>
  <c r="BE297" i="2"/>
  <c r="T297" i="2"/>
  <c r="T296" i="2"/>
  <c r="R297" i="2"/>
  <c r="P297" i="2"/>
  <c r="P296" i="2"/>
  <c r="BK297" i="2"/>
  <c r="J297" i="2"/>
  <c r="BF297" i="2" s="1"/>
  <c r="BI295" i="2"/>
  <c r="BH295" i="2"/>
  <c r="BG295" i="2"/>
  <c r="BE295" i="2"/>
  <c r="T295" i="2"/>
  <c r="R295" i="2"/>
  <c r="R292" i="2" s="1"/>
  <c r="P295" i="2"/>
  <c r="BK295" i="2"/>
  <c r="J295" i="2"/>
  <c r="BF295" i="2"/>
  <c r="BI294" i="2"/>
  <c r="BH294" i="2"/>
  <c r="BG294" i="2"/>
  <c r="BE294" i="2"/>
  <c r="T294" i="2"/>
  <c r="R294" i="2"/>
  <c r="P294" i="2"/>
  <c r="BK294" i="2"/>
  <c r="BK292" i="2" s="1"/>
  <c r="J292" i="2" s="1"/>
  <c r="J116" i="2" s="1"/>
  <c r="J294" i="2"/>
  <c r="BF294" i="2"/>
  <c r="BI293" i="2"/>
  <c r="BH293" i="2"/>
  <c r="BG293" i="2"/>
  <c r="BE293" i="2"/>
  <c r="T293" i="2"/>
  <c r="T292" i="2"/>
  <c r="R293" i="2"/>
  <c r="P293" i="2"/>
  <c r="P292" i="2"/>
  <c r="BK293" i="2"/>
  <c r="J293" i="2"/>
  <c r="BF293" i="2" s="1"/>
  <c r="BI291" i="2"/>
  <c r="BH291" i="2"/>
  <c r="BG291" i="2"/>
  <c r="BE291" i="2"/>
  <c r="T291" i="2"/>
  <c r="R291" i="2"/>
  <c r="R288" i="2" s="1"/>
  <c r="P291" i="2"/>
  <c r="BK291" i="2"/>
  <c r="J291" i="2"/>
  <c r="BF291" i="2"/>
  <c r="BI290" i="2"/>
  <c r="BH290" i="2"/>
  <c r="BG290" i="2"/>
  <c r="BE290" i="2"/>
  <c r="T290" i="2"/>
  <c r="R290" i="2"/>
  <c r="P290" i="2"/>
  <c r="BK290" i="2"/>
  <c r="BK288" i="2" s="1"/>
  <c r="J288" i="2" s="1"/>
  <c r="J115" i="2" s="1"/>
  <c r="J290" i="2"/>
  <c r="BF290" i="2"/>
  <c r="BI289" i="2"/>
  <c r="BH289" i="2"/>
  <c r="BG289" i="2"/>
  <c r="BE289" i="2"/>
  <c r="T289" i="2"/>
  <c r="T288" i="2"/>
  <c r="R289" i="2"/>
  <c r="P289" i="2"/>
  <c r="P288" i="2"/>
  <c r="BK289" i="2"/>
  <c r="J289" i="2"/>
  <c r="BF289" i="2" s="1"/>
  <c r="BI287" i="2"/>
  <c r="BH287" i="2"/>
  <c r="BG287" i="2"/>
  <c r="BE287" i="2"/>
  <c r="T287" i="2"/>
  <c r="R287" i="2"/>
  <c r="R284" i="2" s="1"/>
  <c r="P287" i="2"/>
  <c r="BK287" i="2"/>
  <c r="J287" i="2"/>
  <c r="BF287" i="2"/>
  <c r="BI286" i="2"/>
  <c r="BH286" i="2"/>
  <c r="BG286" i="2"/>
  <c r="BE286" i="2"/>
  <c r="T286" i="2"/>
  <c r="R286" i="2"/>
  <c r="P286" i="2"/>
  <c r="BK286" i="2"/>
  <c r="BK284" i="2" s="1"/>
  <c r="J284" i="2" s="1"/>
  <c r="J114" i="2" s="1"/>
  <c r="J286" i="2"/>
  <c r="BF286" i="2"/>
  <c r="BI285" i="2"/>
  <c r="BH285" i="2"/>
  <c r="BG285" i="2"/>
  <c r="BE285" i="2"/>
  <c r="T285" i="2"/>
  <c r="T284" i="2"/>
  <c r="R285" i="2"/>
  <c r="P285" i="2"/>
  <c r="P284" i="2"/>
  <c r="BK285" i="2"/>
  <c r="J285" i="2"/>
  <c r="BF285" i="2" s="1"/>
  <c r="BI283" i="2"/>
  <c r="BH283" i="2"/>
  <c r="BG283" i="2"/>
  <c r="BE283" i="2"/>
  <c r="T283" i="2"/>
  <c r="R283" i="2"/>
  <c r="P283" i="2"/>
  <c r="BK283" i="2"/>
  <c r="J283" i="2"/>
  <c r="BF283" i="2"/>
  <c r="BI282" i="2"/>
  <c r="BH282" i="2"/>
  <c r="BG282" i="2"/>
  <c r="BE282" i="2"/>
  <c r="T282" i="2"/>
  <c r="R282" i="2"/>
  <c r="P282" i="2"/>
  <c r="BK282" i="2"/>
  <c r="J282" i="2"/>
  <c r="BF282" i="2"/>
  <c r="BI281" i="2"/>
  <c r="BH281" i="2"/>
  <c r="BG281" i="2"/>
  <c r="BE281" i="2"/>
  <c r="T281" i="2"/>
  <c r="R281" i="2"/>
  <c r="P281" i="2"/>
  <c r="BK281" i="2"/>
  <c r="J281" i="2"/>
  <c r="BF281" i="2"/>
  <c r="BI280" i="2"/>
  <c r="BH280" i="2"/>
  <c r="BG280" i="2"/>
  <c r="BE280" i="2"/>
  <c r="T280" i="2"/>
  <c r="R280" i="2"/>
  <c r="P280" i="2"/>
  <c r="BK280" i="2"/>
  <c r="J280" i="2"/>
  <c r="BF280" i="2"/>
  <c r="BI279" i="2"/>
  <c r="BH279" i="2"/>
  <c r="BG279" i="2"/>
  <c r="BE279" i="2"/>
  <c r="T279" i="2"/>
  <c r="R279" i="2"/>
  <c r="P279" i="2"/>
  <c r="BK279" i="2"/>
  <c r="J279" i="2"/>
  <c r="BF279" i="2"/>
  <c r="BI278" i="2"/>
  <c r="BH278" i="2"/>
  <c r="BG278" i="2"/>
  <c r="BE278" i="2"/>
  <c r="T278" i="2"/>
  <c r="R278" i="2"/>
  <c r="P278" i="2"/>
  <c r="BK278" i="2"/>
  <c r="J278" i="2"/>
  <c r="BF278" i="2"/>
  <c r="BI277" i="2"/>
  <c r="BH277" i="2"/>
  <c r="BG277" i="2"/>
  <c r="BE277" i="2"/>
  <c r="T277" i="2"/>
  <c r="R277" i="2"/>
  <c r="P277" i="2"/>
  <c r="BK277" i="2"/>
  <c r="J277" i="2"/>
  <c r="BF277" i="2"/>
  <c r="BI276" i="2"/>
  <c r="BH276" i="2"/>
  <c r="BG276" i="2"/>
  <c r="BE276" i="2"/>
  <c r="T276" i="2"/>
  <c r="R276" i="2"/>
  <c r="P276" i="2"/>
  <c r="BK276" i="2"/>
  <c r="J276" i="2"/>
  <c r="BF276" i="2"/>
  <c r="BI275" i="2"/>
  <c r="BH275" i="2"/>
  <c r="BG275" i="2"/>
  <c r="BE275" i="2"/>
  <c r="T275" i="2"/>
  <c r="R275" i="2"/>
  <c r="P275" i="2"/>
  <c r="BK275" i="2"/>
  <c r="J275" i="2"/>
  <c r="BF275" i="2"/>
  <c r="BI274" i="2"/>
  <c r="BH274" i="2"/>
  <c r="BG274" i="2"/>
  <c r="BE274" i="2"/>
  <c r="T274" i="2"/>
  <c r="R274" i="2"/>
  <c r="P274" i="2"/>
  <c r="BK274" i="2"/>
  <c r="J274" i="2"/>
  <c r="BF274" i="2"/>
  <c r="BI273" i="2"/>
  <c r="BH273" i="2"/>
  <c r="BG273" i="2"/>
  <c r="BE273" i="2"/>
  <c r="T273" i="2"/>
  <c r="R273" i="2"/>
  <c r="R270" i="2" s="1"/>
  <c r="P273" i="2"/>
  <c r="BK273" i="2"/>
  <c r="J273" i="2"/>
  <c r="BF273" i="2"/>
  <c r="BI272" i="2"/>
  <c r="BH272" i="2"/>
  <c r="BG272" i="2"/>
  <c r="BE272" i="2"/>
  <c r="T272" i="2"/>
  <c r="R272" i="2"/>
  <c r="P272" i="2"/>
  <c r="BK272" i="2"/>
  <c r="BK270" i="2" s="1"/>
  <c r="J270" i="2" s="1"/>
  <c r="J113" i="2" s="1"/>
  <c r="J272" i="2"/>
  <c r="BF272" i="2"/>
  <c r="BI271" i="2"/>
  <c r="BH271" i="2"/>
  <c r="BG271" i="2"/>
  <c r="BE271" i="2"/>
  <c r="T271" i="2"/>
  <c r="T270" i="2"/>
  <c r="R271" i="2"/>
  <c r="P271" i="2"/>
  <c r="P270" i="2"/>
  <c r="BK271" i="2"/>
  <c r="J271" i="2"/>
  <c r="BF271" i="2" s="1"/>
  <c r="BI269" i="2"/>
  <c r="BH269" i="2"/>
  <c r="BG269" i="2"/>
  <c r="BE269" i="2"/>
  <c r="T269" i="2"/>
  <c r="R269" i="2"/>
  <c r="P269" i="2"/>
  <c r="BK269" i="2"/>
  <c r="J269" i="2"/>
  <c r="BF269" i="2"/>
  <c r="BI268" i="2"/>
  <c r="BH268" i="2"/>
  <c r="BG268" i="2"/>
  <c r="BE268" i="2"/>
  <c r="T268" i="2"/>
  <c r="R268" i="2"/>
  <c r="P268" i="2"/>
  <c r="BK268" i="2"/>
  <c r="J268" i="2"/>
  <c r="BF268" i="2"/>
  <c r="BI267" i="2"/>
  <c r="BH267" i="2"/>
  <c r="BG267" i="2"/>
  <c r="BE267" i="2"/>
  <c r="T267" i="2"/>
  <c r="R267" i="2"/>
  <c r="P267" i="2"/>
  <c r="BK267" i="2"/>
  <c r="J267" i="2"/>
  <c r="BF267" i="2"/>
  <c r="BI266" i="2"/>
  <c r="BH266" i="2"/>
  <c r="BG266" i="2"/>
  <c r="BE266" i="2"/>
  <c r="T266" i="2"/>
  <c r="R266" i="2"/>
  <c r="P266" i="2"/>
  <c r="BK266" i="2"/>
  <c r="J266" i="2"/>
  <c r="BF266" i="2"/>
  <c r="BI265" i="2"/>
  <c r="BH265" i="2"/>
  <c r="BG265" i="2"/>
  <c r="BE265" i="2"/>
  <c r="T265" i="2"/>
  <c r="R265" i="2"/>
  <c r="R262" i="2" s="1"/>
  <c r="P265" i="2"/>
  <c r="BK265" i="2"/>
  <c r="J265" i="2"/>
  <c r="BF265" i="2"/>
  <c r="BI264" i="2"/>
  <c r="BH264" i="2"/>
  <c r="BG264" i="2"/>
  <c r="BE264" i="2"/>
  <c r="T264" i="2"/>
  <c r="R264" i="2"/>
  <c r="P264" i="2"/>
  <c r="BK264" i="2"/>
  <c r="BK262" i="2" s="1"/>
  <c r="J262" i="2" s="1"/>
  <c r="J112" i="2" s="1"/>
  <c r="J264" i="2"/>
  <c r="BF264" i="2"/>
  <c r="BI263" i="2"/>
  <c r="BH263" i="2"/>
  <c r="BG263" i="2"/>
  <c r="BE263" i="2"/>
  <c r="T263" i="2"/>
  <c r="T262" i="2"/>
  <c r="R263" i="2"/>
  <c r="P263" i="2"/>
  <c r="P262" i="2"/>
  <c r="BK263" i="2"/>
  <c r="J263" i="2"/>
  <c r="BF263" i="2" s="1"/>
  <c r="BI261" i="2"/>
  <c r="BH261" i="2"/>
  <c r="BG261" i="2"/>
  <c r="BE261" i="2"/>
  <c r="T261" i="2"/>
  <c r="R261" i="2"/>
  <c r="R258" i="2" s="1"/>
  <c r="P261" i="2"/>
  <c r="BK261" i="2"/>
  <c r="J261" i="2"/>
  <c r="BF261" i="2"/>
  <c r="BI260" i="2"/>
  <c r="BH260" i="2"/>
  <c r="BG260" i="2"/>
  <c r="BE260" i="2"/>
  <c r="T260" i="2"/>
  <c r="R260" i="2"/>
  <c r="P260" i="2"/>
  <c r="P258" i="2" s="1"/>
  <c r="P257" i="2" s="1"/>
  <c r="BK260" i="2"/>
  <c r="J260" i="2"/>
  <c r="BF260" i="2"/>
  <c r="BI259" i="2"/>
  <c r="BH259" i="2"/>
  <c r="BG259" i="2"/>
  <c r="BE259" i="2"/>
  <c r="T259" i="2"/>
  <c r="T258" i="2"/>
  <c r="R259" i="2"/>
  <c r="P259" i="2"/>
  <c r="BK259" i="2"/>
  <c r="J259" i="2"/>
  <c r="BF259" i="2"/>
  <c r="BI256" i="2"/>
  <c r="BH256" i="2"/>
  <c r="BG256" i="2"/>
  <c r="BE256" i="2"/>
  <c r="T256" i="2"/>
  <c r="T255" i="2"/>
  <c r="R256" i="2"/>
  <c r="R255" i="2"/>
  <c r="P256" i="2"/>
  <c r="P255" i="2"/>
  <c r="BK256" i="2"/>
  <c r="BK255" i="2"/>
  <c r="J255" i="2" s="1"/>
  <c r="J109" i="2" s="1"/>
  <c r="J256" i="2"/>
  <c r="BF256" i="2"/>
  <c r="BI254" i="2"/>
  <c r="BH254" i="2"/>
  <c r="BG254" i="2"/>
  <c r="BE254" i="2"/>
  <c r="T254" i="2"/>
  <c r="R254" i="2"/>
  <c r="P254" i="2"/>
  <c r="BK254" i="2"/>
  <c r="J254" i="2"/>
  <c r="BF254" i="2"/>
  <c r="BI253" i="2"/>
  <c r="BH253" i="2"/>
  <c r="BG253" i="2"/>
  <c r="BE253" i="2"/>
  <c r="T253" i="2"/>
  <c r="R253" i="2"/>
  <c r="P253" i="2"/>
  <c r="BK253" i="2"/>
  <c r="J253" i="2"/>
  <c r="BF253" i="2"/>
  <c r="BI252" i="2"/>
  <c r="BH252" i="2"/>
  <c r="BG252" i="2"/>
  <c r="BE252" i="2"/>
  <c r="T252" i="2"/>
  <c r="R252" i="2"/>
  <c r="P252" i="2"/>
  <c r="BK252" i="2"/>
  <c r="J252" i="2"/>
  <c r="BF252" i="2"/>
  <c r="BI251" i="2"/>
  <c r="BH251" i="2"/>
  <c r="BG251" i="2"/>
  <c r="BE251" i="2"/>
  <c r="T251" i="2"/>
  <c r="R251" i="2"/>
  <c r="P251" i="2"/>
  <c r="BK251" i="2"/>
  <c r="J251" i="2"/>
  <c r="BF251" i="2"/>
  <c r="BI250" i="2"/>
  <c r="BH250" i="2"/>
  <c r="BG250" i="2"/>
  <c r="BE250" i="2"/>
  <c r="T250" i="2"/>
  <c r="R250" i="2"/>
  <c r="P250" i="2"/>
  <c r="BK250" i="2"/>
  <c r="J250" i="2"/>
  <c r="BF250" i="2"/>
  <c r="BI249" i="2"/>
  <c r="BH249" i="2"/>
  <c r="BG249" i="2"/>
  <c r="BE249" i="2"/>
  <c r="T249" i="2"/>
  <c r="R249" i="2"/>
  <c r="P249" i="2"/>
  <c r="BK249" i="2"/>
  <c r="J249" i="2"/>
  <c r="BF249" i="2"/>
  <c r="BI248" i="2"/>
  <c r="BH248" i="2"/>
  <c r="BG248" i="2"/>
  <c r="BE248" i="2"/>
  <c r="T248" i="2"/>
  <c r="R248" i="2"/>
  <c r="P248" i="2"/>
  <c r="BK248" i="2"/>
  <c r="J248" i="2"/>
  <c r="BF248" i="2"/>
  <c r="BI247" i="2"/>
  <c r="BH247" i="2"/>
  <c r="BG247" i="2"/>
  <c r="BE247" i="2"/>
  <c r="T247" i="2"/>
  <c r="R247" i="2"/>
  <c r="P247" i="2"/>
  <c r="BK247" i="2"/>
  <c r="J247" i="2"/>
  <c r="BF247" i="2"/>
  <c r="BI246" i="2"/>
  <c r="BH246" i="2"/>
  <c r="BG246" i="2"/>
  <c r="BE246" i="2"/>
  <c r="T246" i="2"/>
  <c r="R246" i="2"/>
  <c r="P246" i="2"/>
  <c r="BK246" i="2"/>
  <c r="J246" i="2"/>
  <c r="BF246" i="2"/>
  <c r="BI245" i="2"/>
  <c r="BH245" i="2"/>
  <c r="BG245" i="2"/>
  <c r="BE245" i="2"/>
  <c r="T245" i="2"/>
  <c r="R245" i="2"/>
  <c r="P245" i="2"/>
  <c r="BK245" i="2"/>
  <c r="J245" i="2"/>
  <c r="BF245" i="2"/>
  <c r="BI244" i="2"/>
  <c r="BH244" i="2"/>
  <c r="BG244" i="2"/>
  <c r="BE244" i="2"/>
  <c r="T244" i="2"/>
  <c r="R244" i="2"/>
  <c r="P244" i="2"/>
  <c r="BK244" i="2"/>
  <c r="J244" i="2"/>
  <c r="BF244" i="2"/>
  <c r="BI243" i="2"/>
  <c r="BH243" i="2"/>
  <c r="BG243" i="2"/>
  <c r="BE243" i="2"/>
  <c r="T243" i="2"/>
  <c r="R243" i="2"/>
  <c r="P243" i="2"/>
  <c r="BK243" i="2"/>
  <c r="J243" i="2"/>
  <c r="BF243" i="2"/>
  <c r="BI242" i="2"/>
  <c r="BH242" i="2"/>
  <c r="BG242" i="2"/>
  <c r="BE242" i="2"/>
  <c r="T242" i="2"/>
  <c r="R242" i="2"/>
  <c r="P242" i="2"/>
  <c r="BK242" i="2"/>
  <c r="J242" i="2"/>
  <c r="BF242" i="2"/>
  <c r="BI241" i="2"/>
  <c r="BH241" i="2"/>
  <c r="BG241" i="2"/>
  <c r="BE241" i="2"/>
  <c r="T241" i="2"/>
  <c r="R241" i="2"/>
  <c r="P241" i="2"/>
  <c r="BK241" i="2"/>
  <c r="J241" i="2"/>
  <c r="BF241" i="2"/>
  <c r="BI240" i="2"/>
  <c r="BH240" i="2"/>
  <c r="BG240" i="2"/>
  <c r="BE240" i="2"/>
  <c r="T240" i="2"/>
  <c r="R240" i="2"/>
  <c r="P240" i="2"/>
  <c r="BK240" i="2"/>
  <c r="J240" i="2"/>
  <c r="BF240" i="2"/>
  <c r="BI239" i="2"/>
  <c r="BH239" i="2"/>
  <c r="BG239" i="2"/>
  <c r="BE239" i="2"/>
  <c r="T239" i="2"/>
  <c r="R239" i="2"/>
  <c r="P239" i="2"/>
  <c r="BK239" i="2"/>
  <c r="J239" i="2"/>
  <c r="BF239" i="2"/>
  <c r="BI238" i="2"/>
  <c r="BH238" i="2"/>
  <c r="BG238" i="2"/>
  <c r="BE238" i="2"/>
  <c r="T238" i="2"/>
  <c r="R238" i="2"/>
  <c r="P238" i="2"/>
  <c r="BK238" i="2"/>
  <c r="J238" i="2"/>
  <c r="BF238" i="2"/>
  <c r="BI237" i="2"/>
  <c r="BH237" i="2"/>
  <c r="BG237" i="2"/>
  <c r="BE237" i="2"/>
  <c r="T237" i="2"/>
  <c r="R237" i="2"/>
  <c r="P237" i="2"/>
  <c r="BK237" i="2"/>
  <c r="J237" i="2"/>
  <c r="BF237" i="2"/>
  <c r="BI236" i="2"/>
  <c r="BH236" i="2"/>
  <c r="BG236" i="2"/>
  <c r="BE236" i="2"/>
  <c r="T236" i="2"/>
  <c r="R236" i="2"/>
  <c r="P236" i="2"/>
  <c r="BK236" i="2"/>
  <c r="J236" i="2"/>
  <c r="BF236" i="2"/>
  <c r="BI235" i="2"/>
  <c r="BH235" i="2"/>
  <c r="BG235" i="2"/>
  <c r="BE235" i="2"/>
  <c r="T235" i="2"/>
  <c r="R235" i="2"/>
  <c r="P235" i="2"/>
  <c r="BK235" i="2"/>
  <c r="J235" i="2"/>
  <c r="BF235" i="2"/>
  <c r="BI234" i="2"/>
  <c r="BH234" i="2"/>
  <c r="BG234" i="2"/>
  <c r="BE234" i="2"/>
  <c r="T234" i="2"/>
  <c r="R234" i="2"/>
  <c r="P234" i="2"/>
  <c r="BK234" i="2"/>
  <c r="J234" i="2"/>
  <c r="BF234" i="2"/>
  <c r="BI233" i="2"/>
  <c r="BH233" i="2"/>
  <c r="BG233" i="2"/>
  <c r="BE233" i="2"/>
  <c r="T233" i="2"/>
  <c r="R233" i="2"/>
  <c r="P233" i="2"/>
  <c r="BK233" i="2"/>
  <c r="J233" i="2"/>
  <c r="BF233" i="2"/>
  <c r="BI232" i="2"/>
  <c r="BH232" i="2"/>
  <c r="BG232" i="2"/>
  <c r="BE232" i="2"/>
  <c r="T232" i="2"/>
  <c r="R232" i="2"/>
  <c r="P232" i="2"/>
  <c r="BK232" i="2"/>
  <c r="J232" i="2"/>
  <c r="BF232" i="2"/>
  <c r="BI231" i="2"/>
  <c r="BH231" i="2"/>
  <c r="BG231" i="2"/>
  <c r="BE231" i="2"/>
  <c r="T231" i="2"/>
  <c r="R231" i="2"/>
  <c r="P231" i="2"/>
  <c r="BK231" i="2"/>
  <c r="J231" i="2"/>
  <c r="BF231" i="2"/>
  <c r="BI230" i="2"/>
  <c r="BH230" i="2"/>
  <c r="BG230" i="2"/>
  <c r="BE230" i="2"/>
  <c r="T230" i="2"/>
  <c r="R230" i="2"/>
  <c r="P230" i="2"/>
  <c r="BK230" i="2"/>
  <c r="J230" i="2"/>
  <c r="BF230" i="2"/>
  <c r="BI229" i="2"/>
  <c r="BH229" i="2"/>
  <c r="BG229" i="2"/>
  <c r="BE229" i="2"/>
  <c r="T229" i="2"/>
  <c r="R229" i="2"/>
  <c r="P229" i="2"/>
  <c r="BK229" i="2"/>
  <c r="J229" i="2"/>
  <c r="BF229" i="2"/>
  <c r="BI228" i="2"/>
  <c r="BH228" i="2"/>
  <c r="BG228" i="2"/>
  <c r="BE228" i="2"/>
  <c r="T228" i="2"/>
  <c r="R228" i="2"/>
  <c r="P228" i="2"/>
  <c r="BK228" i="2"/>
  <c r="J228" i="2"/>
  <c r="BF228" i="2"/>
  <c r="BI227" i="2"/>
  <c r="BH227" i="2"/>
  <c r="BG227" i="2"/>
  <c r="BE227" i="2"/>
  <c r="T227" i="2"/>
  <c r="R227" i="2"/>
  <c r="P227" i="2"/>
  <c r="BK227" i="2"/>
  <c r="J227" i="2"/>
  <c r="BF227" i="2"/>
  <c r="BI226" i="2"/>
  <c r="BH226" i="2"/>
  <c r="BG226" i="2"/>
  <c r="BE226" i="2"/>
  <c r="T226" i="2"/>
  <c r="R226" i="2"/>
  <c r="P226" i="2"/>
  <c r="BK226" i="2"/>
  <c r="J226" i="2"/>
  <c r="BF226" i="2"/>
  <c r="BI225" i="2"/>
  <c r="BH225" i="2"/>
  <c r="BG225" i="2"/>
  <c r="BE225" i="2"/>
  <c r="T225" i="2"/>
  <c r="R225" i="2"/>
  <c r="P225" i="2"/>
  <c r="BK225" i="2"/>
  <c r="J225" i="2"/>
  <c r="BF225" i="2"/>
  <c r="BI224" i="2"/>
  <c r="BH224" i="2"/>
  <c r="BG224" i="2"/>
  <c r="BE224" i="2"/>
  <c r="T224" i="2"/>
  <c r="R224" i="2"/>
  <c r="P224" i="2"/>
  <c r="BK224" i="2"/>
  <c r="J224" i="2"/>
  <c r="BF224" i="2"/>
  <c r="BI223" i="2"/>
  <c r="BH223" i="2"/>
  <c r="BG223" i="2"/>
  <c r="BE223" i="2"/>
  <c r="T223" i="2"/>
  <c r="R223" i="2"/>
  <c r="P223" i="2"/>
  <c r="BK223" i="2"/>
  <c r="J223" i="2"/>
  <c r="BF223" i="2"/>
  <c r="BI222" i="2"/>
  <c r="BH222" i="2"/>
  <c r="BG222" i="2"/>
  <c r="BE222" i="2"/>
  <c r="T222" i="2"/>
  <c r="R222" i="2"/>
  <c r="P222" i="2"/>
  <c r="BK222" i="2"/>
  <c r="J222" i="2"/>
  <c r="BF222" i="2"/>
  <c r="BI221" i="2"/>
  <c r="BH221" i="2"/>
  <c r="BG221" i="2"/>
  <c r="BE221" i="2"/>
  <c r="T221" i="2"/>
  <c r="R221" i="2"/>
  <c r="P221" i="2"/>
  <c r="BK221" i="2"/>
  <c r="J221" i="2"/>
  <c r="BF221" i="2"/>
  <c r="BI220" i="2"/>
  <c r="BH220" i="2"/>
  <c r="BG220" i="2"/>
  <c r="BE220" i="2"/>
  <c r="T220" i="2"/>
  <c r="R220" i="2"/>
  <c r="P220" i="2"/>
  <c r="BK220" i="2"/>
  <c r="J220" i="2"/>
  <c r="BF220" i="2"/>
  <c r="BI219" i="2"/>
  <c r="BH219" i="2"/>
  <c r="BG219" i="2"/>
  <c r="BE219" i="2"/>
  <c r="T219" i="2"/>
  <c r="R219" i="2"/>
  <c r="P219" i="2"/>
  <c r="BK219" i="2"/>
  <c r="J219" i="2"/>
  <c r="BF219" i="2"/>
  <c r="BI218" i="2"/>
  <c r="BH218" i="2"/>
  <c r="BG218" i="2"/>
  <c r="BE218" i="2"/>
  <c r="T218" i="2"/>
  <c r="R218" i="2"/>
  <c r="P218" i="2"/>
  <c r="BK218" i="2"/>
  <c r="J218" i="2"/>
  <c r="BF218" i="2"/>
  <c r="BI217" i="2"/>
  <c r="BH217" i="2"/>
  <c r="BG217" i="2"/>
  <c r="BE217" i="2"/>
  <c r="T217" i="2"/>
  <c r="R217" i="2"/>
  <c r="R214" i="2" s="1"/>
  <c r="P217" i="2"/>
  <c r="BK217" i="2"/>
  <c r="J217" i="2"/>
  <c r="BF217" i="2"/>
  <c r="BI216" i="2"/>
  <c r="BH216" i="2"/>
  <c r="BG216" i="2"/>
  <c r="BE216" i="2"/>
  <c r="T216" i="2"/>
  <c r="R216" i="2"/>
  <c r="P216" i="2"/>
  <c r="BK216" i="2"/>
  <c r="BK214" i="2" s="1"/>
  <c r="J216" i="2"/>
  <c r="BF216" i="2"/>
  <c r="BI215" i="2"/>
  <c r="BH215" i="2"/>
  <c r="BG215" i="2"/>
  <c r="BE215" i="2"/>
  <c r="T215" i="2"/>
  <c r="T214" i="2"/>
  <c r="R215" i="2"/>
  <c r="P215" i="2"/>
  <c r="P214" i="2"/>
  <c r="BK215" i="2"/>
  <c r="J214" i="2"/>
  <c r="J108" i="2" s="1"/>
  <c r="J215" i="2"/>
  <c r="BF215" i="2" s="1"/>
  <c r="BI213" i="2"/>
  <c r="BH213" i="2"/>
  <c r="BG213" i="2"/>
  <c r="BE213" i="2"/>
  <c r="T213" i="2"/>
  <c r="R213" i="2"/>
  <c r="P213" i="2"/>
  <c r="BK213" i="2"/>
  <c r="J213" i="2"/>
  <c r="BF213" i="2"/>
  <c r="BI212" i="2"/>
  <c r="BH212" i="2"/>
  <c r="BG212" i="2"/>
  <c r="BE212" i="2"/>
  <c r="T212" i="2"/>
  <c r="R212" i="2"/>
  <c r="P212" i="2"/>
  <c r="BK212" i="2"/>
  <c r="J212" i="2"/>
  <c r="BF212" i="2"/>
  <c r="BI211" i="2"/>
  <c r="BH211" i="2"/>
  <c r="BG211" i="2"/>
  <c r="BE211" i="2"/>
  <c r="T211" i="2"/>
  <c r="R211" i="2"/>
  <c r="P211" i="2"/>
  <c r="BK211" i="2"/>
  <c r="J211" i="2"/>
  <c r="BF211" i="2"/>
  <c r="BI210" i="2"/>
  <c r="BH210" i="2"/>
  <c r="BG210" i="2"/>
  <c r="BE210" i="2"/>
  <c r="T210" i="2"/>
  <c r="R210" i="2"/>
  <c r="P210" i="2"/>
  <c r="P186" i="2" s="1"/>
  <c r="BK210" i="2"/>
  <c r="J210" i="2"/>
  <c r="BF210" i="2"/>
  <c r="BI209" i="2"/>
  <c r="BH209" i="2"/>
  <c r="BG209" i="2"/>
  <c r="BE209" i="2"/>
  <c r="T209" i="2"/>
  <c r="R209" i="2"/>
  <c r="P209" i="2"/>
  <c r="BK209" i="2"/>
  <c r="J209" i="2"/>
  <c r="BF209" i="2"/>
  <c r="BI208" i="2"/>
  <c r="BH208" i="2"/>
  <c r="BG208" i="2"/>
  <c r="BE208" i="2"/>
  <c r="T208" i="2"/>
  <c r="R208" i="2"/>
  <c r="P208" i="2"/>
  <c r="BK208" i="2"/>
  <c r="J208" i="2"/>
  <c r="BF208" i="2"/>
  <c r="BI207" i="2"/>
  <c r="BH207" i="2"/>
  <c r="BG207" i="2"/>
  <c r="BE207" i="2"/>
  <c r="T207" i="2"/>
  <c r="R207" i="2"/>
  <c r="P207" i="2"/>
  <c r="BK207" i="2"/>
  <c r="J207" i="2"/>
  <c r="BF207" i="2"/>
  <c r="BI206" i="2"/>
  <c r="BH206" i="2"/>
  <c r="BG206" i="2"/>
  <c r="BE206" i="2"/>
  <c r="T206" i="2"/>
  <c r="R206" i="2"/>
  <c r="P206" i="2"/>
  <c r="BK206" i="2"/>
  <c r="J206" i="2"/>
  <c r="BF206" i="2"/>
  <c r="BI205" i="2"/>
  <c r="BH205" i="2"/>
  <c r="BG205" i="2"/>
  <c r="BE205" i="2"/>
  <c r="T205" i="2"/>
  <c r="R205" i="2"/>
  <c r="P205" i="2"/>
  <c r="BK205" i="2"/>
  <c r="J205" i="2"/>
  <c r="BF205" i="2"/>
  <c r="BI204" i="2"/>
  <c r="BH204" i="2"/>
  <c r="BG204" i="2"/>
  <c r="BE204" i="2"/>
  <c r="T204" i="2"/>
  <c r="R204" i="2"/>
  <c r="P204" i="2"/>
  <c r="BK204" i="2"/>
  <c r="J204" i="2"/>
  <c r="BF204" i="2"/>
  <c r="BI203" i="2"/>
  <c r="BH203" i="2"/>
  <c r="BG203" i="2"/>
  <c r="BE203" i="2"/>
  <c r="T203" i="2"/>
  <c r="R203" i="2"/>
  <c r="P203" i="2"/>
  <c r="BK203" i="2"/>
  <c r="J203" i="2"/>
  <c r="BF203" i="2"/>
  <c r="BI202" i="2"/>
  <c r="BH202" i="2"/>
  <c r="BG202" i="2"/>
  <c r="BE202" i="2"/>
  <c r="T202" i="2"/>
  <c r="R202" i="2"/>
  <c r="P202" i="2"/>
  <c r="BK202" i="2"/>
  <c r="J202" i="2"/>
  <c r="BF202" i="2"/>
  <c r="BI201" i="2"/>
  <c r="BH201" i="2"/>
  <c r="BG201" i="2"/>
  <c r="BE201" i="2"/>
  <c r="T201" i="2"/>
  <c r="R201" i="2"/>
  <c r="P201" i="2"/>
  <c r="BK201" i="2"/>
  <c r="J201" i="2"/>
  <c r="BF201" i="2"/>
  <c r="BI200" i="2"/>
  <c r="BH200" i="2"/>
  <c r="BG200" i="2"/>
  <c r="BE200" i="2"/>
  <c r="T200" i="2"/>
  <c r="R200" i="2"/>
  <c r="P200" i="2"/>
  <c r="BK200" i="2"/>
  <c r="J200" i="2"/>
  <c r="BF200" i="2"/>
  <c r="BI199" i="2"/>
  <c r="BH199" i="2"/>
  <c r="BG199" i="2"/>
  <c r="BE199" i="2"/>
  <c r="T199" i="2"/>
  <c r="R199" i="2"/>
  <c r="P199" i="2"/>
  <c r="BK199" i="2"/>
  <c r="J199" i="2"/>
  <c r="BF199" i="2"/>
  <c r="BI198" i="2"/>
  <c r="BH198" i="2"/>
  <c r="BG198" i="2"/>
  <c r="BE198" i="2"/>
  <c r="T198" i="2"/>
  <c r="R198" i="2"/>
  <c r="P198" i="2"/>
  <c r="BK198" i="2"/>
  <c r="J198" i="2"/>
  <c r="BF198" i="2"/>
  <c r="BI197" i="2"/>
  <c r="BH197" i="2"/>
  <c r="BG197" i="2"/>
  <c r="BE197" i="2"/>
  <c r="T197" i="2"/>
  <c r="R197" i="2"/>
  <c r="P197" i="2"/>
  <c r="BK197" i="2"/>
  <c r="J197" i="2"/>
  <c r="BF197" i="2"/>
  <c r="BI196" i="2"/>
  <c r="BH196" i="2"/>
  <c r="BG196" i="2"/>
  <c r="BE196" i="2"/>
  <c r="T196" i="2"/>
  <c r="R196" i="2"/>
  <c r="P196" i="2"/>
  <c r="BK196" i="2"/>
  <c r="J196" i="2"/>
  <c r="BF196" i="2"/>
  <c r="BI195" i="2"/>
  <c r="BH195" i="2"/>
  <c r="BG195" i="2"/>
  <c r="BE195" i="2"/>
  <c r="T195" i="2"/>
  <c r="R195" i="2"/>
  <c r="P195" i="2"/>
  <c r="BK195" i="2"/>
  <c r="J195" i="2"/>
  <c r="BF195" i="2"/>
  <c r="BI194" i="2"/>
  <c r="BH194" i="2"/>
  <c r="BG194" i="2"/>
  <c r="BE194" i="2"/>
  <c r="T194" i="2"/>
  <c r="R194" i="2"/>
  <c r="P194" i="2"/>
  <c r="BK194" i="2"/>
  <c r="J194" i="2"/>
  <c r="BF194" i="2"/>
  <c r="BI193" i="2"/>
  <c r="BH193" i="2"/>
  <c r="BG193" i="2"/>
  <c r="BE193" i="2"/>
  <c r="T193" i="2"/>
  <c r="R193" i="2"/>
  <c r="P193" i="2"/>
  <c r="BK193" i="2"/>
  <c r="J193" i="2"/>
  <c r="BF193" i="2"/>
  <c r="BI192" i="2"/>
  <c r="BH192" i="2"/>
  <c r="BG192" i="2"/>
  <c r="BE192" i="2"/>
  <c r="T192" i="2"/>
  <c r="R192" i="2"/>
  <c r="P192" i="2"/>
  <c r="BK192" i="2"/>
  <c r="J192" i="2"/>
  <c r="BF192" i="2"/>
  <c r="BI191" i="2"/>
  <c r="BH191" i="2"/>
  <c r="BG191" i="2"/>
  <c r="BE191" i="2"/>
  <c r="T191" i="2"/>
  <c r="R191" i="2"/>
  <c r="P191" i="2"/>
  <c r="BK191" i="2"/>
  <c r="J191" i="2"/>
  <c r="BF191" i="2"/>
  <c r="BI190" i="2"/>
  <c r="BH190" i="2"/>
  <c r="BG190" i="2"/>
  <c r="BE190" i="2"/>
  <c r="T190" i="2"/>
  <c r="R190" i="2"/>
  <c r="P190" i="2"/>
  <c r="BK190" i="2"/>
  <c r="J190" i="2"/>
  <c r="BF190" i="2"/>
  <c r="BI189" i="2"/>
  <c r="BH189" i="2"/>
  <c r="BG189" i="2"/>
  <c r="BE189" i="2"/>
  <c r="T189" i="2"/>
  <c r="R189" i="2"/>
  <c r="R186" i="2" s="1"/>
  <c r="P189" i="2"/>
  <c r="BK189" i="2"/>
  <c r="J189" i="2"/>
  <c r="BF189" i="2"/>
  <c r="BI188" i="2"/>
  <c r="BH188" i="2"/>
  <c r="BG188" i="2"/>
  <c r="BE188" i="2"/>
  <c r="T188" i="2"/>
  <c r="R188" i="2"/>
  <c r="P188" i="2"/>
  <c r="BK188" i="2"/>
  <c r="BK186" i="2" s="1"/>
  <c r="J188" i="2"/>
  <c r="BF188" i="2"/>
  <c r="BI187" i="2"/>
  <c r="BH187" i="2"/>
  <c r="BG187" i="2"/>
  <c r="BE187" i="2"/>
  <c r="T187" i="2"/>
  <c r="T186" i="2"/>
  <c r="R187" i="2"/>
  <c r="P187" i="2"/>
  <c r="BK187" i="2"/>
  <c r="J186" i="2"/>
  <c r="J107" i="2" s="1"/>
  <c r="J187" i="2"/>
  <c r="BF187" i="2" s="1"/>
  <c r="BI185" i="2"/>
  <c r="BH185" i="2"/>
  <c r="BG185" i="2"/>
  <c r="BE185" i="2"/>
  <c r="T185" i="2"/>
  <c r="R185" i="2"/>
  <c r="P185" i="2"/>
  <c r="BK185" i="2"/>
  <c r="J185" i="2"/>
  <c r="BF185" i="2"/>
  <c r="BI184" i="2"/>
  <c r="BH184" i="2"/>
  <c r="BG184" i="2"/>
  <c r="BE184" i="2"/>
  <c r="T184" i="2"/>
  <c r="R184" i="2"/>
  <c r="P184" i="2"/>
  <c r="BK184" i="2"/>
  <c r="J184" i="2"/>
  <c r="BF184" i="2"/>
  <c r="BI183" i="2"/>
  <c r="BH183" i="2"/>
  <c r="BG183" i="2"/>
  <c r="BE183" i="2"/>
  <c r="T183" i="2"/>
  <c r="R183" i="2"/>
  <c r="P183" i="2"/>
  <c r="BK183" i="2"/>
  <c r="J183" i="2"/>
  <c r="BF183" i="2"/>
  <c r="BI182" i="2"/>
  <c r="BH182" i="2"/>
  <c r="BG182" i="2"/>
  <c r="BE182" i="2"/>
  <c r="T182" i="2"/>
  <c r="R182" i="2"/>
  <c r="P182" i="2"/>
  <c r="P179" i="2" s="1"/>
  <c r="BK182" i="2"/>
  <c r="J182" i="2"/>
  <c r="BF182" i="2"/>
  <c r="BI181" i="2"/>
  <c r="BH181" i="2"/>
  <c r="BG181" i="2"/>
  <c r="BE181" i="2"/>
  <c r="T181" i="2"/>
  <c r="T179" i="2" s="1"/>
  <c r="R181" i="2"/>
  <c r="R179" i="2" s="1"/>
  <c r="P181" i="2"/>
  <c r="BK181" i="2"/>
  <c r="J181" i="2"/>
  <c r="BF181" i="2"/>
  <c r="BI180" i="2"/>
  <c r="BH180" i="2"/>
  <c r="BG180" i="2"/>
  <c r="BE180" i="2"/>
  <c r="T180" i="2"/>
  <c r="R180" i="2"/>
  <c r="P180" i="2"/>
  <c r="BK180" i="2"/>
  <c r="BK179" i="2" s="1"/>
  <c r="J179" i="2" s="1"/>
  <c r="J106" i="2" s="1"/>
  <c r="J180" i="2"/>
  <c r="BF180" i="2"/>
  <c r="BI178" i="2"/>
  <c r="BH178" i="2"/>
  <c r="BG178" i="2"/>
  <c r="BE178" i="2"/>
  <c r="T178" i="2"/>
  <c r="T177" i="2"/>
  <c r="R178" i="2"/>
  <c r="R177" i="2"/>
  <c r="P178" i="2"/>
  <c r="P177" i="2"/>
  <c r="BK178" i="2"/>
  <c r="BK177" i="2"/>
  <c r="J177" i="2" s="1"/>
  <c r="J105" i="2" s="1"/>
  <c r="J178" i="2"/>
  <c r="BF178" i="2"/>
  <c r="BI176" i="2"/>
  <c r="BH176" i="2"/>
  <c r="BG176" i="2"/>
  <c r="BE176" i="2"/>
  <c r="T176" i="2"/>
  <c r="R176" i="2"/>
  <c r="P176" i="2"/>
  <c r="BK176" i="2"/>
  <c r="J176" i="2"/>
  <c r="BF176" i="2"/>
  <c r="BI175" i="2"/>
  <c r="BH175" i="2"/>
  <c r="BG175" i="2"/>
  <c r="BE175" i="2"/>
  <c r="T175" i="2"/>
  <c r="R175" i="2"/>
  <c r="P175" i="2"/>
  <c r="BK175" i="2"/>
  <c r="J175" i="2"/>
  <c r="BF175" i="2"/>
  <c r="BI174" i="2"/>
  <c r="BH174" i="2"/>
  <c r="BG174" i="2"/>
  <c r="BE174" i="2"/>
  <c r="T174" i="2"/>
  <c r="R174" i="2"/>
  <c r="P174" i="2"/>
  <c r="BK174" i="2"/>
  <c r="J174" i="2"/>
  <c r="BF174" i="2"/>
  <c r="BI173" i="2"/>
  <c r="BH173" i="2"/>
  <c r="BG173" i="2"/>
  <c r="BE173" i="2"/>
  <c r="T173" i="2"/>
  <c r="R173" i="2"/>
  <c r="P173" i="2"/>
  <c r="BK173" i="2"/>
  <c r="J173" i="2"/>
  <c r="BF173" i="2"/>
  <c r="BI172" i="2"/>
  <c r="BH172" i="2"/>
  <c r="BG172" i="2"/>
  <c r="BE172" i="2"/>
  <c r="T172" i="2"/>
  <c r="R172" i="2"/>
  <c r="P172" i="2"/>
  <c r="BK172" i="2"/>
  <c r="J172" i="2"/>
  <c r="BF172" i="2"/>
  <c r="BI171" i="2"/>
  <c r="BH171" i="2"/>
  <c r="BG171" i="2"/>
  <c r="BE171" i="2"/>
  <c r="T171" i="2"/>
  <c r="R171" i="2"/>
  <c r="P171" i="2"/>
  <c r="BK171" i="2"/>
  <c r="J171" i="2"/>
  <c r="BF171" i="2"/>
  <c r="BI170" i="2"/>
  <c r="BH170" i="2"/>
  <c r="BG170" i="2"/>
  <c r="BE170" i="2"/>
  <c r="T170" i="2"/>
  <c r="R170" i="2"/>
  <c r="P170" i="2"/>
  <c r="BK170" i="2"/>
  <c r="J170" i="2"/>
  <c r="BF170" i="2"/>
  <c r="BI169" i="2"/>
  <c r="BH169" i="2"/>
  <c r="BG169" i="2"/>
  <c r="BE169" i="2"/>
  <c r="T169" i="2"/>
  <c r="R169" i="2"/>
  <c r="P169" i="2"/>
  <c r="BK169" i="2"/>
  <c r="J169" i="2"/>
  <c r="BF169" i="2"/>
  <c r="BI168" i="2"/>
  <c r="BH168" i="2"/>
  <c r="BG168" i="2"/>
  <c r="BE168" i="2"/>
  <c r="T168" i="2"/>
  <c r="R168" i="2"/>
  <c r="P168" i="2"/>
  <c r="BK168" i="2"/>
  <c r="BK166" i="2" s="1"/>
  <c r="BK154" i="2" s="1"/>
  <c r="J168" i="2"/>
  <c r="BF168" i="2"/>
  <c r="BI167" i="2"/>
  <c r="BH167" i="2"/>
  <c r="BG167" i="2"/>
  <c r="BE167" i="2"/>
  <c r="T167" i="2"/>
  <c r="T166" i="2"/>
  <c r="R167" i="2"/>
  <c r="P167" i="2"/>
  <c r="P166" i="2"/>
  <c r="BK167" i="2"/>
  <c r="J166" i="2"/>
  <c r="J104" i="2" s="1"/>
  <c r="J167" i="2"/>
  <c r="BF167" i="2" s="1"/>
  <c r="BI165" i="2"/>
  <c r="BH165" i="2"/>
  <c r="BG165" i="2"/>
  <c r="BE165" i="2"/>
  <c r="T165" i="2"/>
  <c r="T164" i="2"/>
  <c r="R165" i="2"/>
  <c r="R164" i="2"/>
  <c r="P165" i="2"/>
  <c r="P164" i="2"/>
  <c r="BK165" i="2"/>
  <c r="BK164" i="2"/>
  <c r="J164" i="2"/>
  <c r="J103" i="2" s="1"/>
  <c r="J165" i="2"/>
  <c r="BF165" i="2" s="1"/>
  <c r="BI163" i="2"/>
  <c r="BH163" i="2"/>
  <c r="BG163" i="2"/>
  <c r="BE163" i="2"/>
  <c r="T163" i="2"/>
  <c r="R163" i="2"/>
  <c r="P163" i="2"/>
  <c r="BK163" i="2"/>
  <c r="J163" i="2"/>
  <c r="BF163" i="2" s="1"/>
  <c r="BI162" i="2"/>
  <c r="BH162" i="2"/>
  <c r="BG162" i="2"/>
  <c r="BE162" i="2"/>
  <c r="T162" i="2"/>
  <c r="R162" i="2"/>
  <c r="P162" i="2"/>
  <c r="BK162" i="2"/>
  <c r="J162" i="2"/>
  <c r="BF162" i="2"/>
  <c r="BI161" i="2"/>
  <c r="BH161" i="2"/>
  <c r="BG161" i="2"/>
  <c r="BE161" i="2"/>
  <c r="T161" i="2"/>
  <c r="R161" i="2"/>
  <c r="P161" i="2"/>
  <c r="BK161" i="2"/>
  <c r="J161" i="2"/>
  <c r="BF161" i="2" s="1"/>
  <c r="BI160" i="2"/>
  <c r="BH160" i="2"/>
  <c r="BG160" i="2"/>
  <c r="BE160" i="2"/>
  <c r="T160" i="2"/>
  <c r="R160" i="2"/>
  <c r="P160" i="2"/>
  <c r="BK160" i="2"/>
  <c r="J160" i="2"/>
  <c r="BF160" i="2"/>
  <c r="BI159" i="2"/>
  <c r="BH159" i="2"/>
  <c r="BG159" i="2"/>
  <c r="BE159" i="2"/>
  <c r="T159" i="2"/>
  <c r="R159" i="2"/>
  <c r="P159" i="2"/>
  <c r="BK159" i="2"/>
  <c r="J159" i="2"/>
  <c r="BF159" i="2" s="1"/>
  <c r="BI158" i="2"/>
  <c r="BH158" i="2"/>
  <c r="BG158" i="2"/>
  <c r="F39" i="2" s="1"/>
  <c r="BB97" i="1" s="1"/>
  <c r="BE158" i="2"/>
  <c r="T158" i="2"/>
  <c r="R158" i="2"/>
  <c r="P158" i="2"/>
  <c r="P155" i="2" s="1"/>
  <c r="BK158" i="2"/>
  <c r="J158" i="2"/>
  <c r="BF158" i="2"/>
  <c r="BI157" i="2"/>
  <c r="F41" i="2" s="1"/>
  <c r="BD97" i="1" s="1"/>
  <c r="BH157" i="2"/>
  <c r="BG157" i="2"/>
  <c r="BE157" i="2"/>
  <c r="T157" i="2"/>
  <c r="T155" i="2" s="1"/>
  <c r="T154" i="2" s="1"/>
  <c r="R157" i="2"/>
  <c r="P157" i="2"/>
  <c r="BK157" i="2"/>
  <c r="J157" i="2"/>
  <c r="BF157" i="2" s="1"/>
  <c r="BI156" i="2"/>
  <c r="BH156" i="2"/>
  <c r="F40" i="2" s="1"/>
  <c r="BC97" i="1" s="1"/>
  <c r="BG156" i="2"/>
  <c r="BE156" i="2"/>
  <c r="J37" i="2"/>
  <c r="AV97" i="1" s="1"/>
  <c r="T156" i="2"/>
  <c r="R156" i="2"/>
  <c r="R155" i="2" s="1"/>
  <c r="P156" i="2"/>
  <c r="BK156" i="2"/>
  <c r="BK155" i="2" s="1"/>
  <c r="J155" i="2" s="1"/>
  <c r="J156" i="2"/>
  <c r="BF156" i="2"/>
  <c r="J102" i="2"/>
  <c r="J149" i="2"/>
  <c r="F149" i="2"/>
  <c r="F147" i="2"/>
  <c r="E145" i="2"/>
  <c r="J95" i="2"/>
  <c r="F95" i="2"/>
  <c r="F93" i="2"/>
  <c r="E91" i="2"/>
  <c r="J28" i="2"/>
  <c r="E28" i="2"/>
  <c r="J27" i="2"/>
  <c r="J22" i="2"/>
  <c r="E22" i="2"/>
  <c r="F150" i="2"/>
  <c r="F96" i="2"/>
  <c r="J21" i="2"/>
  <c r="J16" i="2"/>
  <c r="J93" i="2" s="1"/>
  <c r="J147" i="2"/>
  <c r="E7" i="2"/>
  <c r="AS103" i="1"/>
  <c r="AS102" i="1"/>
  <c r="AS100" i="1"/>
  <c r="AS95" i="1" s="1"/>
  <c r="AS96" i="1"/>
  <c r="L90" i="1"/>
  <c r="AM90" i="1"/>
  <c r="AM89" i="1"/>
  <c r="L89" i="1"/>
  <c r="AM87" i="1"/>
  <c r="L87" i="1"/>
  <c r="L85" i="1"/>
  <c r="L84" i="1"/>
  <c r="T359" i="2" l="1"/>
  <c r="R128" i="9"/>
  <c r="R127" i="9" s="1"/>
  <c r="R126" i="9" s="1"/>
  <c r="J38" i="9"/>
  <c r="AW107" i="1" s="1"/>
  <c r="F38" i="9"/>
  <c r="BA107" i="1" s="1"/>
  <c r="BK128" i="9"/>
  <c r="J128" i="9" s="1"/>
  <c r="J102" i="9" s="1"/>
  <c r="F40" i="9"/>
  <c r="BC107" i="1" s="1"/>
  <c r="P129" i="6"/>
  <c r="P128" i="6" s="1"/>
  <c r="AU104" i="1" s="1"/>
  <c r="BK130" i="6"/>
  <c r="J130" i="6" s="1"/>
  <c r="J102" i="6" s="1"/>
  <c r="T129" i="6"/>
  <c r="T128" i="6" s="1"/>
  <c r="F37" i="6"/>
  <c r="AZ104" i="1" s="1"/>
  <c r="R129" i="6"/>
  <c r="R128" i="6" s="1"/>
  <c r="F41" i="6"/>
  <c r="BD104" i="1" s="1"/>
  <c r="BD103" i="1" s="1"/>
  <c r="BD102" i="1" s="1"/>
  <c r="F39" i="6"/>
  <c r="BB104" i="1" s="1"/>
  <c r="J122" i="6"/>
  <c r="J93" i="4"/>
  <c r="J93" i="9"/>
  <c r="J38" i="3"/>
  <c r="AW98" i="1" s="1"/>
  <c r="AT98" i="1" s="1"/>
  <c r="F38" i="3"/>
  <c r="BA98" i="1" s="1"/>
  <c r="P154" i="2"/>
  <c r="P153" i="2" s="1"/>
  <c r="AU97" i="1" s="1"/>
  <c r="R257" i="2"/>
  <c r="J154" i="2"/>
  <c r="J101" i="2" s="1"/>
  <c r="J38" i="2"/>
  <c r="AW97" i="1" s="1"/>
  <c r="AT97" i="1" s="1"/>
  <c r="BD96" i="1"/>
  <c r="BD95" i="1" s="1"/>
  <c r="J150" i="2"/>
  <c r="J96" i="2"/>
  <c r="AS94" i="1"/>
  <c r="F38" i="2"/>
  <c r="BA97" i="1" s="1"/>
  <c r="F37" i="2"/>
  <c r="AZ97" i="1" s="1"/>
  <c r="P131" i="3"/>
  <c r="T257" i="2"/>
  <c r="T153" i="2" s="1"/>
  <c r="J38" i="4"/>
  <c r="AW99" i="1" s="1"/>
  <c r="AT99" i="1" s="1"/>
  <c r="F38" i="4"/>
  <c r="BA99" i="1" s="1"/>
  <c r="BK127" i="9"/>
  <c r="F38" i="5"/>
  <c r="BA101" i="1" s="1"/>
  <c r="BA100" i="1" s="1"/>
  <c r="AW100" i="1" s="1"/>
  <c r="R146" i="5"/>
  <c r="R145" i="5" s="1"/>
  <c r="F40" i="5"/>
  <c r="BC101" i="1" s="1"/>
  <c r="BC100" i="1" s="1"/>
  <c r="AY100" i="1" s="1"/>
  <c r="E139" i="2"/>
  <c r="E85" i="2"/>
  <c r="BK258" i="2"/>
  <c r="R130" i="3"/>
  <c r="R129" i="3" s="1"/>
  <c r="F39" i="3"/>
  <c r="BB98" i="1" s="1"/>
  <c r="BB96" i="1" s="1"/>
  <c r="F41" i="3"/>
  <c r="BD98" i="1" s="1"/>
  <c r="T144" i="3"/>
  <c r="J126" i="4"/>
  <c r="J96" i="4"/>
  <c r="BK131" i="4"/>
  <c r="BK188" i="4"/>
  <c r="J188" i="4" s="1"/>
  <c r="J105" i="4" s="1"/>
  <c r="J120" i="8"/>
  <c r="J93" i="8"/>
  <c r="J127" i="8"/>
  <c r="J101" i="8" s="1"/>
  <c r="BK126" i="8"/>
  <c r="J126" i="8" s="1"/>
  <c r="R166" i="2"/>
  <c r="R154" i="2" s="1"/>
  <c r="R153" i="2" s="1"/>
  <c r="T131" i="3"/>
  <c r="T130" i="3" s="1"/>
  <c r="T129" i="3" s="1"/>
  <c r="F40" i="3"/>
  <c r="BC98" i="1" s="1"/>
  <c r="P144" i="3"/>
  <c r="BB103" i="1"/>
  <c r="E111" i="7"/>
  <c r="E85" i="7"/>
  <c r="BK206" i="3"/>
  <c r="J206" i="3" s="1"/>
  <c r="J105" i="3" s="1"/>
  <c r="P130" i="4"/>
  <c r="P129" i="4" s="1"/>
  <c r="AU99" i="1" s="1"/>
  <c r="T130" i="4"/>
  <c r="T129" i="4" s="1"/>
  <c r="J139" i="5"/>
  <c r="J93" i="5"/>
  <c r="BK146" i="5"/>
  <c r="J148" i="5"/>
  <c r="J103" i="5" s="1"/>
  <c r="F37" i="5"/>
  <c r="AZ101" i="1" s="1"/>
  <c r="AZ100" i="1" s="1"/>
  <c r="AV100" i="1" s="1"/>
  <c r="AT100" i="1" s="1"/>
  <c r="P172" i="5"/>
  <c r="P146" i="5" s="1"/>
  <c r="P145" i="5" s="1"/>
  <c r="AU101" i="1" s="1"/>
  <c r="AU100" i="1" s="1"/>
  <c r="J34" i="7"/>
  <c r="J100" i="7"/>
  <c r="F38" i="8"/>
  <c r="BA106" i="1" s="1"/>
  <c r="J38" i="8"/>
  <c r="AW106" i="1" s="1"/>
  <c r="AT106" i="1" s="1"/>
  <c r="R206" i="3"/>
  <c r="R131" i="4"/>
  <c r="R130" i="4" s="1"/>
  <c r="R129" i="4" s="1"/>
  <c r="T172" i="5"/>
  <c r="T146" i="5" s="1"/>
  <c r="T145" i="5" s="1"/>
  <c r="E114" i="6"/>
  <c r="E85" i="6"/>
  <c r="F40" i="6"/>
  <c r="BC104" i="1" s="1"/>
  <c r="F39" i="4"/>
  <c r="BB99" i="1" s="1"/>
  <c r="J38" i="5"/>
  <c r="AW101" i="1" s="1"/>
  <c r="F41" i="5"/>
  <c r="BD101" i="1" s="1"/>
  <c r="BD100" i="1" s="1"/>
  <c r="F39" i="5"/>
  <c r="BB101" i="1" s="1"/>
  <c r="BB100" i="1" s="1"/>
  <c r="AX100" i="1" s="1"/>
  <c r="F38" i="6"/>
  <c r="BA104" i="1" s="1"/>
  <c r="J38" i="6"/>
  <c r="AW104" i="1" s="1"/>
  <c r="F37" i="4"/>
  <c r="AZ99" i="1" s="1"/>
  <c r="F40" i="4"/>
  <c r="BC99" i="1" s="1"/>
  <c r="BK129" i="6"/>
  <c r="J38" i="7"/>
  <c r="AW105" i="1" s="1"/>
  <c r="F38" i="7"/>
  <c r="BA105" i="1" s="1"/>
  <c r="F39" i="8"/>
  <c r="BB106" i="1" s="1"/>
  <c r="J37" i="9"/>
  <c r="AV107" i="1" s="1"/>
  <c r="AT107" i="1" s="1"/>
  <c r="F37" i="9"/>
  <c r="AZ107" i="1" s="1"/>
  <c r="F96" i="5"/>
  <c r="J142" i="5"/>
  <c r="T221" i="5"/>
  <c r="J37" i="6"/>
  <c r="AV104" i="1" s="1"/>
  <c r="AT104" i="1" s="1"/>
  <c r="J37" i="7"/>
  <c r="AV105" i="1" s="1"/>
  <c r="AT105" i="1" s="1"/>
  <c r="F37" i="7"/>
  <c r="AZ105" i="1" s="1"/>
  <c r="J37" i="5"/>
  <c r="AV101" i="1" s="1"/>
  <c r="AT101" i="1" s="1"/>
  <c r="BK222" i="5"/>
  <c r="R126" i="7"/>
  <c r="R125" i="7" s="1"/>
  <c r="P128" i="8"/>
  <c r="P127" i="8" s="1"/>
  <c r="P126" i="8" s="1"/>
  <c r="AU106" i="1" s="1"/>
  <c r="AU103" i="1" s="1"/>
  <c r="AU102" i="1" s="1"/>
  <c r="T128" i="8"/>
  <c r="T127" i="8" s="1"/>
  <c r="T126" i="8" s="1"/>
  <c r="BC103" i="1" l="1"/>
  <c r="BA103" i="1"/>
  <c r="AZ103" i="1"/>
  <c r="AZ102" i="1" s="1"/>
  <c r="AV102" i="1" s="1"/>
  <c r="BD94" i="1"/>
  <c r="W33" i="1" s="1"/>
  <c r="BB95" i="1"/>
  <c r="AX96" i="1"/>
  <c r="J129" i="6"/>
  <c r="J101" i="6" s="1"/>
  <c r="BK128" i="6"/>
  <c r="J128" i="6" s="1"/>
  <c r="J34" i="8"/>
  <c r="J100" i="8"/>
  <c r="BK130" i="3"/>
  <c r="BK126" i="9"/>
  <c r="J126" i="9" s="1"/>
  <c r="J127" i="9"/>
  <c r="J101" i="9" s="1"/>
  <c r="P130" i="3"/>
  <c r="P129" i="3" s="1"/>
  <c r="AU98" i="1" s="1"/>
  <c r="AU96" i="1" s="1"/>
  <c r="AU95" i="1" s="1"/>
  <c r="AU94" i="1" s="1"/>
  <c r="AW103" i="1"/>
  <c r="BA102" i="1"/>
  <c r="AW102" i="1" s="1"/>
  <c r="BC102" i="1"/>
  <c r="AY102" i="1" s="1"/>
  <c r="AY103" i="1"/>
  <c r="BC96" i="1"/>
  <c r="J131" i="4"/>
  <c r="J102" i="4" s="1"/>
  <c r="BK130" i="4"/>
  <c r="J258" i="2"/>
  <c r="J111" i="2" s="1"/>
  <c r="BK257" i="2"/>
  <c r="AZ96" i="1"/>
  <c r="BK145" i="5"/>
  <c r="J145" i="5" s="1"/>
  <c r="J146" i="5"/>
  <c r="J101" i="5" s="1"/>
  <c r="AX103" i="1"/>
  <c r="BB102" i="1"/>
  <c r="AX102" i="1" s="1"/>
  <c r="J222" i="5"/>
  <c r="J111" i="5" s="1"/>
  <c r="BK221" i="5"/>
  <c r="J221" i="5" s="1"/>
  <c r="J110" i="5" s="1"/>
  <c r="AG105" i="1"/>
  <c r="AN105" i="1" s="1"/>
  <c r="J43" i="7"/>
  <c r="BA96" i="1"/>
  <c r="AV103" i="1" l="1"/>
  <c r="AT103" i="1"/>
  <c r="J100" i="5"/>
  <c r="J34" i="5"/>
  <c r="J43" i="8"/>
  <c r="AG106" i="1"/>
  <c r="AN106" i="1" s="1"/>
  <c r="AW96" i="1"/>
  <c r="BA95" i="1"/>
  <c r="AV96" i="1"/>
  <c r="AZ95" i="1"/>
  <c r="J100" i="9"/>
  <c r="J34" i="9"/>
  <c r="J100" i="6"/>
  <c r="J34" i="6"/>
  <c r="BK129" i="4"/>
  <c r="J129" i="4" s="1"/>
  <c r="J130" i="4"/>
  <c r="J101" i="4" s="1"/>
  <c r="J257" i="2"/>
  <c r="J110" i="2" s="1"/>
  <c r="BK153" i="2"/>
  <c r="J153" i="2" s="1"/>
  <c r="AY96" i="1"/>
  <c r="BC95" i="1"/>
  <c r="J130" i="3"/>
  <c r="J101" i="3" s="1"/>
  <c r="BK129" i="3"/>
  <c r="J129" i="3" s="1"/>
  <c r="AT102" i="1"/>
  <c r="AX95" i="1"/>
  <c r="BB94" i="1"/>
  <c r="AT96" i="1" l="1"/>
  <c r="J34" i="2"/>
  <c r="J100" i="2"/>
  <c r="AZ94" i="1"/>
  <c r="AV95" i="1"/>
  <c r="AW95" i="1"/>
  <c r="BA94" i="1"/>
  <c r="J43" i="5"/>
  <c r="AG101" i="1"/>
  <c r="J34" i="3"/>
  <c r="J100" i="3"/>
  <c r="AG104" i="1"/>
  <c r="J43" i="6"/>
  <c r="W31" i="1"/>
  <c r="AX94" i="1"/>
  <c r="BC94" i="1"/>
  <c r="AY95" i="1"/>
  <c r="AG107" i="1"/>
  <c r="AN107" i="1" s="1"/>
  <c r="J43" i="9"/>
  <c r="J100" i="4"/>
  <c r="J34" i="4"/>
  <c r="AT95" i="1" l="1"/>
  <c r="AY94" i="1"/>
  <c r="W32" i="1"/>
  <c r="AG99" i="1"/>
  <c r="AN99" i="1" s="1"/>
  <c r="J43" i="4"/>
  <c r="AG100" i="1"/>
  <c r="AN100" i="1" s="1"/>
  <c r="AN101" i="1"/>
  <c r="W29" i="1"/>
  <c r="AV94" i="1"/>
  <c r="W30" i="1"/>
  <c r="AW94" i="1"/>
  <c r="AK30" i="1" s="1"/>
  <c r="AG103" i="1"/>
  <c r="AN104" i="1"/>
  <c r="AG98" i="1"/>
  <c r="AN98" i="1" s="1"/>
  <c r="J43" i="3"/>
  <c r="AG97" i="1"/>
  <c r="J43" i="2"/>
  <c r="AN103" i="1" l="1"/>
  <c r="AG102" i="1"/>
  <c r="AN102" i="1" s="1"/>
  <c r="AT94" i="1"/>
  <c r="AK29" i="1"/>
  <c r="AG96" i="1"/>
  <c r="AN97" i="1"/>
  <c r="AG95" i="1" l="1"/>
  <c r="AN96" i="1"/>
  <c r="AN95" i="1" l="1"/>
  <c r="AG94" i="1"/>
  <c r="AN94" i="1" l="1"/>
  <c r="AK26" i="1"/>
  <c r="AK35" i="1" s="1"/>
</calcChain>
</file>

<file path=xl/sharedStrings.xml><?xml version="1.0" encoding="utf-8"?>
<sst xmlns="http://schemas.openxmlformats.org/spreadsheetml/2006/main" count="13308" uniqueCount="2468">
  <si>
    <t>Export Komplet</t>
  </si>
  <si>
    <t/>
  </si>
  <si>
    <t>2.0</t>
  </si>
  <si>
    <t>False</t>
  </si>
  <si>
    <t>{10261cc3-935b-438b-b755-e50b234d168f}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</si>
  <si>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</si>
  <si>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</si>
  <si>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</si>
  <si>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</si>
  <si>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</si>
  <si>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</si>
  <si>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</si>
  <si>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</si>
  <si>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201808311plat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</si>
  <si>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</si>
  <si>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</si>
  <si>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Centrum integrovanej zdravotnej starostlivosti v meste Dobšiná</t>
  </si>
  <si>
    <t>JKSO:</t>
  </si>
  <si>
    <t>KS:</t>
  </si>
  <si>
    <t>Miesto:</t>
  </si>
  <si>
    <t>kat. územie Dobšiná, parc. číslo 1319/1</t>
  </si>
  <si>
    <t>Dátum:</t>
  </si>
  <si>
    <t>Objednávateľ:</t>
  </si>
  <si>
    <t>IČO:</t>
  </si>
  <si>
    <t>mesto Dobšiná, SNP 554, 049 25 Dobšiná, SR</t>
  </si>
  <si>
    <t>IČ DPH:</t>
  </si>
  <si>
    <t>Zhotoviteľ:</t>
  </si>
  <si>
    <t>Vyplň údaj</t>
  </si>
  <si>
    <t>Projektant:</t>
  </si>
  <si>
    <t>Ing.Jiří Tencar Ph.D.;Južná trieda 1566/41, Košice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</si>
  <si>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</si>
  <si>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</si>
  <si>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</si>
  <si>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</si>
  <si>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</si>
  <si>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</si>
  <si>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</si>
  <si>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</si>
  <si>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</si>
  <si>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</si>
  <si>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</si>
  <si>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</si>
  <si>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</si>
  <si>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</si>
  <si>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</si>
  <si>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</si>
  <si>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</si>
  <si>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</si>
  <si>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</si>
  <si>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</si>
  <si>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</si>
  <si>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</si>
  <si>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</si>
  <si>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</si>
  <si>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</si>
  <si>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</si>
  <si>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</si>
  <si>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</si>
  <si>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</si>
  <si>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</si>
  <si>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</si>
  <si>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</si>
  <si>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</si>
  <si>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</si>
  <si>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</si>
  <si>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</si>
  <si>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</si>
  <si>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</si>
  <si>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</si>
  <si>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</si>
  <si>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</si>
  <si>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</si>
  <si>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</si>
  <si>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</si>
  <si>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</si>
  <si>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</si>
  <si>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</si>
  <si>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</si>
  <si>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01ON</t>
  </si>
  <si>
    <t>Centrum integrovanej zdravotnej starostlivosti v meste Dobšiná - oprávnené náklady</t>
  </si>
  <si>
    <t>STA</t>
  </si>
  <si>
    <t>1</t>
  </si>
  <si>
    <t>{1fe1f571-2f89-441c-a2ad-deea19e1e8d5}</t>
  </si>
  <si>
    <t>01</t>
  </si>
  <si>
    <t>Aktivita C) - Nadstavba, stavebné úpravy a rekonštrukcia vnút.a vonk.priest.stav.obj.</t>
  </si>
  <si>
    <t>Časť</t>
  </si>
  <si>
    <t>2</t>
  </si>
  <si>
    <t>{5df7c35e-247b-4e03-80fe-6b5fe262a2fd}</t>
  </si>
  <si>
    <t>/</t>
  </si>
  <si>
    <t>C.01</t>
  </si>
  <si>
    <t>Architektonicko-stavebné riešenie</t>
  </si>
  <si>
    <t>3</t>
  </si>
  <si>
    <t>{94600199-7051-4f15-bcbb-0891c7f1c792}</t>
  </si>
  <si>
    <t>C.02</t>
  </si>
  <si>
    <t>Ústedné vykurovanie</t>
  </si>
  <si>
    <t>{e6dfcb0b-e54d-470d-82cd-eeea07f77db4}</t>
  </si>
  <si>
    <t>C.03</t>
  </si>
  <si>
    <t>Zdravotechnické inštalácie</t>
  </si>
  <si>
    <t>{2cbba255-7cad-44a3-bde9-076e54296fe6}</t>
  </si>
  <si>
    <t>02</t>
  </si>
  <si>
    <t>Aktivita G) - Budovanie bezbariérových prístupov</t>
  </si>
  <si>
    <t>{ac85bb03-2bdd-4e0c-bcb9-7d3aee597e9b}</t>
  </si>
  <si>
    <t>G.01</t>
  </si>
  <si>
    <t>{8481ebe9-ba87-47f6-b645-e63b131a09dd}</t>
  </si>
  <si>
    <t>02NN</t>
  </si>
  <si>
    <t>Centrum integrovanej zdravotnej starostlivosti v meste Dobšiná - neoprávnené náklady</t>
  </si>
  <si>
    <t>{808e6d5a-68d7-4489-a410-8ec1c3adf4be}</t>
  </si>
  <si>
    <t>Nadstavba, stavebné úpravy a rekonštrukcia vnút.a vonk.priest.stav.obj. - neoprávnené náklady</t>
  </si>
  <si>
    <t>{a4ae10d8-01ff-425a-b73c-f9b857ecadb8}</t>
  </si>
  <si>
    <t>N.01</t>
  </si>
  <si>
    <t>Elektroinštalácia a bleskozvod</t>
  </si>
  <si>
    <t>{8c2552e9-6b6a-4f25-bc1d-02d9547a5d65}</t>
  </si>
  <si>
    <t>N.02</t>
  </si>
  <si>
    <t>Vodovodná prípojka</t>
  </si>
  <si>
    <t>{0aafd002-f4af-4a91-8290-e5bb5a0a6990}</t>
  </si>
  <si>
    <t>N.03</t>
  </si>
  <si>
    <t>Kanalizačná prípojka</t>
  </si>
  <si>
    <t>{36b7e103-0fe0-4124-a68a-b8e1d079d3ca}</t>
  </si>
  <si>
    <t>N.04</t>
  </si>
  <si>
    <t>NN prípojka</t>
  </si>
  <si>
    <t>{1a144aa0-7942-404a-a9a9-9e8f76a035be}</t>
  </si>
  <si>
    <t>KRYCÍ LIST ROZPOČTU</t>
  </si>
  <si>
    <t>Objekt:</t>
  </si>
  <si>
    <t>01ON - Centrum integrovanej zdravotnej starostlivosti v meste Dobšiná - oprávnené náklady</t>
  </si>
  <si>
    <t>Časť:</t>
  </si>
  <si>
    <t>01 - Aktivita C) - Nadstavba, stavebné úpravy a rekonštrukcia vnút.a vonk.priest.stav.obj.</t>
  </si>
  <si>
    <t>Úroveň 3:</t>
  </si>
  <si>
    <t>C.01 - Architektonicko-stavebné riešenie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</si>
  <si>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</si>
  <si>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</si>
  <si>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</si>
  <si>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</si>
  <si>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</si>
  <si>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</si>
  <si>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</si>
  <si>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</si>
  <si>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</si>
  <si>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</si>
  <si>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</si>
  <si>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</si>
  <si>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</si>
  <si>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</si>
  <si>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</si>
  <si>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</si>
  <si>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</si>
  <si>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</si>
  <si>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</si>
  <si>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</si>
  <si>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</si>
  <si>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</si>
  <si>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</si>
  <si>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</si>
  <si>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</si>
  <si>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</si>
  <si>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</si>
  <si>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</si>
  <si>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</si>
  <si>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</si>
  <si>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</si>
  <si>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</si>
  <si>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</si>
  <si>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</si>
  <si>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</si>
  <si>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</si>
  <si>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</si>
  <si>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</si>
  <si>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</si>
  <si>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</si>
  <si>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</si>
  <si>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</si>
  <si>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</si>
  <si>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</si>
  <si>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</si>
  <si>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</si>
  <si>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</si>
  <si>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</si>
  <si>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</si>
  <si>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</si>
  <si>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</si>
  <si>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113106612</t>
  </si>
  <si>
    <t>Rozoberanie zámkovej dlažby všetkých druhov v ploche nad 20 m2,  -0,26000t</t>
  </si>
  <si>
    <t>m2</t>
  </si>
  <si>
    <t>CS CENEKON 2018 02</t>
  </si>
  <si>
    <t>4</t>
  </si>
  <si>
    <t>232306894</t>
  </si>
  <si>
    <t>113107131</t>
  </si>
  <si>
    <t>Odstránenie krytu v ploche do 200 m2 z betónu prostého, hr. vrstvy do 150 mm,  -0,22500t</t>
  </si>
  <si>
    <t>-664952537</t>
  </si>
  <si>
    <t>132211101</t>
  </si>
  <si>
    <t>Hĺbenie rýh šírky do 600 mm v  hornine tr.3 súdržných - ručným náradím</t>
  </si>
  <si>
    <t>m3</t>
  </si>
  <si>
    <t>-2018924970</t>
  </si>
  <si>
    <t>132211119</t>
  </si>
  <si>
    <t>Príplatok za lepivosť pri hĺbení rýh š do 600 mm ručným náradím v hornine tr. 3</t>
  </si>
  <si>
    <t>-436827553</t>
  </si>
  <si>
    <t>5</t>
  </si>
  <si>
    <t>162501102</t>
  </si>
  <si>
    <t>Vodorovné premiestnenie výkopku po spevnenej ceste z horniny tr.1-4, do 100 m3 na vzdialenosť do 3000 m</t>
  </si>
  <si>
    <t>1480845341</t>
  </si>
  <si>
    <t>6</t>
  </si>
  <si>
    <t>171201201</t>
  </si>
  <si>
    <t>Uloženie sypaniny na skládky do 100 m3</t>
  </si>
  <si>
    <t>-2076801151</t>
  </si>
  <si>
    <t>7</t>
  </si>
  <si>
    <t>171209002</t>
  </si>
  <si>
    <t>Poplatok za skladovanie - zemina a kamenivo (17 05) ostatné</t>
  </si>
  <si>
    <t>t</t>
  </si>
  <si>
    <t>59078112</t>
  </si>
  <si>
    <t>8</t>
  </si>
  <si>
    <t>174101001</t>
  </si>
  <si>
    <t>Zásyp sypaninou so zhutnením jám, šachiet, rýh, zárezov alebo okolo objektov do 100 m3</t>
  </si>
  <si>
    <t>-1532940089</t>
  </si>
  <si>
    <t>Zakladanie</t>
  </si>
  <si>
    <t>9</t>
  </si>
  <si>
    <t>215901101</t>
  </si>
  <si>
    <t>Zhutnenie podložia z rastlej horniny 1 až 4 pod násypy, z hornina súdržných do 92 % PS a nesúdržných</t>
  </si>
  <si>
    <t>721011292</t>
  </si>
  <si>
    <t>Zvislé a kompletné konštrukcie</t>
  </si>
  <si>
    <t>10</t>
  </si>
  <si>
    <t>310237251</t>
  </si>
  <si>
    <t>Zamurovanie otvoru s plochou nad 0,09 do 0.25 m2 v murive nadzákladného nad 300 do 450 mm</t>
  </si>
  <si>
    <t>ks</t>
  </si>
  <si>
    <t>-532584431</t>
  </si>
  <si>
    <t>11</t>
  </si>
  <si>
    <t>310238211</t>
  </si>
  <si>
    <t>Zamurovanie otvoru s plochou nad 0.25 do 1 m2 v murive nadzákladného tehlami na maltu vápennocementovú</t>
  </si>
  <si>
    <t>107146011</t>
  </si>
  <si>
    <t>12</t>
  </si>
  <si>
    <t>310239211</t>
  </si>
  <si>
    <t>Zamurovanie otvoru s plochou nad 1 do 4 m2 v murive nadzákladného</t>
  </si>
  <si>
    <t>384580580</t>
  </si>
  <si>
    <t>13</t>
  </si>
  <si>
    <t>314275007</t>
  </si>
  <si>
    <t>Komínová zostava jednoprieduchová, výšky do 5 m</t>
  </si>
  <si>
    <t>súb.</t>
  </si>
  <si>
    <t>-1616720084</t>
  </si>
  <si>
    <t>14</t>
  </si>
  <si>
    <t>317162102</t>
  </si>
  <si>
    <t>Prefabrikovaný preklad dĺžky 1250 mm</t>
  </si>
  <si>
    <t>519504729</t>
  </si>
  <si>
    <t>15</t>
  </si>
  <si>
    <t>317162103</t>
  </si>
  <si>
    <t>Prefabrikovaný preklad dĺžky 1500 mm</t>
  </si>
  <si>
    <t>-124266321</t>
  </si>
  <si>
    <t>16</t>
  </si>
  <si>
    <t>317162105</t>
  </si>
  <si>
    <t>Prefabrikovaný preklad dĺžky 2000 mm</t>
  </si>
  <si>
    <t>137558215</t>
  </si>
  <si>
    <t>17</t>
  </si>
  <si>
    <t>340238212</t>
  </si>
  <si>
    <t>Zamurovanie otvoru s plochou do 1 m2 v priečkach hr. nad 100 mm</t>
  </si>
  <si>
    <t>-1774795355</t>
  </si>
  <si>
    <t>18</t>
  </si>
  <si>
    <t>340239212</t>
  </si>
  <si>
    <t>Zamurovanie otvoru s plochou do 4 m2 v priečkach, stenách hr.do 150 mm</t>
  </si>
  <si>
    <t>-1701509294</t>
  </si>
  <si>
    <t>19</t>
  </si>
  <si>
    <t>342272102</t>
  </si>
  <si>
    <t>Priečky z tvárnic pórobetónových hr. 100 mm na MVC a maltu tenkovrstvú</t>
  </si>
  <si>
    <t>1337573044</t>
  </si>
  <si>
    <t>Vodorovné konštrukcie</t>
  </si>
  <si>
    <t>451577777</t>
  </si>
  <si>
    <t>Podklad pod dlažbu v ploche vodorovnej alebo v sklone do 1:5 hr. 30-100 mm z kameniva ťaženého</t>
  </si>
  <si>
    <t>2132580347</t>
  </si>
  <si>
    <t>Komunikácie</t>
  </si>
  <si>
    <t>21</t>
  </si>
  <si>
    <t>564731111</t>
  </si>
  <si>
    <t>Podklad alebo kryt z kameniva hrubého drveného veľ. 32-63 mm s rozprestretím a zhutn.hr. 100 mm</t>
  </si>
  <si>
    <t>1911377044</t>
  </si>
  <si>
    <t>22</t>
  </si>
  <si>
    <t>564761111</t>
  </si>
  <si>
    <t>Podklad alebo kryt z kameniva hrubého drveného veľ. 16-32 mm s rozprestretím a zhutn.hr. 200 mm</t>
  </si>
  <si>
    <t>1982788511</t>
  </si>
  <si>
    <t>23</t>
  </si>
  <si>
    <t>564851111</t>
  </si>
  <si>
    <t>Podklad alebo kryt zo štrkodrviny s rozprestretím a zhutnením, po zhutnení hr. 150 mm, štrkový okapový chodník š. 300 mm</t>
  </si>
  <si>
    <t>-1894605640</t>
  </si>
  <si>
    <t>24</t>
  </si>
  <si>
    <t>567114311</t>
  </si>
  <si>
    <t>Podklad z podkladového betónu PB III tr. C 12/15 hr. 100 mm</t>
  </si>
  <si>
    <t>-253578365</t>
  </si>
  <si>
    <t>25</t>
  </si>
  <si>
    <t>581114113</t>
  </si>
  <si>
    <t>Kryt z betónu prostého C 16/20 komunikácií pre peších hr. 150 mm</t>
  </si>
  <si>
    <t>546676241</t>
  </si>
  <si>
    <t>26</t>
  </si>
  <si>
    <t>631362422</t>
  </si>
  <si>
    <t>Výstuž mazanín z betónov (z kameniva) a z ľahkých betónov zo sietí KARI, priemer drôtu 6/6 mm, veľkosť oka 150x150 mm</t>
  </si>
  <si>
    <t>-1584385313</t>
  </si>
  <si>
    <t>Úpravy povrchov, podlahy, osadenie</t>
  </si>
  <si>
    <t>27</t>
  </si>
  <si>
    <t>611421221</t>
  </si>
  <si>
    <t>Oprava vnútorných vápenných omietok stropov železobetónových rovných tvárnicových a klenieb, opravovaná plocha nad 5 do 10 %,hladká</t>
  </si>
  <si>
    <t>-1697528271</t>
  </si>
  <si>
    <t>28</t>
  </si>
  <si>
    <t>611460121</t>
  </si>
  <si>
    <t>Príprava vnútorného podkladu stropov penetráciou základnou pod omietky</t>
  </si>
  <si>
    <t>-288124030</t>
  </si>
  <si>
    <t>29</t>
  </si>
  <si>
    <t>611460122</t>
  </si>
  <si>
    <t>Príprava vnútorného podkladu stropov penetráciou hĺbkovou</t>
  </si>
  <si>
    <t>784912048</t>
  </si>
  <si>
    <t>30</t>
  </si>
  <si>
    <t>611460221</t>
  </si>
  <si>
    <t>Vnútorná omietka stropov vápenná štuková (jemná), hr. 3 mm</t>
  </si>
  <si>
    <t>-961548605</t>
  </si>
  <si>
    <t>31</t>
  </si>
  <si>
    <t>611481119</t>
  </si>
  <si>
    <t>Potiahnutie vnútorných stropov sklotextílnou mriežkou s celoplošným prilepením</t>
  </si>
  <si>
    <t>-922613456</t>
  </si>
  <si>
    <t>32</t>
  </si>
  <si>
    <t>612421221</t>
  </si>
  <si>
    <t>Oprava vnútorných vápenných omietok stien, opravovaná plocha nad 5 do 10 %,hladká</t>
  </si>
  <si>
    <t>-1159739976</t>
  </si>
  <si>
    <t>33</t>
  </si>
  <si>
    <t>612460121</t>
  </si>
  <si>
    <t>Príprava vnútorného podkladu stien penetráciou základnou pod omietky</t>
  </si>
  <si>
    <t>1350172853</t>
  </si>
  <si>
    <t>34</t>
  </si>
  <si>
    <t>612460122</t>
  </si>
  <si>
    <t>Príprava vnútorného podkladu stien penetráciou hĺbkovou</t>
  </si>
  <si>
    <t>1116561413</t>
  </si>
  <si>
    <t>35</t>
  </si>
  <si>
    <t>612460221</t>
  </si>
  <si>
    <t>Vnútorná omietka stien vápenná štuková (jemná), hr. 3 mm</t>
  </si>
  <si>
    <t>62401222</t>
  </si>
  <si>
    <t>36</t>
  </si>
  <si>
    <t>612481119</t>
  </si>
  <si>
    <t>Potiahnutie vnútorných stien sklotextílnou mriežkou s celoplošným prilepením</t>
  </si>
  <si>
    <t>-1901179623</t>
  </si>
  <si>
    <t>37</t>
  </si>
  <si>
    <t>622423121</t>
  </si>
  <si>
    <t>Oprava vonkajších omietok vápenných a vápenocem. stupeň členitosti III - 10 % opravovanej plochy</t>
  </si>
  <si>
    <t>-1532933084</t>
  </si>
  <si>
    <t>38</t>
  </si>
  <si>
    <t>622460122</t>
  </si>
  <si>
    <t>Príprava vonkajšieho podkladu stien penetráciou hĺbkovou</t>
  </si>
  <si>
    <t>178397630</t>
  </si>
  <si>
    <t>39</t>
  </si>
  <si>
    <t>622463024</t>
  </si>
  <si>
    <t>Príprava vonkajšieho podkladu stien podkladný náter pod fasádnu omietku</t>
  </si>
  <si>
    <t>1786254859</t>
  </si>
  <si>
    <t>40</t>
  </si>
  <si>
    <t>622464232</t>
  </si>
  <si>
    <t>Vonkajšia omietka stien a podhľadov tenkovrstvová fasádna</t>
  </si>
  <si>
    <t>966803915</t>
  </si>
  <si>
    <t>41</t>
  </si>
  <si>
    <t>622465111</t>
  </si>
  <si>
    <t>Vonkajšia omietka stien tenkovrstvá soklová</t>
  </si>
  <si>
    <t>1769896611</t>
  </si>
  <si>
    <t>42</t>
  </si>
  <si>
    <t>625251351</t>
  </si>
  <si>
    <t>Kontaktný zatepľovací systém hr. 40 mm - minerálne riešenie, zatĺkacie kotvy</t>
  </si>
  <si>
    <t>-168722512</t>
  </si>
  <si>
    <t>43</t>
  </si>
  <si>
    <t>625251362</t>
  </si>
  <si>
    <t>Kontaktný zatepľovací systém hr. 200 mm - minerálne riešenie, zatĺkacie kotvy, bez povrchovej úpravy</t>
  </si>
  <si>
    <t>990769324</t>
  </si>
  <si>
    <t>44</t>
  </si>
  <si>
    <t>625251372</t>
  </si>
  <si>
    <t>Kontaktný zatepľovací systém ostenia hr. 30-40 mm - minerálne riešenie</t>
  </si>
  <si>
    <t>-667888169</t>
  </si>
  <si>
    <t>45</t>
  </si>
  <si>
    <t>625251406</t>
  </si>
  <si>
    <t>Kontaktný zatepľovací systém hr. 160 mm - riešenie pre sokel (XPS), zatĺkacie kotvy</t>
  </si>
  <si>
    <t>1932361431</t>
  </si>
  <si>
    <t>46</t>
  </si>
  <si>
    <t>625251422</t>
  </si>
  <si>
    <t>Kontaktný zatepľovací systém ostenia hr. 20-30 mm - riešenie pre sokel (XPS)</t>
  </si>
  <si>
    <t>1142702553</t>
  </si>
  <si>
    <t>47</t>
  </si>
  <si>
    <t>632451611</t>
  </si>
  <si>
    <t xml:space="preserve">Systém - sanácia betónových konštrukcií (balkóny a lodžie) maltou </t>
  </si>
  <si>
    <t>-1532114464</t>
  </si>
  <si>
    <t>48</t>
  </si>
  <si>
    <t>642942111</t>
  </si>
  <si>
    <t>Osadenie oceľovej dverovej zárubne alebo rámu, plochy otvoru do 2,5 m2</t>
  </si>
  <si>
    <t>-1755988881</t>
  </si>
  <si>
    <t>49</t>
  </si>
  <si>
    <t>642944121</t>
  </si>
  <si>
    <t>Dodatočná montáž oceľovej dverovej zárubne, plochy otvoru do 2,5 m2</t>
  </si>
  <si>
    <t>1433293033</t>
  </si>
  <si>
    <t>50</t>
  </si>
  <si>
    <t>M</t>
  </si>
  <si>
    <t>553310007100</t>
  </si>
  <si>
    <t>Zárubňa oceľová CgU 600x1970 mm</t>
  </si>
  <si>
    <t>1134182723</t>
  </si>
  <si>
    <t>51</t>
  </si>
  <si>
    <t>553310007300</t>
  </si>
  <si>
    <t>Zárubňa oceľová CgU 650x1970 mm</t>
  </si>
  <si>
    <t>-7136234</t>
  </si>
  <si>
    <t>52</t>
  </si>
  <si>
    <t>553310007500</t>
  </si>
  <si>
    <t>Zárubňa oceľová CgU 800x1970 mm</t>
  </si>
  <si>
    <t>439917632</t>
  </si>
  <si>
    <t>53</t>
  </si>
  <si>
    <t>553310007800</t>
  </si>
  <si>
    <t>Zárubňa oceľová CgU 900x1970 mm</t>
  </si>
  <si>
    <t>298014487</t>
  </si>
  <si>
    <t>Ostatné konštrukcie a práce-búranie</t>
  </si>
  <si>
    <t>54</t>
  </si>
  <si>
    <t>938902071</t>
  </si>
  <si>
    <t>Očistenie povrchu vonkajšej fasády tlakovou vodou</t>
  </si>
  <si>
    <t>-1203736823</t>
  </si>
  <si>
    <t>55</t>
  </si>
  <si>
    <t>941941031</t>
  </si>
  <si>
    <t>Montáž lešenia ľahkého pracovného radového s podlahami šírky od 0,80 do 1,00 m, výšky do 10 m</t>
  </si>
  <si>
    <t>566382979</t>
  </si>
  <si>
    <t>56</t>
  </si>
  <si>
    <t>941941191</t>
  </si>
  <si>
    <t>Príplatok za prvý a každý ďalší i začatý mesiac použitia lešenia ľahkého pracovného radového s podlahami šírky od 0,80 do 1,00 m, výšky do 10 m</t>
  </si>
  <si>
    <t>-1580491794</t>
  </si>
  <si>
    <t>57</t>
  </si>
  <si>
    <t>941941831</t>
  </si>
  <si>
    <t>Demontáž lešenia ľahkého pracovného radového s podlahami šírky nad 0,80 do 1,00 m, výšky do 10 m</t>
  </si>
  <si>
    <t>838716233</t>
  </si>
  <si>
    <t>58</t>
  </si>
  <si>
    <t>941955001</t>
  </si>
  <si>
    <t>Lešenie ľahké pracovné pomocné, s výškou lešeňovej podlahy do 1,20 m</t>
  </si>
  <si>
    <t>187365835</t>
  </si>
  <si>
    <t>59</t>
  </si>
  <si>
    <t>952901111</t>
  </si>
  <si>
    <t>Vyčistenie budov pri výške podlaží do 4m</t>
  </si>
  <si>
    <t>405894852</t>
  </si>
  <si>
    <t>60</t>
  </si>
  <si>
    <t>953842150</t>
  </si>
  <si>
    <t xml:space="preserve">Vyvložkovanie existujúceho komínového telesa  </t>
  </si>
  <si>
    <t>-1874738223</t>
  </si>
  <si>
    <t>61</t>
  </si>
  <si>
    <t>953945102</t>
  </si>
  <si>
    <t>Soklový profil 20 (hliníkový)</t>
  </si>
  <si>
    <t>m</t>
  </si>
  <si>
    <t>1144718053</t>
  </si>
  <si>
    <t>62</t>
  </si>
  <si>
    <t>953945111</t>
  </si>
  <si>
    <t>Rohová lišta pre spevnenie zateplenia</t>
  </si>
  <si>
    <t>87203199</t>
  </si>
  <si>
    <t>63</t>
  </si>
  <si>
    <t>953946201</t>
  </si>
  <si>
    <t>Systém - priamy balkónový profil (hliníkový) k2</t>
  </si>
  <si>
    <t>-130884248</t>
  </si>
  <si>
    <t>64</t>
  </si>
  <si>
    <t>953996617</t>
  </si>
  <si>
    <t xml:space="preserve">Začisťovací okenný profil s tkaninou </t>
  </si>
  <si>
    <t>1693240562</t>
  </si>
  <si>
    <t>65</t>
  </si>
  <si>
    <t>953996620</t>
  </si>
  <si>
    <t>Nadokenný profil so skrytou okapničkou</t>
  </si>
  <si>
    <t>1316728056</t>
  </si>
  <si>
    <t>66</t>
  </si>
  <si>
    <t>953996626</t>
  </si>
  <si>
    <t>Parapetný profil s tkaninou</t>
  </si>
  <si>
    <t>2033578181</t>
  </si>
  <si>
    <t>67</t>
  </si>
  <si>
    <t>962031132</t>
  </si>
  <si>
    <t>Búranie priečok alebo vybúranie otvorov z tehál pálených, plných alebo dutých hr. do 150 mm,  -0,19600t</t>
  </si>
  <si>
    <t>1042944439</t>
  </si>
  <si>
    <t>68</t>
  </si>
  <si>
    <t>962032631</t>
  </si>
  <si>
    <t>Búranie komínov. muriva z tehál nad strechou na akúkoľvek maltu,  -1,63300t</t>
  </si>
  <si>
    <t>77819274</t>
  </si>
  <si>
    <t>69</t>
  </si>
  <si>
    <t>962081141</t>
  </si>
  <si>
    <t>Búranie muriva priečok zo sklenených tvárnic, hr. do 150 mm,  -0,08200t</t>
  </si>
  <si>
    <t>65399381</t>
  </si>
  <si>
    <t>70</t>
  </si>
  <si>
    <t>965081712</t>
  </si>
  <si>
    <t>Búranie dlažieb, bez podklad. lôžka z xylolit., alebo keramických dlaždíc hr. do 10 mm vč. soklíkov,  -0,02000t</t>
  </si>
  <si>
    <t>-805968551</t>
  </si>
  <si>
    <t>71</t>
  </si>
  <si>
    <t>968061116</t>
  </si>
  <si>
    <t>Demontáž dverí drevených vchodových, 1 bm obvodu aj so zárubňou- 0,012t</t>
  </si>
  <si>
    <t>-32235359</t>
  </si>
  <si>
    <t>72</t>
  </si>
  <si>
    <t>968061125</t>
  </si>
  <si>
    <t>Vyvesenie dreveného dverného krídla do suti plochy do 2 m2, -0,02400t</t>
  </si>
  <si>
    <t>-244549241</t>
  </si>
  <si>
    <t>73</t>
  </si>
  <si>
    <t>968062745</t>
  </si>
  <si>
    <t>Vybúranie drevených stien plných, zasklených alebo výkladných,  -0,02400t</t>
  </si>
  <si>
    <t>-1028157466</t>
  </si>
  <si>
    <t>74</t>
  </si>
  <si>
    <t>968071115</t>
  </si>
  <si>
    <t>Demontáž okien kovových, 1 bm obvodu aj s rámom - 0,005t</t>
  </si>
  <si>
    <t>2108861525</t>
  </si>
  <si>
    <t>75</t>
  </si>
  <si>
    <t>968072455</t>
  </si>
  <si>
    <t>Vybúranie dverových zárubní plochy do 2 m2,  -0,07600t</t>
  </si>
  <si>
    <t>-968531621</t>
  </si>
  <si>
    <t>76</t>
  </si>
  <si>
    <t>968072456</t>
  </si>
  <si>
    <t>Vybúranie dverových zárubní plochy nad 2 m2,  -0,06300t</t>
  </si>
  <si>
    <t>-490148937</t>
  </si>
  <si>
    <t>77</t>
  </si>
  <si>
    <t>968081115</t>
  </si>
  <si>
    <t>Demontáž okien plastových, 1 bm obvodu aj s rámom - 0,007t</t>
  </si>
  <si>
    <t>-184421293</t>
  </si>
  <si>
    <t>78</t>
  </si>
  <si>
    <t>968081116</t>
  </si>
  <si>
    <t>Demontáž dverí plastových vchodových, 1 bm obvodu aj so zárubňou - 0,012t</t>
  </si>
  <si>
    <t>-1461693087</t>
  </si>
  <si>
    <t>79</t>
  </si>
  <si>
    <t>971033561</t>
  </si>
  <si>
    <t>Vybúranie otvorov v murive tehl. plochy do 1 m2 hr. do 600 mm,  -1,87500t</t>
  </si>
  <si>
    <t>1609959812</t>
  </si>
  <si>
    <t>80</t>
  </si>
  <si>
    <t>971033651</t>
  </si>
  <si>
    <t>Vybúranie otvorov v murive tehl. plochy do 4 m2 hr. do 600 mm,  -1,87500t</t>
  </si>
  <si>
    <t>-1189750804</t>
  </si>
  <si>
    <t>81</t>
  </si>
  <si>
    <t>971038807</t>
  </si>
  <si>
    <t>Vyrovnanie povrchu prieduchu komína frézovaním, tehla, otvor priemeru do 200 mm  -0,02700t</t>
  </si>
  <si>
    <t>-1512673089</t>
  </si>
  <si>
    <t>82</t>
  </si>
  <si>
    <t>976071111</t>
  </si>
  <si>
    <t>Vybúranie kovových madiel a zábradlí,  -0,03700t</t>
  </si>
  <si>
    <t>-2145216671</t>
  </si>
  <si>
    <t>83</t>
  </si>
  <si>
    <t>978011121</t>
  </si>
  <si>
    <t>Otlčenie omietok stropov vnútorných vápenných alebo vápennocementových v rozsahu do 10 %,  -0,00400t</t>
  </si>
  <si>
    <t>1808303753</t>
  </si>
  <si>
    <t>84</t>
  </si>
  <si>
    <t>978013121</t>
  </si>
  <si>
    <t>Otlčenie omietok stien vnútorných vápenných alebo vápennocementových v rozsahu do 10 %,  -0,00400t</t>
  </si>
  <si>
    <t>-575468448</t>
  </si>
  <si>
    <t>85</t>
  </si>
  <si>
    <t>978015221</t>
  </si>
  <si>
    <t>Otlčenie omietok vonkajších jednoduchých, v rozsahu do 10 %,  -0,00500t</t>
  </si>
  <si>
    <t>-1018368551</t>
  </si>
  <si>
    <t>86</t>
  </si>
  <si>
    <t>978059531</t>
  </si>
  <si>
    <t>Odsekanie a odobratie obkladov stien z obkladačiek vnútorných nad 2 m2,  -0,06800t</t>
  </si>
  <si>
    <t>1270115666</t>
  </si>
  <si>
    <t>87</t>
  </si>
  <si>
    <t>979011111</t>
  </si>
  <si>
    <t>Zvislá doprava sutiny a vybúraných hmôt za prvé podlažie nad alebo pod základným podlažím</t>
  </si>
  <si>
    <t>-320110833</t>
  </si>
  <si>
    <t>88</t>
  </si>
  <si>
    <t>979011121</t>
  </si>
  <si>
    <t>Zvislá doprava sutiny a vybúraných hmôt za každé ďalšie podlažie</t>
  </si>
  <si>
    <t>474316789</t>
  </si>
  <si>
    <t>89</t>
  </si>
  <si>
    <t>979081111</t>
  </si>
  <si>
    <t>Odvoz sutiny a vybúraných hmôt na skládku do 1 km</t>
  </si>
  <si>
    <t>110493938</t>
  </si>
  <si>
    <t>90</t>
  </si>
  <si>
    <t>979081121</t>
  </si>
  <si>
    <t>Odvoz sutiny a vybúraných hmôt na skládku za každý ďalší 1 km</t>
  </si>
  <si>
    <t>1160757374</t>
  </si>
  <si>
    <t>91</t>
  </si>
  <si>
    <t>979082111</t>
  </si>
  <si>
    <t>Vnútrostavenisková doprava sutiny a vybúraných hmôt do 10 m</t>
  </si>
  <si>
    <t>-474063985</t>
  </si>
  <si>
    <t>92</t>
  </si>
  <si>
    <t>979082121</t>
  </si>
  <si>
    <t>Vnútrostavenisková doprava sutiny a vybúraných hmôt za každých ďalších 5 m</t>
  </si>
  <si>
    <t>977736995</t>
  </si>
  <si>
    <t>93</t>
  </si>
  <si>
    <t>979089012</t>
  </si>
  <si>
    <t>Poplatok za skladovanie - ostatné</t>
  </si>
  <si>
    <t>1642579597</t>
  </si>
  <si>
    <t>99</t>
  </si>
  <si>
    <t>Presun hmôt HSV</t>
  </si>
  <si>
    <t>94</t>
  </si>
  <si>
    <t>999281111</t>
  </si>
  <si>
    <t>Presun hmôt pre opravy a údržbu objektov vrátane vonkajších plášťov výšky do 25 m</t>
  </si>
  <si>
    <t>376813052</t>
  </si>
  <si>
    <t>PSV</t>
  </si>
  <si>
    <t>Práce a dodávky PSV</t>
  </si>
  <si>
    <t>711</t>
  </si>
  <si>
    <t>Izolácie proti vode a vlhkosti</t>
  </si>
  <si>
    <t>95</t>
  </si>
  <si>
    <t>711210200</t>
  </si>
  <si>
    <t>Zhotovenie hydroizolácie kašírovaným polyetylénovým pásom hr. 3,5 mm</t>
  </si>
  <si>
    <t>487388646</t>
  </si>
  <si>
    <t>96</t>
  </si>
  <si>
    <t>247710011400</t>
  </si>
  <si>
    <t>Pás hydroizolačný kašírovaný polyetylénový, pod keramické dlažby na balkóny a terasy hr. 3,5 mm</t>
  </si>
  <si>
    <t>-1992789582</t>
  </si>
  <si>
    <t>97</t>
  </si>
  <si>
    <t>998711102</t>
  </si>
  <si>
    <t>Presun hmôt pre izoláciu proti vode v objektoch výšky nad 6 do 12 m</t>
  </si>
  <si>
    <t>1939984109</t>
  </si>
  <si>
    <t>712</t>
  </si>
  <si>
    <t>Izolácie striech, povlakové krytiny</t>
  </si>
  <si>
    <t>98</t>
  </si>
  <si>
    <t>712370070</t>
  </si>
  <si>
    <t>Zhotovenie povlakovej krytiny striech plochých do 10° PVC-P fóliou upevnenou prikotvením so zvarením spoju</t>
  </si>
  <si>
    <t>660299867</t>
  </si>
  <si>
    <t>283220002000</t>
  </si>
  <si>
    <t>Hydroizolačná fólia PVC hr. 1,8 - 2,0 mm,izolácia plochých striech</t>
  </si>
  <si>
    <t>-1227187745</t>
  </si>
  <si>
    <t>100</t>
  </si>
  <si>
    <t>712391175</t>
  </si>
  <si>
    <t>Pripevnenie povlakovej krytiny na plochých strechách do 10° kotviacimi pásikmi, uholníkmi</t>
  </si>
  <si>
    <t>1637654783</t>
  </si>
  <si>
    <t>101</t>
  </si>
  <si>
    <t>553430004300</t>
  </si>
  <si>
    <t>Plech poplastovaný  PVC</t>
  </si>
  <si>
    <t>-10916333</t>
  </si>
  <si>
    <t>102</t>
  </si>
  <si>
    <t>712990040</t>
  </si>
  <si>
    <t>Položenie geotextílie vodorovne alebo zvislo na strechy ploché do 10°</t>
  </si>
  <si>
    <t>-264549731</t>
  </si>
  <si>
    <t>103</t>
  </si>
  <si>
    <t>693110001200</t>
  </si>
  <si>
    <t>Geotextília polypropylénová PP 300</t>
  </si>
  <si>
    <t>-1400262931</t>
  </si>
  <si>
    <t>104</t>
  </si>
  <si>
    <t>998712102</t>
  </si>
  <si>
    <t>Presun hmôt pre izoláciu povlakovej krytiny v objektoch výšky nad 6 do 12 m</t>
  </si>
  <si>
    <t>656437933</t>
  </si>
  <si>
    <t>713</t>
  </si>
  <si>
    <t>Izolácie tepelné</t>
  </si>
  <si>
    <t>105</t>
  </si>
  <si>
    <t>713111125</t>
  </si>
  <si>
    <t>Montáž tepelnej izolácie stropov rovných minerálnou vlnou, spodkom prilepením a prikotvením</t>
  </si>
  <si>
    <t>-1760601591</t>
  </si>
  <si>
    <t>106</t>
  </si>
  <si>
    <t>631440010200</t>
  </si>
  <si>
    <t>Doska hr. 100 mm z kamennej vlny, vhodná pre izoláciu kontaktných zatepľovacích systémov podhľadov</t>
  </si>
  <si>
    <t>-824047177</t>
  </si>
  <si>
    <t>107</t>
  </si>
  <si>
    <t>713116410</t>
  </si>
  <si>
    <t>Montáž tepelnej izolácie stropov PIR hr. 160 mm</t>
  </si>
  <si>
    <t>-1006373047</t>
  </si>
  <si>
    <t>108</t>
  </si>
  <si>
    <t>283750007700</t>
  </si>
  <si>
    <t>Tepelná PIR izolácia s fóliou, hr. 160 mm</t>
  </si>
  <si>
    <t>3185331</t>
  </si>
  <si>
    <t>109</t>
  </si>
  <si>
    <t>713122131</t>
  </si>
  <si>
    <t>Montáž tepelnej izolácie podláh polystyrénom, kladeným do lepidla</t>
  </si>
  <si>
    <t>-2124010348</t>
  </si>
  <si>
    <t>110</t>
  </si>
  <si>
    <t>283720002800</t>
  </si>
  <si>
    <t>Spádový klin z polystyrénu EPS 150 S hr. 20-50 mm</t>
  </si>
  <si>
    <t>-1503861423</t>
  </si>
  <si>
    <t>111</t>
  </si>
  <si>
    <t>713131143</t>
  </si>
  <si>
    <t>Montáž parotesnej fólie</t>
  </si>
  <si>
    <t>-551100841</t>
  </si>
  <si>
    <t>112</t>
  </si>
  <si>
    <t>283230007150</t>
  </si>
  <si>
    <t xml:space="preserve">Parotesná zábrana PE fólia </t>
  </si>
  <si>
    <t>464946914</t>
  </si>
  <si>
    <t>113</t>
  </si>
  <si>
    <t>713141151</t>
  </si>
  <si>
    <t>Montáž tepelnej izolácie striech plochých do 10° minerálnou vlnou, jednovrstvová kladenými voľne</t>
  </si>
  <si>
    <t>-2106935501</t>
  </si>
  <si>
    <t>114</t>
  </si>
  <si>
    <t>631440003500</t>
  </si>
  <si>
    <t>Tepelná -  minerálna izolácia hr. 200-280 mm</t>
  </si>
  <si>
    <t>1627609752</t>
  </si>
  <si>
    <t>115</t>
  </si>
  <si>
    <t>713142155</t>
  </si>
  <si>
    <t>Montáž TI striech plochých do 10° polystyrénom, rozloženej v jednej vrstve</t>
  </si>
  <si>
    <t>-1227297132</t>
  </si>
  <si>
    <t>116</t>
  </si>
  <si>
    <t>283720007500</t>
  </si>
  <si>
    <t>Doska EPS 100S hr. min 20 mm, na zateplenie podláh a plochých striech v spáde</t>
  </si>
  <si>
    <t>621485687</t>
  </si>
  <si>
    <t>117</t>
  </si>
  <si>
    <t>998713102</t>
  </si>
  <si>
    <t>Presun hmôt pre izolácie tepelné v objektoch výšky nad 6 m do 12 m</t>
  </si>
  <si>
    <t>150252651</t>
  </si>
  <si>
    <t>722</t>
  </si>
  <si>
    <t>Zdravotechnika - vnútorný vodovod</t>
  </si>
  <si>
    <t>118</t>
  </si>
  <si>
    <t>722250005</t>
  </si>
  <si>
    <t>Montáž hydrantového systému s tvarovo stálou hadicou D 25</t>
  </si>
  <si>
    <t>-1986343954</t>
  </si>
  <si>
    <t>119</t>
  </si>
  <si>
    <t>449150000800</t>
  </si>
  <si>
    <t>Hydrantový navijakový hadicový systém s tvarovo stálou hadicou priemeru 25mm, dĺžky 30m, rozmery (výška, šírka, hĺbka) 700 x 200 x 700 mm, prúdnica s uzáverom, tlakomer integrovaný v bubne</t>
  </si>
  <si>
    <t>1704572707</t>
  </si>
  <si>
    <t>120</t>
  </si>
  <si>
    <t>998722102</t>
  </si>
  <si>
    <t>Presun hmôt pre vnútorný vodovod v objektoch výšky nad 6 do 12 m</t>
  </si>
  <si>
    <t>-542320926</t>
  </si>
  <si>
    <t>762</t>
  </si>
  <si>
    <t>Konštrukcie tesárske</t>
  </si>
  <si>
    <t>121</t>
  </si>
  <si>
    <t>762341002</t>
  </si>
  <si>
    <t>Montáž debnenia jednoduchých striech, drevotrieskovými OSB doskami - spätná montáž</t>
  </si>
  <si>
    <t>-1022354694</t>
  </si>
  <si>
    <t>122</t>
  </si>
  <si>
    <t>762341811</t>
  </si>
  <si>
    <t>Demontáž debnenia striech rovných, oblúkových do 60°, z dosiek OSB</t>
  </si>
  <si>
    <t>-567278495</t>
  </si>
  <si>
    <t>123</t>
  </si>
  <si>
    <t>998762102</t>
  </si>
  <si>
    <t>Presun hmôt pre konštrukcie tesárske v objektoch výšky do 12 m</t>
  </si>
  <si>
    <t>715503287</t>
  </si>
  <si>
    <t>763</t>
  </si>
  <si>
    <t>Konštrukcie - drevostavby</t>
  </si>
  <si>
    <t>124</t>
  </si>
  <si>
    <t>763122131</t>
  </si>
  <si>
    <t xml:space="preserve">Predsadená SDK stena hr. 12,5 mm </t>
  </si>
  <si>
    <t>-1172982549</t>
  </si>
  <si>
    <t>125</t>
  </si>
  <si>
    <t>763138221</t>
  </si>
  <si>
    <t>Podhľad SDK 12.5 mm závesný, oceľová podkonštrukcia CD</t>
  </si>
  <si>
    <t>860701833</t>
  </si>
  <si>
    <t>126</t>
  </si>
  <si>
    <t>998763303</t>
  </si>
  <si>
    <t>Presun hmôt pre sádrokartónové konštrukcie v objektoch výšky od 7 do 24 m</t>
  </si>
  <si>
    <t>-1187315146</t>
  </si>
  <si>
    <t>764</t>
  </si>
  <si>
    <t>Konštrukcie klampiarske</t>
  </si>
  <si>
    <t>127</t>
  </si>
  <si>
    <t>764171101</t>
  </si>
  <si>
    <t>Spätná montáž plechovej krytiny strešnej z tabúľ so sklonom do 30 st.</t>
  </si>
  <si>
    <t>-23466286</t>
  </si>
  <si>
    <t>128</t>
  </si>
  <si>
    <t>764311822</t>
  </si>
  <si>
    <t>Demontáž krytiny strešnej z tabúľ so sklonom do 30st.,  -0,00732t</t>
  </si>
  <si>
    <t>-671887856</t>
  </si>
  <si>
    <t>129</t>
  </si>
  <si>
    <t>764323420</t>
  </si>
  <si>
    <t>Oplechovanie z pozinkovaného farbeného PZf plechu, odkvapov na strechách r.š. 250 mm - k15</t>
  </si>
  <si>
    <t>-1852290070</t>
  </si>
  <si>
    <t>130</t>
  </si>
  <si>
    <t>764333460</t>
  </si>
  <si>
    <t>Lemovanie atiky z pozinkovaného farbeného PZf plechu, na plochých strechách r.š. 670 mm - k17</t>
  </si>
  <si>
    <t>-246078686</t>
  </si>
  <si>
    <t>131</t>
  </si>
  <si>
    <t>764339410</t>
  </si>
  <si>
    <t>Lemovanie z pozinkovaného farbeného PZf plechu, komínov v ploche na krytine - k20</t>
  </si>
  <si>
    <t>-1625436566</t>
  </si>
  <si>
    <t>132</t>
  </si>
  <si>
    <t>764352423</t>
  </si>
  <si>
    <t>Žľaby z pozinkovaného farbeného PZf plechu, pododkvapové polkruhové r.š. 230 mm - k14</t>
  </si>
  <si>
    <t>1325517223</t>
  </si>
  <si>
    <t>133</t>
  </si>
  <si>
    <t>764352425</t>
  </si>
  <si>
    <t>Žľaby z pozinkovaného farbeného PZf plechu, pododkvapové polkruhové r.š. 280 mm - k13</t>
  </si>
  <si>
    <t>-294651623</t>
  </si>
  <si>
    <t>134</t>
  </si>
  <si>
    <t>764352810</t>
  </si>
  <si>
    <t>Demontáž žľabov pododkvapových polkruhových so sklonom do 30st. rš 330 mm,  -0,00330t</t>
  </si>
  <si>
    <t>-1076854912</t>
  </si>
  <si>
    <t>135</t>
  </si>
  <si>
    <t>764359411</t>
  </si>
  <si>
    <t>Kotlík kónický z pozinkovaného farbeného PZf plechu, pre rúry s priemerom do 100 mm - k13, k14</t>
  </si>
  <si>
    <t>-160413703</t>
  </si>
  <si>
    <t>136</t>
  </si>
  <si>
    <t>764359810</t>
  </si>
  <si>
    <t>Demontáž kotlíka kónického, so sklonom žľabu do 30st.,  -0,00110t</t>
  </si>
  <si>
    <t>1965904443</t>
  </si>
  <si>
    <t>137</t>
  </si>
  <si>
    <t>764410450</t>
  </si>
  <si>
    <t>Oplechovanie parapetov z pozinkovaného farbeného PZf plechu, vrátane rohov r.š. 285 mm - k1, k2, k3</t>
  </si>
  <si>
    <t>744533730</t>
  </si>
  <si>
    <t>138</t>
  </si>
  <si>
    <t>764410470</t>
  </si>
  <si>
    <t>Oplechovanie parapetov z pozinkovaného farbeného PZf plechu, vrátane rohov r.š. 455 mm - k4, k5, k6, k7, k8, k9, k10, k11</t>
  </si>
  <si>
    <t>-1536457707</t>
  </si>
  <si>
    <t>139</t>
  </si>
  <si>
    <t>764410850</t>
  </si>
  <si>
    <t>Demontáž oplechovania parapetov rš od 100 do 330 mm,  -0,00135t</t>
  </si>
  <si>
    <t>1404911369</t>
  </si>
  <si>
    <t>140</t>
  </si>
  <si>
    <t>764451804</t>
  </si>
  <si>
    <t>Demontáž odpadových rúr štvorcových so stranou do 150 mm,  -0,00418t</t>
  </si>
  <si>
    <t>1336185437</t>
  </si>
  <si>
    <t>141</t>
  </si>
  <si>
    <t>764454434</t>
  </si>
  <si>
    <t>Montáž kruhových kolien z pozinkovaného farbeného PZf plechu, pre zvodové rúry s priemerom 60 - 150 mm - k13, k14</t>
  </si>
  <si>
    <t>1122549529</t>
  </si>
  <si>
    <t>142</t>
  </si>
  <si>
    <t>553440048500</t>
  </si>
  <si>
    <t>Koleno lisované pozink farebný K 100,, priemer 100 mm</t>
  </si>
  <si>
    <t>1968180688</t>
  </si>
  <si>
    <t>143</t>
  </si>
  <si>
    <t>553440048300</t>
  </si>
  <si>
    <t>Koleno lisované pozink farebný K 80, priemer 80 mm</t>
  </si>
  <si>
    <t>1949079699</t>
  </si>
  <si>
    <t>144</t>
  </si>
  <si>
    <t>764454452</t>
  </si>
  <si>
    <t>Zvodové rúry z pozinkovaného farbeného PZf plechu, kruhové priemer 80 mm - k14</t>
  </si>
  <si>
    <t>969864799</t>
  </si>
  <si>
    <t>145</t>
  </si>
  <si>
    <t>764454453</t>
  </si>
  <si>
    <t>Zvodové rúry z pozinkovaného farbeného PZf plechu, kruhové priemer 100 mm - k13</t>
  </si>
  <si>
    <t>-885485417</t>
  </si>
  <si>
    <t>146</t>
  </si>
  <si>
    <t>764900003</t>
  </si>
  <si>
    <t>Hydroizolačná fólia pod strešnú krytinu</t>
  </si>
  <si>
    <t>-505812008</t>
  </si>
  <si>
    <t>147</t>
  </si>
  <si>
    <t>998764102</t>
  </si>
  <si>
    <t>Presun hmôt pre konštrukcie klampiarske v objektoch výšky nad 6 do 12 m</t>
  </si>
  <si>
    <t>1360649778</t>
  </si>
  <si>
    <t>765</t>
  </si>
  <si>
    <t>Konštrukcie - krytiny tvrdé</t>
  </si>
  <si>
    <t>148</t>
  </si>
  <si>
    <t>765311810</t>
  </si>
  <si>
    <t>Demontáž keramickej krytiny pálenej uloženej na sucho, sklon strechy do 45°, -0,05t</t>
  </si>
  <si>
    <t>-403253863</t>
  </si>
  <si>
    <t>149</t>
  </si>
  <si>
    <t>765311912</t>
  </si>
  <si>
    <t>Spätná montáž keramickej krytiny zo škridliel na sucho sklon strechy do 45°</t>
  </si>
  <si>
    <t>-1385270260</t>
  </si>
  <si>
    <t>150</t>
  </si>
  <si>
    <t>998765102</t>
  </si>
  <si>
    <t>Presun hmôt pre tvrdé krytiny v objektoch výšky nad 6 do 12 m</t>
  </si>
  <si>
    <t>-2027956450</t>
  </si>
  <si>
    <t>766</t>
  </si>
  <si>
    <t>Konštrukcie stolárske</t>
  </si>
  <si>
    <t>151</t>
  </si>
  <si>
    <t>766621400</t>
  </si>
  <si>
    <t>Montáž okien plastových, 1 m obvodu okien</t>
  </si>
  <si>
    <t>2100579019</t>
  </si>
  <si>
    <t>152</t>
  </si>
  <si>
    <t>611410005500</t>
  </si>
  <si>
    <t>Plastové okno jednokrídlové OS, vxš 600x900 mm, izolačné trojsklo - O1</t>
  </si>
  <si>
    <t>1407037452</t>
  </si>
  <si>
    <t>153</t>
  </si>
  <si>
    <t>611410005600</t>
  </si>
  <si>
    <t>Plastové okno jednokrídlové S, vxš 600x1000 mm, izolačné trojsklo - O2</t>
  </si>
  <si>
    <t>2075858053</t>
  </si>
  <si>
    <t>154</t>
  </si>
  <si>
    <t>611410005900</t>
  </si>
  <si>
    <t>Plastové okno jednokrídlové S, vxš 600x1750 mm, izolačné trojsklo - O3</t>
  </si>
  <si>
    <t>1733962944</t>
  </si>
  <si>
    <t>155</t>
  </si>
  <si>
    <t>611410010300</t>
  </si>
  <si>
    <t>Plastové okno trojkrídlové OS+P+OS, vxš 1400x2000 mm, izolačné trojsklo - O4</t>
  </si>
  <si>
    <t>-1316074834</t>
  </si>
  <si>
    <t>156</t>
  </si>
  <si>
    <t>766641161</t>
  </si>
  <si>
    <t>Montáž dverí plastových, vchodových, 1 m obvodu dverí</t>
  </si>
  <si>
    <t>-306218641</t>
  </si>
  <si>
    <t>157</t>
  </si>
  <si>
    <t>611670001000</t>
  </si>
  <si>
    <t>Plastové dvere 1500x2200 mm - D1</t>
  </si>
  <si>
    <t>617703207</t>
  </si>
  <si>
    <t>158</t>
  </si>
  <si>
    <t>611670001001</t>
  </si>
  <si>
    <t>Plastové dvere 900x2020 mm - D2</t>
  </si>
  <si>
    <t>-444309478</t>
  </si>
  <si>
    <t>159</t>
  </si>
  <si>
    <t>611670001002</t>
  </si>
  <si>
    <t>Plastové dvere 1700x2150 mm - D5</t>
  </si>
  <si>
    <t>-1948184927</t>
  </si>
  <si>
    <t>160</t>
  </si>
  <si>
    <t>611670001003</t>
  </si>
  <si>
    <t>Plastové dvere 850x1970 mm - D6</t>
  </si>
  <si>
    <t>1354504530</t>
  </si>
  <si>
    <t>161</t>
  </si>
  <si>
    <t>766662112</t>
  </si>
  <si>
    <t>Montáž dverového krídla otočného jednokrídlového, vrátane kovania</t>
  </si>
  <si>
    <t>260601429</t>
  </si>
  <si>
    <t>162</t>
  </si>
  <si>
    <t>549150000600</t>
  </si>
  <si>
    <t>Kľučka dverová 2x, 2x rozeta, zámok</t>
  </si>
  <si>
    <t>726697587</t>
  </si>
  <si>
    <t>163</t>
  </si>
  <si>
    <t>611610000400</t>
  </si>
  <si>
    <t>Dvere vnútorné jednokrídlové, šírka 600-900 mm</t>
  </si>
  <si>
    <t>-99600032</t>
  </si>
  <si>
    <t>164</t>
  </si>
  <si>
    <t>766694111</t>
  </si>
  <si>
    <t>Montáž parapetnej dosky hliníkovej šírky do 300 mm, dĺžky do 1000 mm</t>
  </si>
  <si>
    <t>878859242</t>
  </si>
  <si>
    <t>165</t>
  </si>
  <si>
    <t>611550000700</t>
  </si>
  <si>
    <t>Vnútorný parapet hliníkový</t>
  </si>
  <si>
    <t>1873604213</t>
  </si>
  <si>
    <t>166</t>
  </si>
  <si>
    <t>611550000701</t>
  </si>
  <si>
    <t>Krytky k parapetom hliníkovým, pár</t>
  </si>
  <si>
    <t>1577502475</t>
  </si>
  <si>
    <t>167</t>
  </si>
  <si>
    <t>766694141</t>
  </si>
  <si>
    <t>Montáž parapetnej dosky plastovej šírky do 300 mm, dĺžky do 1000 mm</t>
  </si>
  <si>
    <t>274413260</t>
  </si>
  <si>
    <t>168</t>
  </si>
  <si>
    <t>766694143</t>
  </si>
  <si>
    <t>Montáž parapetnej dosky plastovej šírky do 300 mm, dĺžky 1600-2600 mm</t>
  </si>
  <si>
    <t>-958387432</t>
  </si>
  <si>
    <t>169</t>
  </si>
  <si>
    <t>611560000400</t>
  </si>
  <si>
    <t>Parapetná doska plastová, komôrková vnútorná</t>
  </si>
  <si>
    <t>-521836362</t>
  </si>
  <si>
    <t>170</t>
  </si>
  <si>
    <t>611560000800</t>
  </si>
  <si>
    <t>Plastové krytky k vnútorným parapetom plastovým, pár</t>
  </si>
  <si>
    <t>-217655826</t>
  </si>
  <si>
    <t>171</t>
  </si>
  <si>
    <t>766694985</t>
  </si>
  <si>
    <t>Demontáž parapetnej dosky plastovej šírky do 300 mm, dĺžky do 1600 mm, -0,003t</t>
  </si>
  <si>
    <t>868451719</t>
  </si>
  <si>
    <t>172</t>
  </si>
  <si>
    <t>998766102</t>
  </si>
  <si>
    <t>Presun hmot pre konštrukcie stolárske v objektoch výšky nad 6 do 12 m</t>
  </si>
  <si>
    <t>1924656288</t>
  </si>
  <si>
    <t>767</t>
  </si>
  <si>
    <t>Konštrukcie doplnkové kovové</t>
  </si>
  <si>
    <t>173</t>
  </si>
  <si>
    <t>767163010</t>
  </si>
  <si>
    <t>Montáž zábradlia na balkóny, kotvenie zboku do balk. dosky</t>
  </si>
  <si>
    <t>438296869</t>
  </si>
  <si>
    <t>174</t>
  </si>
  <si>
    <t>553520002400</t>
  </si>
  <si>
    <t>Zábradlie oceľové na balkóny a lodžie vč. povrchoveh úpravy - z1, z2</t>
  </si>
  <si>
    <t>914270486</t>
  </si>
  <si>
    <t>175</t>
  </si>
  <si>
    <t>767340115</t>
  </si>
  <si>
    <t>Montáž oceľového prístrešku kotveného do steny, rovná strecha z polykaronárových dosiek do plochy 20 m2</t>
  </si>
  <si>
    <t>1898774060</t>
  </si>
  <si>
    <t>176</t>
  </si>
  <si>
    <t>553580007300</t>
  </si>
  <si>
    <t>Prístrešok oceľový kotvený a stenu, rovná strecha, strešná krytina polykarbonátové dosky</t>
  </si>
  <si>
    <t>1676668193</t>
  </si>
  <si>
    <t>177</t>
  </si>
  <si>
    <t>767612100</t>
  </si>
  <si>
    <t>Montáž okien hliníkových, 1 bm obvodu montáže</t>
  </si>
  <si>
    <t>1679041850</t>
  </si>
  <si>
    <t>178</t>
  </si>
  <si>
    <t>553410003900</t>
  </si>
  <si>
    <t xml:space="preserve">Okno hliníkové protipožiarne 600x900 mm EI30/D1 - C, jednokrídlové otváravo sklopné </t>
  </si>
  <si>
    <t>1540919911</t>
  </si>
  <si>
    <t>179</t>
  </si>
  <si>
    <t>767640010</t>
  </si>
  <si>
    <t>Montáž zdvižno hliníkových dverí, 1 bm obvodu montáže</t>
  </si>
  <si>
    <t>-1595896509</t>
  </si>
  <si>
    <t>180</t>
  </si>
  <si>
    <t>553410032500</t>
  </si>
  <si>
    <t>Dvere hliníkové presklené s bočným svetlíkom 1600x1970 mm vč. zárubne - D7</t>
  </si>
  <si>
    <t>1698853537</t>
  </si>
  <si>
    <t>181</t>
  </si>
  <si>
    <t>553410032501</t>
  </si>
  <si>
    <t xml:space="preserve">Dvere hliníkové presklené s bočnými svetlíkami a nadsvetlíkom 2400x2530 mm vč. zárubne - D12 </t>
  </si>
  <si>
    <t>-751851690</t>
  </si>
  <si>
    <t>182</t>
  </si>
  <si>
    <t>767652210</t>
  </si>
  <si>
    <t>Montáž vrát otočných, osadených do oceľovej konštrukcie, s plochou do 6 m2</t>
  </si>
  <si>
    <t>189381526</t>
  </si>
  <si>
    <t>183</t>
  </si>
  <si>
    <t>553410048900</t>
  </si>
  <si>
    <t>Garážová brána dvojkrídlová 2300x2450 mm vč. zárubne - D3</t>
  </si>
  <si>
    <t>454665910</t>
  </si>
  <si>
    <t>184</t>
  </si>
  <si>
    <t>553410048901</t>
  </si>
  <si>
    <t>Garážová brána dvojkrídlová 2500x2250 mm vč. zárubne - D4</t>
  </si>
  <si>
    <t>1455709752</t>
  </si>
  <si>
    <t>185</t>
  </si>
  <si>
    <t>998767102</t>
  </si>
  <si>
    <t>Presun hmôt pre kovové stavebné doplnkové konštrukcie v objektoch výšky nad 6 do 12 m</t>
  </si>
  <si>
    <t>-2068287366</t>
  </si>
  <si>
    <t>769</t>
  </si>
  <si>
    <t>Montáže vzduchotechnických zariadení</t>
  </si>
  <si>
    <t>186</t>
  </si>
  <si>
    <t>769011200</t>
  </si>
  <si>
    <t>Montáž ventilátora malého veľkosť: 100</t>
  </si>
  <si>
    <t>167012677</t>
  </si>
  <si>
    <t>187</t>
  </si>
  <si>
    <t>429110005100</t>
  </si>
  <si>
    <t>Ventilátor s prípojením na potrubie d 100 mm</t>
  </si>
  <si>
    <t>1080744922</t>
  </si>
  <si>
    <t>188</t>
  </si>
  <si>
    <t>769021000</t>
  </si>
  <si>
    <t>Montáž spiro potrubia do DN 100</t>
  </si>
  <si>
    <t>-2004069311</t>
  </si>
  <si>
    <t>189</t>
  </si>
  <si>
    <t>429810000200</t>
  </si>
  <si>
    <t>Potrubie kruhové spiro DN 100 mm</t>
  </si>
  <si>
    <t>1338718257</t>
  </si>
  <si>
    <t>190</t>
  </si>
  <si>
    <t>769021003</t>
  </si>
  <si>
    <t>Montáž spiro potrubia DN 125-140</t>
  </si>
  <si>
    <t>1688910084</t>
  </si>
  <si>
    <t>191</t>
  </si>
  <si>
    <t>429810000300</t>
  </si>
  <si>
    <t>Potrubie kruhové spiro DN 125 mm</t>
  </si>
  <si>
    <t>-1543742329</t>
  </si>
  <si>
    <t>192</t>
  </si>
  <si>
    <t>769021006</t>
  </si>
  <si>
    <t>Montáž spiro potrubia DN 160-180</t>
  </si>
  <si>
    <t>-1479007770</t>
  </si>
  <si>
    <t>193</t>
  </si>
  <si>
    <t>429810000500</t>
  </si>
  <si>
    <t>Potrubie kruhové spiro DN 160 mm</t>
  </si>
  <si>
    <t>-1130354740</t>
  </si>
  <si>
    <t>194</t>
  </si>
  <si>
    <t>769021012</t>
  </si>
  <si>
    <t>Montáž spiro potrubia DN 250-280</t>
  </si>
  <si>
    <t>-36446248</t>
  </si>
  <si>
    <t>195</t>
  </si>
  <si>
    <t>429810000900</t>
  </si>
  <si>
    <t>Potrubie kruhové spiro DN 250 mm</t>
  </si>
  <si>
    <t>-1347429456</t>
  </si>
  <si>
    <t>196</t>
  </si>
  <si>
    <t>769021015</t>
  </si>
  <si>
    <t>Montáž spiro potrubia DN 315-355</t>
  </si>
  <si>
    <t>969749355</t>
  </si>
  <si>
    <t>197</t>
  </si>
  <si>
    <t>429810001100</t>
  </si>
  <si>
    <t>Potrubie kruhové spiro DN 315 mm</t>
  </si>
  <si>
    <t>-1044598274</t>
  </si>
  <si>
    <t>198</t>
  </si>
  <si>
    <t>429850000300</t>
  </si>
  <si>
    <t>Tvarovky pre potrubie Spiro (20 %)</t>
  </si>
  <si>
    <t>%</t>
  </si>
  <si>
    <t>290680397</t>
  </si>
  <si>
    <t>199</t>
  </si>
  <si>
    <t>769021496</t>
  </si>
  <si>
    <t>Montáž vetracej hlavice kruhovej do priemeru 230 mm</t>
  </si>
  <si>
    <t>-1020035576</t>
  </si>
  <si>
    <t>200</t>
  </si>
  <si>
    <t>429720006500</t>
  </si>
  <si>
    <t>Vetracia hlavica nadstrešná priemer 160 mm</t>
  </si>
  <si>
    <t>-1783312464</t>
  </si>
  <si>
    <t>201</t>
  </si>
  <si>
    <t>769021499</t>
  </si>
  <si>
    <t>Montáž vetracej hlavice kruhovej priemeru 250-315 mm</t>
  </si>
  <si>
    <t>-207643250</t>
  </si>
  <si>
    <t>202</t>
  </si>
  <si>
    <t>429720006800</t>
  </si>
  <si>
    <t>Vetracia hlavica nadstrešná priemer 250 mm</t>
  </si>
  <si>
    <t>-824945422</t>
  </si>
  <si>
    <t>203</t>
  </si>
  <si>
    <t>429720007000</t>
  </si>
  <si>
    <t>Vetracia hlavica nadstrešná priemer 315 mm</t>
  </si>
  <si>
    <t>-69301545</t>
  </si>
  <si>
    <t>204</t>
  </si>
  <si>
    <t>769035000</t>
  </si>
  <si>
    <t>Montáž dvernej mriežky do prierezu 0.080 m2</t>
  </si>
  <si>
    <t>1814208455</t>
  </si>
  <si>
    <t>205</t>
  </si>
  <si>
    <t>429720255600</t>
  </si>
  <si>
    <t>Dverová vetracia mriežka 150/400 mm hliníková s protirámom</t>
  </si>
  <si>
    <t>-1022488684</t>
  </si>
  <si>
    <t>206</t>
  </si>
  <si>
    <t>769035078</t>
  </si>
  <si>
    <t>Montáž krycej mriežky hranatej do prierezu 0.100 m2</t>
  </si>
  <si>
    <t>-49429734</t>
  </si>
  <si>
    <t>207</t>
  </si>
  <si>
    <t>429720199500</t>
  </si>
  <si>
    <t>PVC fasádna mriežka bez príruby s protikusom, rozmer 204/204 mm, s pevnou žalúziou a integrovanou sieťkou proti hmyzu</t>
  </si>
  <si>
    <t>1479213350</t>
  </si>
  <si>
    <t>208</t>
  </si>
  <si>
    <t>998769203</t>
  </si>
  <si>
    <t>Presun hmôt pre montáž vzduchotechnických zariadení v stavbe (objekte) výšky nad 7 do 24 m</t>
  </si>
  <si>
    <t>-412626833</t>
  </si>
  <si>
    <t>771</t>
  </si>
  <si>
    <t>Podlahy z dlaždíc</t>
  </si>
  <si>
    <t>209</t>
  </si>
  <si>
    <t>771415003</t>
  </si>
  <si>
    <t xml:space="preserve">Montáž soklíkov z obkladačiek do tmelu </t>
  </si>
  <si>
    <t>-667091589</t>
  </si>
  <si>
    <t>210</t>
  </si>
  <si>
    <t>597640005900</t>
  </si>
  <si>
    <t xml:space="preserve">Sokel keramický </t>
  </si>
  <si>
    <t>845717697</t>
  </si>
  <si>
    <t>211</t>
  </si>
  <si>
    <t>771415012</t>
  </si>
  <si>
    <t>Montáž soklíkov z obkladačiek do tmelu mrazuvzdorného</t>
  </si>
  <si>
    <t>-5307107</t>
  </si>
  <si>
    <t>212</t>
  </si>
  <si>
    <t>597640006100</t>
  </si>
  <si>
    <t>1579398628</t>
  </si>
  <si>
    <t>213</t>
  </si>
  <si>
    <t>771575506</t>
  </si>
  <si>
    <t xml:space="preserve">Montáž podláh z dlaždíc keramických do tmelu </t>
  </si>
  <si>
    <t>1503672840</t>
  </si>
  <si>
    <t>214</t>
  </si>
  <si>
    <t>597740000400</t>
  </si>
  <si>
    <t>Dlaždice keramické</t>
  </si>
  <si>
    <t>-1359239267</t>
  </si>
  <si>
    <t>215</t>
  </si>
  <si>
    <t>771576304</t>
  </si>
  <si>
    <t xml:space="preserve">Montáž podláh z dlaždíc keramických do tmelu flexibilného mrazuvzdorného </t>
  </si>
  <si>
    <t>-323025664</t>
  </si>
  <si>
    <t>216</t>
  </si>
  <si>
    <t>597740000900</t>
  </si>
  <si>
    <t xml:space="preserve">Dlaždice keramické </t>
  </si>
  <si>
    <t>-739007250</t>
  </si>
  <si>
    <t>217</t>
  </si>
  <si>
    <t>771990110</t>
  </si>
  <si>
    <t>Penetrovanie podkladu pred kladením keramickej dlažby</t>
  </si>
  <si>
    <t>-2036627924</t>
  </si>
  <si>
    <t>218</t>
  </si>
  <si>
    <t>998771102</t>
  </si>
  <si>
    <t>Presun hmôt pre podlahy z dlaždíc v objektoch výšky nad 6 do 12 m</t>
  </si>
  <si>
    <t>1718733053</t>
  </si>
  <si>
    <t>775</t>
  </si>
  <si>
    <t>Podlahy vlysové a parketové</t>
  </si>
  <si>
    <t>219</t>
  </si>
  <si>
    <t>775413220</t>
  </si>
  <si>
    <t>Montáž prechodovej lišty priskrutkovaním</t>
  </si>
  <si>
    <t>845096151</t>
  </si>
  <si>
    <t>220</t>
  </si>
  <si>
    <t>611990000800</t>
  </si>
  <si>
    <t xml:space="preserve">Lišta prechodová </t>
  </si>
  <si>
    <t>265230424</t>
  </si>
  <si>
    <t>221</t>
  </si>
  <si>
    <t>998775102</t>
  </si>
  <si>
    <t>Presun hmôt pre podlahy vlysové a parketové v objektoch výšky nad 6 do 12 m</t>
  </si>
  <si>
    <t>-893481956</t>
  </si>
  <si>
    <t>776</t>
  </si>
  <si>
    <t>Podlahy povlakové</t>
  </si>
  <si>
    <t>222</t>
  </si>
  <si>
    <t>776420010</t>
  </si>
  <si>
    <t>Lepenie podlahových soklov z PVC</t>
  </si>
  <si>
    <t>1747928517</t>
  </si>
  <si>
    <t>223</t>
  </si>
  <si>
    <t>283820012700</t>
  </si>
  <si>
    <t>Sokel z PVC</t>
  </si>
  <si>
    <t>-100155694</t>
  </si>
  <si>
    <t>224</t>
  </si>
  <si>
    <t>776511810</t>
  </si>
  <si>
    <t>Odstránenie povlakových podláh z nášľapnej plochy, vč. soklíkov  -0,00100t</t>
  </si>
  <si>
    <t>-185249111</t>
  </si>
  <si>
    <t>225</t>
  </si>
  <si>
    <t>776521100</t>
  </si>
  <si>
    <t xml:space="preserve">Lepenie povlakových podláh z PVC </t>
  </si>
  <si>
    <t>-1102579598</t>
  </si>
  <si>
    <t>226</t>
  </si>
  <si>
    <t>284110002000</t>
  </si>
  <si>
    <t xml:space="preserve">Podlahovina PVC </t>
  </si>
  <si>
    <t>-577468568</t>
  </si>
  <si>
    <t>227</t>
  </si>
  <si>
    <t>776990110</t>
  </si>
  <si>
    <t>Penetrovanie podkladu pred kladením povlakových podláh</t>
  </si>
  <si>
    <t>437677080</t>
  </si>
  <si>
    <t>228</t>
  </si>
  <si>
    <t>776992127</t>
  </si>
  <si>
    <t>Vyspravenie podkladu nivelačnou stierkou hr. 5 mm</t>
  </si>
  <si>
    <t>1782925210</t>
  </si>
  <si>
    <t>229</t>
  </si>
  <si>
    <t>998776102</t>
  </si>
  <si>
    <t>Presun hmôt pre podlahy povlakové v objektoch výšky nad 6 do 12 m</t>
  </si>
  <si>
    <t>-192619953</t>
  </si>
  <si>
    <t>781</t>
  </si>
  <si>
    <t>Obklady</t>
  </si>
  <si>
    <t>230</t>
  </si>
  <si>
    <t>781445018</t>
  </si>
  <si>
    <t xml:space="preserve">Montáž obkladov vnútor. stien z obkladačiek kladených do tmelu </t>
  </si>
  <si>
    <t>-1096335756</t>
  </si>
  <si>
    <t>231</t>
  </si>
  <si>
    <t>597640000400</t>
  </si>
  <si>
    <t xml:space="preserve">Obkladačky keramické </t>
  </si>
  <si>
    <t>-1671543586</t>
  </si>
  <si>
    <t>232</t>
  </si>
  <si>
    <t>998781102</t>
  </si>
  <si>
    <t>Presun hmôt pre obklady keramické v objektoch výšky nad 6 do 12 m</t>
  </si>
  <si>
    <t>1063367207</t>
  </si>
  <si>
    <t>783</t>
  </si>
  <si>
    <t>Nátery</t>
  </si>
  <si>
    <t>233</t>
  </si>
  <si>
    <t>783812100</t>
  </si>
  <si>
    <t>Nátery olejové farby omietok stien dvojnásobné 1x s emailovaním</t>
  </si>
  <si>
    <t>266686329</t>
  </si>
  <si>
    <t>234</t>
  </si>
  <si>
    <t>783894612</t>
  </si>
  <si>
    <t>Náter farbami ekologickými riediteľnými vodou bielym pre náter sadrokartón. stropov 2x</t>
  </si>
  <si>
    <t>-1606057457</t>
  </si>
  <si>
    <t>784</t>
  </si>
  <si>
    <t>Maľby</t>
  </si>
  <si>
    <t>235</t>
  </si>
  <si>
    <t>784402801</t>
  </si>
  <si>
    <t>Odstránenie malieb a náterov oškrabaním, výšky do 3,80 m</t>
  </si>
  <si>
    <t>-750665460</t>
  </si>
  <si>
    <t>236</t>
  </si>
  <si>
    <t>784411301</t>
  </si>
  <si>
    <t>Pačokovanie vápenným mliekom jednonásobné jemnozrnných podkladov výšky do 3,80 m</t>
  </si>
  <si>
    <t>132307388</t>
  </si>
  <si>
    <t>237</t>
  </si>
  <si>
    <t>784452371</t>
  </si>
  <si>
    <t>Maľby z maliarskych zmesí ručne nanášané dvojnásobné na jemnozrnný podklad výšky do 3,80 m</t>
  </si>
  <si>
    <t>656146105</t>
  </si>
  <si>
    <t>Práce a dodávky M</t>
  </si>
  <si>
    <t>21-M</t>
  </si>
  <si>
    <t>Elektromontáže</t>
  </si>
  <si>
    <t>238</t>
  </si>
  <si>
    <t>210290000</t>
  </si>
  <si>
    <t>Demontáž bleskozvodov</t>
  </si>
  <si>
    <t>886913043</t>
  </si>
  <si>
    <t>C.02 - Ústedné vykurovanie</t>
  </si>
  <si>
    <t>PSV -  Práce a dodávky PSV</t>
  </si>
  <si>
    <t xml:space="preserve">    713 -  Izolácie tepelné</t>
  </si>
  <si>
    <t xml:space="preserve">    731 -  Ústredné kúrenie, kotolne</t>
  </si>
  <si>
    <t xml:space="preserve">    733 -  Ústredné kúrenie, rozvodné potrubie</t>
  </si>
  <si>
    <t xml:space="preserve">    735 -  Ústredné kúrenie, vykurovacie telesá</t>
  </si>
  <si>
    <t xml:space="preserve"> Práce a dodávky PSV</t>
  </si>
  <si>
    <t xml:space="preserve"> Izolácie tepelné</t>
  </si>
  <si>
    <t>283310004500</t>
  </si>
  <si>
    <t>Izolačná PE trubica  15x20 mm (d potrubia x hr. izolácie), nadrezaná</t>
  </si>
  <si>
    <t>-1157891649</t>
  </si>
  <si>
    <t>283310004600</t>
  </si>
  <si>
    <t>Izolačná PE trubica 18x20 mm (d potrubia x hr. izolácie), nadrezaná</t>
  </si>
  <si>
    <t>1129401106</t>
  </si>
  <si>
    <t>283310004700</t>
  </si>
  <si>
    <t>Izolačná PE trubica 22x20 mm (d potrubia x hr. izolácie), nadrezaná</t>
  </si>
  <si>
    <t>-629177896</t>
  </si>
  <si>
    <t>283310004800</t>
  </si>
  <si>
    <t>Izolačná PE trubica 28x20 mm (d potrubia x hr. izolácie), nadrezaná</t>
  </si>
  <si>
    <t>-1174989630</t>
  </si>
  <si>
    <t>283310004900</t>
  </si>
  <si>
    <t>Izolačná PE trubica 35x20 mm (d potrubia x hr. izolácie), nadrezaná</t>
  </si>
  <si>
    <t>-1562803291</t>
  </si>
  <si>
    <t>283310005000</t>
  </si>
  <si>
    <t>Izolačná PE trubica 42x20 mm (d potrubia x hr. izolácie), nadrezaná</t>
  </si>
  <si>
    <t>-164103789</t>
  </si>
  <si>
    <t>283310005200</t>
  </si>
  <si>
    <t>Izolačná PE trubica 54x20 mm (d potrubia x hr. izolácie), nadrezaná</t>
  </si>
  <si>
    <t>-1366412508</t>
  </si>
  <si>
    <t>283310005400</t>
  </si>
  <si>
    <t>Izolačná PE trubica 76x20 mm (d potrubia x hr. izolácie), nadrezaná</t>
  </si>
  <si>
    <t>-308905149</t>
  </si>
  <si>
    <t>713483103</t>
  </si>
  <si>
    <t>Montáž tepelnej izolácie pre rozvodné potrubia priemeru 14-19 mm kúrenia, zdravotechniky, klimatizácie a chladenia</t>
  </si>
  <si>
    <t>330946188</t>
  </si>
  <si>
    <t>713483104</t>
  </si>
  <si>
    <t>Montáž tepelnej izolácie pre rozvodné potrubia priemeru od 20 mm kúrenia, zdravotechniky, klimatizácie a chladenia</t>
  </si>
  <si>
    <t>1713791824</t>
  </si>
  <si>
    <t>998713103</t>
  </si>
  <si>
    <t>Presun hmôt pre izolácie tepelné v objektoch výšky nad 12 m do 24 m</t>
  </si>
  <si>
    <t>978694126</t>
  </si>
  <si>
    <t>998713193</t>
  </si>
  <si>
    <t>Izolácie tepelné, prípl.za presun nad vymedz. najväčšiu dopravnú vzdial. do 500 m</t>
  </si>
  <si>
    <t>-1145068970</t>
  </si>
  <si>
    <t>731</t>
  </si>
  <si>
    <t xml:space="preserve"> Ústredné kúrenie, kotolne</t>
  </si>
  <si>
    <t>484620004900</t>
  </si>
  <si>
    <t xml:space="preserve">Nádoba expanzná s vymeniteľným vakom typ Refix DT 60 l, D 409 mm, v 766 mm, pripojenie Flowjet RP 1 1/4", 10 bar, zelená, </t>
  </si>
  <si>
    <t>-1172202352</t>
  </si>
  <si>
    <t>732331159</t>
  </si>
  <si>
    <t>Montáž expanznej nádoby tlak 10 barov s vymeniteľným vakom objem 60 l</t>
  </si>
  <si>
    <t>408854031</t>
  </si>
  <si>
    <t>484630005800</t>
  </si>
  <si>
    <t>Nádoba expanzná s membránou typ NG 100 l, D 480 mm, v 670 mm, pripojenie R 1", 3/1,5 bar, šedá</t>
  </si>
  <si>
    <t>-1231605843</t>
  </si>
  <si>
    <t>732331048</t>
  </si>
  <si>
    <t>Montáž expanznej nádoby tlak 6 barov s membránou 100 l</t>
  </si>
  <si>
    <t>1994310128</t>
  </si>
  <si>
    <t>4847300006002</t>
  </si>
  <si>
    <t>Zásobníkový ohrievač vody s výmenníkom tepla 1000L</t>
  </si>
  <si>
    <t>-2102768157</t>
  </si>
  <si>
    <t>732219225</t>
  </si>
  <si>
    <t>Montáž zásobníkového ohrievača vody pre ohrev pitnej vody v spojení s kotlami objem 750-1000 l</t>
  </si>
  <si>
    <t>-1276563068</t>
  </si>
  <si>
    <t>4847300006003</t>
  </si>
  <si>
    <t>Akumulačná nádrž , 1000L</t>
  </si>
  <si>
    <t>1754718444</t>
  </si>
  <si>
    <t>48473000060010</t>
  </si>
  <si>
    <t>Kotol na tuhé palivo kombinovaný , výkon100kW</t>
  </si>
  <si>
    <t>1272956779</t>
  </si>
  <si>
    <t>48473000060012</t>
  </si>
  <si>
    <t>Termický hasiaci ventil R 1/2, 50-90°C - Termicky otváraný hasiaci ventil s nastaviteľnou teplotou otvarania pre napojenie na tlakové vodovodné potrubie</t>
  </si>
  <si>
    <t>-1319340089</t>
  </si>
  <si>
    <t>48473000060011</t>
  </si>
  <si>
    <t>Teplotná poistná armatúra 100°</t>
  </si>
  <si>
    <t>-1767801128</t>
  </si>
  <si>
    <t>48473000060013</t>
  </si>
  <si>
    <t>MAlý rozdeľovač, pozostáva z : Poistného ventilu DN15 (3 bar), manometra, odvzdušňovača a tepelnej izolácie</t>
  </si>
  <si>
    <t>-471671537</t>
  </si>
  <si>
    <t>48473000060014</t>
  </si>
  <si>
    <t>Obmedzovač stavu vody. Na namontovanie do výstupu vykurovacej vody mimo vykurovacieho kotla.</t>
  </si>
  <si>
    <t>1293575762</t>
  </si>
  <si>
    <t>48473000060015</t>
  </si>
  <si>
    <t>odpopolnenie do nádoby na popol 20L</t>
  </si>
  <si>
    <t>-834261652</t>
  </si>
  <si>
    <t>48473000060016</t>
  </si>
  <si>
    <t>Ventil s klobúčikom R 1. Pre membránové expanzné nádoby typ N 80 až N 500, menovitý tlak PN 10, max. prevádzková teplota 120 °C.</t>
  </si>
  <si>
    <t>1635036965</t>
  </si>
  <si>
    <t>48473000060017</t>
  </si>
  <si>
    <t>odlučovač TZL zo spalín Pyromat 81-151</t>
  </si>
  <si>
    <t>-1543525284</t>
  </si>
  <si>
    <t>48473000060018</t>
  </si>
  <si>
    <t>Zásobovanie palivom, vynášanie pružinovým ramenom</t>
  </si>
  <si>
    <t>-1748448360</t>
  </si>
  <si>
    <t>48473000060019</t>
  </si>
  <si>
    <t>predĺženie vynášacej závitovky, 4M</t>
  </si>
  <si>
    <t>481040181</t>
  </si>
  <si>
    <t>48473000060020</t>
  </si>
  <si>
    <t>regulátor vykurovanie miestností</t>
  </si>
  <si>
    <t>1464150998</t>
  </si>
  <si>
    <t>48473000060021</t>
  </si>
  <si>
    <t>dátové vedenie so zástrčkou 10m</t>
  </si>
  <si>
    <t>-917597079</t>
  </si>
  <si>
    <t>48473000060022</t>
  </si>
  <si>
    <t>regulátor ohrev TÚV B1</t>
  </si>
  <si>
    <t>-2072007541</t>
  </si>
  <si>
    <t>48473000060023</t>
  </si>
  <si>
    <t>regulátor cirkulácia TÚV</t>
  </si>
  <si>
    <t>-1043291960</t>
  </si>
  <si>
    <t>731111035</t>
  </si>
  <si>
    <t>Montáž kotla liatinového na tuhé palivo automatického výkon 100 kW</t>
  </si>
  <si>
    <t>-370401827</t>
  </si>
  <si>
    <t>732351010</t>
  </si>
  <si>
    <t>Montáž akumulačného zásobníka vykurovacej vody v spojení so solár. systémami, tepel. čerpadlami a kotlami na pevné palivo objem 1000 l</t>
  </si>
  <si>
    <t>826195067</t>
  </si>
  <si>
    <t>484650000300</t>
  </si>
  <si>
    <t>Rozdeľovač a zberač RS KOMBI modul 120 mm, max. prietok 15 m3/hod, prevádzková teplota 110°C, pretlak 0,6 MPa</t>
  </si>
  <si>
    <t>384383837</t>
  </si>
  <si>
    <t>732111403</t>
  </si>
  <si>
    <t>Montáž rozdeľovača a zberača združeného prietok Q 15 m3/h (modul 120)</t>
  </si>
  <si>
    <t>-2049827780</t>
  </si>
  <si>
    <t>484650039500</t>
  </si>
  <si>
    <t>Nastaviteľný stojan NS 80 - 100, výška 720 - 970 mm pre rozdeľovače a zberače RS KOMBI</t>
  </si>
  <si>
    <t>541690677</t>
  </si>
  <si>
    <t>4846500395001</t>
  </si>
  <si>
    <t xml:space="preserve">Anuloid - HVDT3, M=12 m3/hod </t>
  </si>
  <si>
    <t>585045578</t>
  </si>
  <si>
    <t>7321114012</t>
  </si>
  <si>
    <t>Montáž HVDT - 02 Z</t>
  </si>
  <si>
    <t>873987369</t>
  </si>
  <si>
    <t>426110002500</t>
  </si>
  <si>
    <t xml:space="preserve">Čerpadlo obehové Magna3 25-40 </t>
  </si>
  <si>
    <t>705881518</t>
  </si>
  <si>
    <t>426110003200</t>
  </si>
  <si>
    <t>Čerpadlo obehové ALPHA2 25-60 130</t>
  </si>
  <si>
    <t>693810545</t>
  </si>
  <si>
    <t>732429112</t>
  </si>
  <si>
    <t>Montáž čerpadla (do potrubia) obehového špirálového</t>
  </si>
  <si>
    <t>-874747864</t>
  </si>
  <si>
    <t>4846300062001</t>
  </si>
  <si>
    <t>El. topné teleso pre ZTV, 9-250</t>
  </si>
  <si>
    <t>-1160083643</t>
  </si>
  <si>
    <t>4847300006004</t>
  </si>
  <si>
    <t>Prepojovacia hadica s T-kusom</t>
  </si>
  <si>
    <t>2056801074</t>
  </si>
  <si>
    <t>4847300006005</t>
  </si>
  <si>
    <t>Ostatné rozpočtové náklady kotolní (armatúry, montáže a demontáže, atď.), cca 6% z ceny UK</t>
  </si>
  <si>
    <t>sub</t>
  </si>
  <si>
    <t>-221098268</t>
  </si>
  <si>
    <t>998731101</t>
  </si>
  <si>
    <t>Presun hmôt pre kotolne umiestnené vo výške (hĺbke) do 6 m</t>
  </si>
  <si>
    <t>-727642118</t>
  </si>
  <si>
    <t>998731193</t>
  </si>
  <si>
    <t>Kotolne, prípl.za presun nad vymedz. najväčšiu dopravnú vzdialenosť do 500 m</t>
  </si>
  <si>
    <t>951326450</t>
  </si>
  <si>
    <t>733</t>
  </si>
  <si>
    <t xml:space="preserve"> Ústredné kúrenie, rozvodné potrubie</t>
  </si>
  <si>
    <t>733120819</t>
  </si>
  <si>
    <t>Demontáž potrubia z oceľových rúrok hladkých nad do D 60,3,  -0,00473t</t>
  </si>
  <si>
    <t>-78895121</t>
  </si>
  <si>
    <t>286210007100</t>
  </si>
  <si>
    <t>Rúra PE-RT, 16x2,0</t>
  </si>
  <si>
    <t>1376757027</t>
  </si>
  <si>
    <t>2862100071001</t>
  </si>
  <si>
    <t>Rúra PE-RT, 18x2,0</t>
  </si>
  <si>
    <t>1855700964</t>
  </si>
  <si>
    <t>2862100071002</t>
  </si>
  <si>
    <t>Rúra PE-RT, 20x2,0</t>
  </si>
  <si>
    <t>-1338019477</t>
  </si>
  <si>
    <t>2862100071003</t>
  </si>
  <si>
    <t>Rúra PE-RT, 26x3,0</t>
  </si>
  <si>
    <t>-477084128</t>
  </si>
  <si>
    <t>2862100071004</t>
  </si>
  <si>
    <t>Rúra PE-RT, 32x3,0</t>
  </si>
  <si>
    <t>-2074694869</t>
  </si>
  <si>
    <t>2862100071005</t>
  </si>
  <si>
    <t>Rúra PE-RT, 40x3,5</t>
  </si>
  <si>
    <t>1887683932</t>
  </si>
  <si>
    <t>2862100071006</t>
  </si>
  <si>
    <t>Rúra PE-RT, 50x4,0</t>
  </si>
  <si>
    <t>1243183569</t>
  </si>
  <si>
    <t>141140004500</t>
  </si>
  <si>
    <t>Rúra z uhlíkovej ocele lisovacia vo vnútri/z vonku pozinkovaná C-Steel d 76,1 mm, hr. steny 2,0 mm</t>
  </si>
  <si>
    <t>237376660</t>
  </si>
  <si>
    <t>141140004300</t>
  </si>
  <si>
    <t>Rúra z uhlíkovej ocele lisovacia vo vnútri/z vonku pozinkovaná C-Steel d 42,0 mm, hr. steny 1,5 mm</t>
  </si>
  <si>
    <t>285216624</t>
  </si>
  <si>
    <t>230140030</t>
  </si>
  <si>
    <t>Montáž rúrok D x t 42 x 1,5, z nehrdzavejúcej ocele tr. 17</t>
  </si>
  <si>
    <t>-1243713125</t>
  </si>
  <si>
    <t>230140041</t>
  </si>
  <si>
    <t>Montáž rúrok D x t 76 x 2, z nehrdzavejúcej ocele tr. 17</t>
  </si>
  <si>
    <t>-1769527091</t>
  </si>
  <si>
    <t>733167106</t>
  </si>
  <si>
    <t>Montáž plasthliníkového potrubia D 26x3</t>
  </si>
  <si>
    <t>-370227967</t>
  </si>
  <si>
    <t>733167300</t>
  </si>
  <si>
    <t>Montáž plasthliníkového potrubia D 16x2</t>
  </si>
  <si>
    <t>-1737657066</t>
  </si>
  <si>
    <t>733167303</t>
  </si>
  <si>
    <t>Montáž plasthliníkového potrubia D 18x2</t>
  </si>
  <si>
    <t>170986570</t>
  </si>
  <si>
    <t>733167306</t>
  </si>
  <si>
    <t>Montáž plasthliníkového potrubia D 20x2</t>
  </si>
  <si>
    <t>1580466022</t>
  </si>
  <si>
    <t>733167312</t>
  </si>
  <si>
    <t>Montáž plasthliníkového potrubia D 32x3</t>
  </si>
  <si>
    <t>-522694851</t>
  </si>
  <si>
    <t>733167315</t>
  </si>
  <si>
    <t>Montáž plasthliníkového potrubia D 40x3,5</t>
  </si>
  <si>
    <t>1293788063</t>
  </si>
  <si>
    <t>733167318</t>
  </si>
  <si>
    <t>Montáž plasthliníkového potrubia D 50x4</t>
  </si>
  <si>
    <t>-472148873</t>
  </si>
  <si>
    <t>733190217</t>
  </si>
  <si>
    <t>Tlaková skúška potrubia z oceľových rúrok do priem. 89/5</t>
  </si>
  <si>
    <t>-1025743261</t>
  </si>
  <si>
    <t>733191301</t>
  </si>
  <si>
    <t>Tlaková skúška plastového potrubia do 32 mm</t>
  </si>
  <si>
    <t>876031187</t>
  </si>
  <si>
    <t>733191302</t>
  </si>
  <si>
    <t>Tlaková skúška plastového potrubia nad 32 do 63 mm</t>
  </si>
  <si>
    <t>305426006</t>
  </si>
  <si>
    <t>998733103</t>
  </si>
  <si>
    <t>Presun hmôt pre rozvody potrubia v objektoch výšky nad 6 do 24 m</t>
  </si>
  <si>
    <t>589313105</t>
  </si>
  <si>
    <t>998733193</t>
  </si>
  <si>
    <t>Rozvody potrubia, prípl.za presun nad vymedz. najväčšiu dopravnú vzdial. do 500 m</t>
  </si>
  <si>
    <t>-744009708</t>
  </si>
  <si>
    <t>735</t>
  </si>
  <si>
    <t xml:space="preserve"> Ústredné kúrenie, vykurovacie telesá</t>
  </si>
  <si>
    <t>734223208</t>
  </si>
  <si>
    <t>Montáž setu pre pripojenie vykurovacieho telesa typu VK</t>
  </si>
  <si>
    <t>1047722358</t>
  </si>
  <si>
    <t>735111810</t>
  </si>
  <si>
    <t>Demontáž radiátorov článkových,  -0,02380t</t>
  </si>
  <si>
    <t>1734222634</t>
  </si>
  <si>
    <t>4845300486000</t>
  </si>
  <si>
    <t>Teleso vykurovacie doskové jednopanelové oceľové 11VK, vxl 600x400 mm so spodným pripojením</t>
  </si>
  <si>
    <t>-449628828</t>
  </si>
  <si>
    <t>4845300486001</t>
  </si>
  <si>
    <t>Teleso vykurovacie doskové jednopanelové oceľové 11VK, vxl 600x500 mm so spodným pripojením</t>
  </si>
  <si>
    <t>-188931779</t>
  </si>
  <si>
    <t>4845300486002</t>
  </si>
  <si>
    <t>Teleso vykurovacie doskové jednopanelové oceľové 11VK, vxl 600x600 mm so spodným pripojením</t>
  </si>
  <si>
    <t>1458556533</t>
  </si>
  <si>
    <t>4845300486003</t>
  </si>
  <si>
    <t>Teleso vykurovacie doskové jednopanelové oceľové 11VK, vxl 600x700 mm so spodným pripojením</t>
  </si>
  <si>
    <t>-124988265</t>
  </si>
  <si>
    <t>4845300486004</t>
  </si>
  <si>
    <t>Teleso vykurovacie doskové jednopanelové oceľové 11VK, vxl 600x800 mm so spodným pripojením</t>
  </si>
  <si>
    <t>911355428</t>
  </si>
  <si>
    <t>4845300486005</t>
  </si>
  <si>
    <t>Teleso vykurovacie doskové jednopanelové oceľové 11VK, vxl 600x1400 mm so spodným pripojením</t>
  </si>
  <si>
    <t>1385192082</t>
  </si>
  <si>
    <t>4845300486006</t>
  </si>
  <si>
    <t>Teleso vykurovacie doskové dvojpanelové oceľové 21VK, vxl 600x900 mm so spodným pripojením</t>
  </si>
  <si>
    <t>-1714233810</t>
  </si>
  <si>
    <t>4845300486007</t>
  </si>
  <si>
    <t>Teleso vykurovacie doskové dvojpanelové oceľové 21VK, vxl 600x1100 mm so spodným pripojením</t>
  </si>
  <si>
    <t>-981349754</t>
  </si>
  <si>
    <t>4845300486008</t>
  </si>
  <si>
    <t>Teleso vykurovacie doskové dvojpanelové oceľové 21VK, vxl 600x1200 mm so spodným pripojením</t>
  </si>
  <si>
    <t>591490894</t>
  </si>
  <si>
    <t>4845300486009</t>
  </si>
  <si>
    <t>Teleso vykurovacie doskové dvojpanelové oceľové 21VK, vxl 600x1700 mm so spodným pripojením</t>
  </si>
  <si>
    <t>986334397</t>
  </si>
  <si>
    <t>48453004860010</t>
  </si>
  <si>
    <t>Teleso vykurovacie doskové dvojpanelové oceľové 22VK, vxl 600x600 mm so spodným pripojením</t>
  </si>
  <si>
    <t>-1537749162</t>
  </si>
  <si>
    <t>48453004860011</t>
  </si>
  <si>
    <t>Teleso vykurovacie doskové dvojpanelové oceľové 22VK, vxl 600x800 mm so spodným pripojením</t>
  </si>
  <si>
    <t>25636616</t>
  </si>
  <si>
    <t>48453004860012</t>
  </si>
  <si>
    <t>Teleso vykurovacie doskové dvojpanelové oceľové 22VK, vxl 600x900 mm so spodným pripojením</t>
  </si>
  <si>
    <t>450431453</t>
  </si>
  <si>
    <t>48453004860013</t>
  </si>
  <si>
    <t>Teleso vykurovacie doskové dvojpanelové oceľové 22VK, vxl 600x1100 mm so spodným pripojením</t>
  </si>
  <si>
    <t>-323407727</t>
  </si>
  <si>
    <t>48453004860014</t>
  </si>
  <si>
    <t>Teleso vykurovacie doskové dvojpanelové oceľové 22VK, vxl 600x1300 mm so spodným pripojením</t>
  </si>
  <si>
    <t>2030732370</t>
  </si>
  <si>
    <t>48453004860015</t>
  </si>
  <si>
    <t>Teleso vykurovacie doskové dvojpanelové oceľové 22VK, vxl 600x1600 mm so spodným pripojením</t>
  </si>
  <si>
    <t>-963684195</t>
  </si>
  <si>
    <t>48453004860016</t>
  </si>
  <si>
    <t>Teleso vykurovacie doskové dvojpanelové oceľové 22VK, vxl 900x900 mm so spodným pripojením</t>
  </si>
  <si>
    <t>2091910026</t>
  </si>
  <si>
    <t>48453004860017</t>
  </si>
  <si>
    <t>Teleso vykurovacie doskové dvojpanelové oceľové 33VK, vxl 600x800 mm so spodným pripojením</t>
  </si>
  <si>
    <t>-482125075</t>
  </si>
  <si>
    <t>48453004860018</t>
  </si>
  <si>
    <t>Teleso vykurovacie doskové dvojpanelové oceľové 33VK, vxl 600x900 mm so spodným pripojením</t>
  </si>
  <si>
    <t>404740222</t>
  </si>
  <si>
    <t>48453004860019</t>
  </si>
  <si>
    <t>Teleso vykurovacie doskové dvojpanelové oceľové 33VK, vxl 600x1000 mm so spodným pripojením</t>
  </si>
  <si>
    <t>-1132348439</t>
  </si>
  <si>
    <t>48453004860020</t>
  </si>
  <si>
    <t>Teleso vykurovacie doskové dvojpanelové oceľové 33VK, vxl 600x1100 mm so spodným pripojením</t>
  </si>
  <si>
    <t>2039639119</t>
  </si>
  <si>
    <t>48453004860021</t>
  </si>
  <si>
    <t>Teleso vykurovacie doskové dvojpanelové oceľové 33VK, vxl 600x1200 mm so spodným pripojením</t>
  </si>
  <si>
    <t>2013996509</t>
  </si>
  <si>
    <t>48453004860022</t>
  </si>
  <si>
    <t>Teleso vykurovacie doskové trojpanelové oceľové 33VK, vxl 600x1400 mm so spodným pripojením</t>
  </si>
  <si>
    <t>181897626</t>
  </si>
  <si>
    <t>48453004860023</t>
  </si>
  <si>
    <t>Teleso vykurovacie doskové trojpanelové oceľové 33VK, vxl 900x800 mm so spodným pripojením</t>
  </si>
  <si>
    <t>1955492868</t>
  </si>
  <si>
    <t>484520000400</t>
  </si>
  <si>
    <t>Teleso vykurovacie rebríkové oceľové LINEAR MAX-M KLMM, lxvxhĺ 450x1500x30 mm</t>
  </si>
  <si>
    <t>1617150798</t>
  </si>
  <si>
    <t>735154040</t>
  </si>
  <si>
    <t>Montáž vykurovacieho telesa panelového jednoradového 600 mm/ dĺžky 400-600 mm</t>
  </si>
  <si>
    <t>1063134106</t>
  </si>
  <si>
    <t>735154041</t>
  </si>
  <si>
    <t>Montáž vykurovacieho telesa panelového jednoradového 600 mm/ dĺžky 700-900 mm</t>
  </si>
  <si>
    <t>-1713563497</t>
  </si>
  <si>
    <t>735154043</t>
  </si>
  <si>
    <t>Montáž vykurovacieho telesa panelového jednoradového 600 mm/ dĺžky 1400-1800 mm</t>
  </si>
  <si>
    <t>-300606184</t>
  </si>
  <si>
    <t>735154140</t>
  </si>
  <si>
    <t>Montáž vykurovacieho telesa panelového dvojradového výšky 600 mm/ dĺžky 400-600 mm</t>
  </si>
  <si>
    <t>-1573251341</t>
  </si>
  <si>
    <t>735154141</t>
  </si>
  <si>
    <t>Montáž vykurovacieho telesa panelového dvojradového výšky 600 mm/ dĺžky 700-900 mm</t>
  </si>
  <si>
    <t>822040001</t>
  </si>
  <si>
    <t>735154142</t>
  </si>
  <si>
    <t>Montáž vykurovacieho telesa panelového dvojradového výšky 600 mm/ dĺžky 1000-1200 mm</t>
  </si>
  <si>
    <t>18696179</t>
  </si>
  <si>
    <t>735154143</t>
  </si>
  <si>
    <t>Montáž vykurovacieho telesa panelového dvojradového výšky 600 mm/ dĺžky 1400-1800 mm</t>
  </si>
  <si>
    <t>-2120025382</t>
  </si>
  <si>
    <t>735154151</t>
  </si>
  <si>
    <t>Montáž vykurovacieho telesa panelového dvojradového výšky 900 mm/ dĺžky 700-900 mm</t>
  </si>
  <si>
    <t>-1115474113</t>
  </si>
  <si>
    <t>735154241</t>
  </si>
  <si>
    <t>Montáž vykurovacieho telesa panelového trojradového výšky 600 mm/ dĺžky 700-900 mm</t>
  </si>
  <si>
    <t>-1234784310</t>
  </si>
  <si>
    <t>735154242</t>
  </si>
  <si>
    <t>Montáž vykurovacieho telesa panelového trojradového výšky 600 mm/ dĺžky 1000-1200 mm</t>
  </si>
  <si>
    <t>1242886930</t>
  </si>
  <si>
    <t>735154243</t>
  </si>
  <si>
    <t>Montáž vykurovacieho telesa panelového trojradového výšky 600 mm/ dĺžky 1400-1800 mm</t>
  </si>
  <si>
    <t>544283613</t>
  </si>
  <si>
    <t>735154251</t>
  </si>
  <si>
    <t>Montáž vykurovacieho telesa panelového trojradového výšky 900 mm/ dĺžky 700-900 mm</t>
  </si>
  <si>
    <t>174502033</t>
  </si>
  <si>
    <t>735162140</t>
  </si>
  <si>
    <t>Montáž vykurovacieho telesa rúrkového výšky 1500 mm</t>
  </si>
  <si>
    <t>657260419</t>
  </si>
  <si>
    <t>735191910</t>
  </si>
  <si>
    <t>Napustenie vody do vykurovacieho systému vrátane potrubia o v. pl. vykurovacích telies</t>
  </si>
  <si>
    <t>16177660</t>
  </si>
  <si>
    <t>998735103</t>
  </si>
  <si>
    <t>Presun hmôt pre vykurovacie telesá v objektoch výšky nad 12 do 24 m</t>
  </si>
  <si>
    <t>-612094239</t>
  </si>
  <si>
    <t>998735193</t>
  </si>
  <si>
    <t>Vykurovacie telesá, prípl.za presun nad vymedz. najväčšiu dopr. vzdial. do 500 m</t>
  </si>
  <si>
    <t>1012435625</t>
  </si>
  <si>
    <t>C.03 - Zdravotechnické inštalácie</t>
  </si>
  <si>
    <t xml:space="preserve">    721 -  Zdravotechnika</t>
  </si>
  <si>
    <t xml:space="preserve">    722 -  Zdravotechnika</t>
  </si>
  <si>
    <t xml:space="preserve">    725 -  Zdravotechnika</t>
  </si>
  <si>
    <t>-1759349352</t>
  </si>
  <si>
    <t>-538985674</t>
  </si>
  <si>
    <t>510000457</t>
  </si>
  <si>
    <t>1991205984</t>
  </si>
  <si>
    <t>1206341028</t>
  </si>
  <si>
    <t>-620487467</t>
  </si>
  <si>
    <t>2095165036</t>
  </si>
  <si>
    <t>-166951822</t>
  </si>
  <si>
    <t>1059736756</t>
  </si>
  <si>
    <t>-1457940037</t>
  </si>
  <si>
    <t>832557943</t>
  </si>
  <si>
    <t>721</t>
  </si>
  <si>
    <t xml:space="preserve"> Zdravotechnika</t>
  </si>
  <si>
    <t>721110806</t>
  </si>
  <si>
    <t>Demontáž potrubia z kameninových rúr normálnych a kyselinovzdorných nad 100 do DN 200,  -0,02670t</t>
  </si>
  <si>
    <t>-750984774</t>
  </si>
  <si>
    <t>721171808</t>
  </si>
  <si>
    <t>Demontáž potrubia z novodurových rúr odpadového alebo pripojovacieho nad 75 do D114,  -0,00198 t</t>
  </si>
  <si>
    <t>-1553021942</t>
  </si>
  <si>
    <t>429720000600</t>
  </si>
  <si>
    <t>Hlavica vetracia HL810.0, DN 110, materiál PP</t>
  </si>
  <si>
    <t>-510674365</t>
  </si>
  <si>
    <t>721172393</t>
  </si>
  <si>
    <t>Montáž vetracej hlavice pre HT potrubie DN 100</t>
  </si>
  <si>
    <t>-918994728</t>
  </si>
  <si>
    <t>286630056200</t>
  </si>
  <si>
    <t>Lapač strešných splavenín HL660/2, DN 110/125, (6,67 l/s), vertikálny odtok, kôš na nečistoty, nezámrzná a pachonepriepustná klapka, pasovný krúžok D 75 - 110 mm, PP</t>
  </si>
  <si>
    <t>351734208</t>
  </si>
  <si>
    <t>895991121</t>
  </si>
  <si>
    <t xml:space="preserve">Montáž lapača nečistôt </t>
  </si>
  <si>
    <t>-458316544</t>
  </si>
  <si>
    <t>286120016100</t>
  </si>
  <si>
    <t>Rúra odpadová rovná D 50x1,8 mm</t>
  </si>
  <si>
    <t>-536477827</t>
  </si>
  <si>
    <t>286120016300</t>
  </si>
  <si>
    <t>Rúra odpadová rovná D 75x1,8 mm</t>
  </si>
  <si>
    <t>379950940</t>
  </si>
  <si>
    <t>286120016400</t>
  </si>
  <si>
    <t>Rúra odpadová rovná D 110x2,2 mm</t>
  </si>
  <si>
    <t>-123445508</t>
  </si>
  <si>
    <t>551610001200</t>
  </si>
  <si>
    <t>Privzdušňovací ventil - pre privzdušnenie splaškových potrubí d 70-114 mm</t>
  </si>
  <si>
    <t>670645283</t>
  </si>
  <si>
    <t>286520042300</t>
  </si>
  <si>
    <t>Čistiaci kus PVC DN 100 hladký kanalizačný systém</t>
  </si>
  <si>
    <t>1453683185</t>
  </si>
  <si>
    <t>721172206</t>
  </si>
  <si>
    <t>Montáž odpadového HT potrubia DN 50</t>
  </si>
  <si>
    <t>837296322</t>
  </si>
  <si>
    <t>721172209</t>
  </si>
  <si>
    <t>Montáž odpadového HT potrubia DN 70</t>
  </si>
  <si>
    <t>6348752</t>
  </si>
  <si>
    <t>721172212</t>
  </si>
  <si>
    <t>Montáž odpadového HT potrubia DN 100</t>
  </si>
  <si>
    <t>-1925223467</t>
  </si>
  <si>
    <t>7211722121</t>
  </si>
  <si>
    <t>Montáž odpadového HT potrubia vodorovného DN 100</t>
  </si>
  <si>
    <t>1090220029</t>
  </si>
  <si>
    <t>998721103</t>
  </si>
  <si>
    <t>Presun hmôt pre vnútornú kanalizáciu v objektoch výšky nad 12 do 24 m</t>
  </si>
  <si>
    <t>1813277903</t>
  </si>
  <si>
    <t>722130803</t>
  </si>
  <si>
    <t>Demontáž potrubia z oceľových rúrok závitových nad 40 do DN 50,  -0,00670t</t>
  </si>
  <si>
    <t>-2033357415</t>
  </si>
  <si>
    <t>722172327</t>
  </si>
  <si>
    <t>Montáž vodovodného PP-R potrubia polyfúznym zváraním PN 16 D 16x2,2</t>
  </si>
  <si>
    <t>676234316</t>
  </si>
  <si>
    <t>722172330</t>
  </si>
  <si>
    <t>Montáž vodovodného PP-R potrubia polyfúznym zváraním PN 16 D 20x2,8</t>
  </si>
  <si>
    <t>1253401025</t>
  </si>
  <si>
    <t>722172333</t>
  </si>
  <si>
    <t>Montáž vodovodného PP-R potrubia polyfúznym zváraním PN 16 D 25x3,5</t>
  </si>
  <si>
    <t>-1200945905</t>
  </si>
  <si>
    <t>722172336</t>
  </si>
  <si>
    <t>Montáž vodovodného PP-R potrubia polyfúznym zváraním PN 16 D 32x4,4</t>
  </si>
  <si>
    <t>522872562</t>
  </si>
  <si>
    <t>722172339</t>
  </si>
  <si>
    <t>Montáž vodovodného PP-R potrubia polyfúznym zváraním PN 16 D 40x5,5</t>
  </si>
  <si>
    <t>-1255386195</t>
  </si>
  <si>
    <t>722172342</t>
  </si>
  <si>
    <t>Montáž vodovodného PP-R potrubia polyfúznym zváraním PN 16 D 50x6,9</t>
  </si>
  <si>
    <t>69743404</t>
  </si>
  <si>
    <t>722172345</t>
  </si>
  <si>
    <t>Montáž vodovodného PP-R potrubia polyfúznym zváraním PN 16 D 63x8,6</t>
  </si>
  <si>
    <t>601879092</t>
  </si>
  <si>
    <t>725330820</t>
  </si>
  <si>
    <t>Demontáž výlevky bez výtok. armatúry, bez nádrže a splachovacieho potrubia,diturvitovej,  -0,03470t</t>
  </si>
  <si>
    <t>487365971</t>
  </si>
  <si>
    <t>286140019600</t>
  </si>
  <si>
    <t xml:space="preserve">Rúra PP-R, D 16x2,2 mm dĺ. 4 m PN 16, systém pre rozvod pitnej, studenej a teplej vody, </t>
  </si>
  <si>
    <t>-744363143</t>
  </si>
  <si>
    <t>286140019700</t>
  </si>
  <si>
    <t>Rúra PP-R, D 20x2,8 mm dĺ. 4 m PN 16, systém pre rozvod pitnej, studenej a teplej vody</t>
  </si>
  <si>
    <t>-1205155882</t>
  </si>
  <si>
    <t>286140019800</t>
  </si>
  <si>
    <t>Rúra PP-R 25x3,5 mm dĺ. 4 m PN 16, systém pre rozvod pitnej, studenej a teplej vody</t>
  </si>
  <si>
    <t>1416372325</t>
  </si>
  <si>
    <t>286140019900</t>
  </si>
  <si>
    <t>Rúra PP-R D 32x4,4 mm dĺ. 4 m PN 16, systém pre rozvod pitnej, studenej a teplej vody</t>
  </si>
  <si>
    <t>-1246392300</t>
  </si>
  <si>
    <t>286140020000</t>
  </si>
  <si>
    <t>Rúra PP-R D 40x5,5 mm dĺ. 4 m PN 16, systém pre rozvod pitnej, studenej a teplej vody</t>
  </si>
  <si>
    <t>-13064870</t>
  </si>
  <si>
    <t>286140020100</t>
  </si>
  <si>
    <t>Rúra PP-R D 50x6,9 mm dĺ. 4 m PN 16, systém pre rozvod pitnej, studenej a teplej vody</t>
  </si>
  <si>
    <t>-1611131096</t>
  </si>
  <si>
    <t>286140020200</t>
  </si>
  <si>
    <t>Rúra PP-R D 63x8,6 mm dĺ. 4 m PN 16, systém pre rozvod pitnej, studenej a teplej vody</t>
  </si>
  <si>
    <t>-1489211837</t>
  </si>
  <si>
    <t>2861400202001</t>
  </si>
  <si>
    <t>Rúra oceľová pozinkovaná DN25</t>
  </si>
  <si>
    <t>-1405856325</t>
  </si>
  <si>
    <t>2861400202002</t>
  </si>
  <si>
    <t>Rúra oceľová pozinkovaná DN32</t>
  </si>
  <si>
    <t>-1879470513</t>
  </si>
  <si>
    <t>2861400202003</t>
  </si>
  <si>
    <t>Rúra oceľová pozinkovaná DN50</t>
  </si>
  <si>
    <t>954672954</t>
  </si>
  <si>
    <t>2861400202004</t>
  </si>
  <si>
    <t>Rúra oceľová pozinkovaná DN65</t>
  </si>
  <si>
    <t>-1239024407</t>
  </si>
  <si>
    <t>230140014</t>
  </si>
  <si>
    <t>Montáž rúrok DN25, z nehrdzavejúcej ocele tr. 17</t>
  </si>
  <si>
    <t>1272121882</t>
  </si>
  <si>
    <t>230140025</t>
  </si>
  <si>
    <t>Montáž rúrok DN32 z nehrdzavejúcej ocele tr. 17</t>
  </si>
  <si>
    <t>-1826270710</t>
  </si>
  <si>
    <t>230140037</t>
  </si>
  <si>
    <t>Montáž rúrok DN50 z nehrdzavejúcej ocele tr. 17</t>
  </si>
  <si>
    <t>990803745</t>
  </si>
  <si>
    <t>230140044</t>
  </si>
  <si>
    <t>Montáž rúrok DN65, z nehrdzavejúcej ocele tr. 17</t>
  </si>
  <si>
    <t>-2033705644</t>
  </si>
  <si>
    <t>722290226</t>
  </si>
  <si>
    <t>Tlaková skúška vodovodného potrubia závitového do DN 50</t>
  </si>
  <si>
    <t>1770990832</t>
  </si>
  <si>
    <t>722290229</t>
  </si>
  <si>
    <t>Tlaková skúška vodovodného potrubia závitového nad DN 50 do DN 100</t>
  </si>
  <si>
    <t>601979963</t>
  </si>
  <si>
    <t>998722103</t>
  </si>
  <si>
    <t>Presun hmôt pre vnútorný vodovod v objektoch výšky nad 12 do 24 m</t>
  </si>
  <si>
    <t>803492785</t>
  </si>
  <si>
    <t>725</t>
  </si>
  <si>
    <t>725110811</t>
  </si>
  <si>
    <t>Demontáž záchoda splachovacieho s nádržou alebo s tlakovým splachovačom,  -0,01933t</t>
  </si>
  <si>
    <t>-1148421551</t>
  </si>
  <si>
    <t>725210821</t>
  </si>
  <si>
    <t>Demontáž umývadiel alebo umývadielok bez výtokovej armatúry,  -0,01946t</t>
  </si>
  <si>
    <t>-23618108</t>
  </si>
  <si>
    <t>725514801</t>
  </si>
  <si>
    <t xml:space="preserve">Demontáž prietokového ohrievača </t>
  </si>
  <si>
    <t>919740515</t>
  </si>
  <si>
    <t>725530826</t>
  </si>
  <si>
    <t>Demontáž elektrického zásobníkového ohrievača vody akumulačného do 800 l,  -0,69347t</t>
  </si>
  <si>
    <t>-1527305297</t>
  </si>
  <si>
    <t>552370000100</t>
  </si>
  <si>
    <t>Predstenový systém pre závesné WC, výška 1120 mm so splachovacou podomietkovou nádržou, bezbariérový, plast</t>
  </si>
  <si>
    <t>183301257</t>
  </si>
  <si>
    <t>725119721</t>
  </si>
  <si>
    <t>Montáž predstenového systému záchodov do ľahkých stien s kovovou konštrukciou</t>
  </si>
  <si>
    <t>1353916212</t>
  </si>
  <si>
    <t>642360000200</t>
  </si>
  <si>
    <t>Misa záchodová keramická závesná,rozmer 355x500x360 mm, 6 l, s hlbokým splachovaním</t>
  </si>
  <si>
    <t>739927432</t>
  </si>
  <si>
    <t>725119410</t>
  </si>
  <si>
    <t>Montáž záchodovej misy zavesenej s rovným odpadom</t>
  </si>
  <si>
    <t>2083408002</t>
  </si>
  <si>
    <t>642110000200</t>
  </si>
  <si>
    <t>Umývadlo keramické, rozmer 600x450x170 mm, biela</t>
  </si>
  <si>
    <t>-1136777650</t>
  </si>
  <si>
    <t>642110000600</t>
  </si>
  <si>
    <t>Dvojumývadlo keramické, rozmer 1300x485x165 mm, biela</t>
  </si>
  <si>
    <t>997684258</t>
  </si>
  <si>
    <t>725219401</t>
  </si>
  <si>
    <t>Montáž umývadla na skrutky do muriva, bez výtokovej armatúry</t>
  </si>
  <si>
    <t>121233474</t>
  </si>
  <si>
    <t>642510000200</t>
  </si>
  <si>
    <t>Pisoár so senzorom, rozmer 430x315x665 mm, keramika</t>
  </si>
  <si>
    <t>51015227</t>
  </si>
  <si>
    <t>725129210</t>
  </si>
  <si>
    <t>Montáž pisoáru keramického s automatickým splachovaním</t>
  </si>
  <si>
    <t>-1990079372</t>
  </si>
  <si>
    <t>642710000300</t>
  </si>
  <si>
    <t>Výlevka závesná keramická, rozmery 450x335x360mm</t>
  </si>
  <si>
    <t>577200971</t>
  </si>
  <si>
    <t>554230000800</t>
  </si>
  <si>
    <t>Sprchovacia vanička akrylátová štvorcová, rozmer 900x900 mm, hĺbka 30 mm,</t>
  </si>
  <si>
    <t>-1234413883</t>
  </si>
  <si>
    <t>725241112</t>
  </si>
  <si>
    <t>Montáž - vanička sprchová akrylátová štvorcová 900x900 mm</t>
  </si>
  <si>
    <t>-655682714</t>
  </si>
  <si>
    <t>552310000800</t>
  </si>
  <si>
    <t>Kuchynský drez nerezový na zapustenie do dosky s odkvapkávacou plochou, 835x440 mm, hĺbka 150 mm, sifón</t>
  </si>
  <si>
    <t>1291054494</t>
  </si>
  <si>
    <t>725319112</t>
  </si>
  <si>
    <t>Montáž kuchynských drezov jednoduchých, hranatých, s rozmerom  do 600 x 600 mm, bez výtokových armatúr</t>
  </si>
  <si>
    <t>1754757289</t>
  </si>
  <si>
    <t>551450004200</t>
  </si>
  <si>
    <t xml:space="preserve">Batéria umývadlová stojanková páková, rozmer 355x155x65 mm, bez zátky, </t>
  </si>
  <si>
    <t>235065732</t>
  </si>
  <si>
    <t>551450000600</t>
  </si>
  <si>
    <t>Batéria drezová stojanková páková s otočným výtokovým ramienkom, rozmer 247x151 mm</t>
  </si>
  <si>
    <t>-99595028</t>
  </si>
  <si>
    <t>551450003500</t>
  </si>
  <si>
    <t>Batéria umývadlová nástenná páková, výtokové rameno 210 mm, rozteč 100 mm</t>
  </si>
  <si>
    <t>-881482137</t>
  </si>
  <si>
    <t>551450002300</t>
  </si>
  <si>
    <t xml:space="preserve">Batéria sprchová nástenná páková, rozteč 100 mm, bez sprchovej súpravy, </t>
  </si>
  <si>
    <t>-196445698</t>
  </si>
  <si>
    <t>725829601</t>
  </si>
  <si>
    <t>Montáž batérií umývadlových stojankových pákových alebo klasických</t>
  </si>
  <si>
    <t>325565936</t>
  </si>
  <si>
    <t>Ostatné rozpočtové náklady (armatúry, montáže a demontáže, atď.), cca 6% z ceny ZTI</t>
  </si>
  <si>
    <t>28225944</t>
  </si>
  <si>
    <t>998725103</t>
  </si>
  <si>
    <t>Presun hmôt pre zariaďovacie predmety v objektoch výšky nad 12 do 24 m</t>
  </si>
  <si>
    <t>-1876838259</t>
  </si>
  <si>
    <t>02 - Aktivita G) - Budovanie bezbariérových prístupov</t>
  </si>
  <si>
    <t>G.01 - Architektonicko-stavebné riešenie</t>
  </si>
  <si>
    <t xml:space="preserve">    020 - Výťah</t>
  </si>
  <si>
    <t xml:space="preserve">    33-M - Montáže dopravných zariadení, skladových zariadení a váh</t>
  </si>
  <si>
    <t>020</t>
  </si>
  <si>
    <t>Výťah</t>
  </si>
  <si>
    <t>723539859</t>
  </si>
  <si>
    <t>1536510478</t>
  </si>
  <si>
    <t>131201101</t>
  </si>
  <si>
    <t>Výkop nezapaženej jamy v hornine 3, do 100 m3</t>
  </si>
  <si>
    <t>-565753353</t>
  </si>
  <si>
    <t>131201109</t>
  </si>
  <si>
    <t>Hĺbenie nezapažených jám a zárezov. Príplatok za lepivosť horniny 3</t>
  </si>
  <si>
    <t>524438827</t>
  </si>
  <si>
    <t>132201101</t>
  </si>
  <si>
    <t>Výkop ryhy do šírky 600 mm v horn.3 do 100 m3</t>
  </si>
  <si>
    <t>1393236918</t>
  </si>
  <si>
    <t>132201109</t>
  </si>
  <si>
    <t>Príplatok k cene za lepivosť pri hĺbení rýh šírky do 600 mm zapažených i nezapažených s urovnaním dna v hornine 3</t>
  </si>
  <si>
    <t>1300242274</t>
  </si>
  <si>
    <t>-2140885575</t>
  </si>
  <si>
    <t>307193275</t>
  </si>
  <si>
    <t>504805816</t>
  </si>
  <si>
    <t>-813483450</t>
  </si>
  <si>
    <t>271573001</t>
  </si>
  <si>
    <t>Násyp pod základové  konštrukcie so zhutnením zo štrkopiesku fr.0-32 mm</t>
  </si>
  <si>
    <t>-874045183</t>
  </si>
  <si>
    <t>273321311</t>
  </si>
  <si>
    <t>Betón základových dosiek, železový (bez výstuže), tr. C 16/20</t>
  </si>
  <si>
    <t>-2097207107</t>
  </si>
  <si>
    <t>273351215</t>
  </si>
  <si>
    <t>Debnenie stien základových dosiek, zhotovenie-dielce</t>
  </si>
  <si>
    <t>-1231394072</t>
  </si>
  <si>
    <t>273351216</t>
  </si>
  <si>
    <t>Debnenie stien základových dosiek, odstránenie-dielce</t>
  </si>
  <si>
    <t>1191736391</t>
  </si>
  <si>
    <t>273362021</t>
  </si>
  <si>
    <t>Výstuž základových dosiek zo zvár. sietí KARI 50/150/6</t>
  </si>
  <si>
    <t>-1337798199</t>
  </si>
  <si>
    <t>274271302</t>
  </si>
  <si>
    <t>Murivo základových pásov (m3) DT 50x25x25 s betónovou výplňou C 16/20 a armovaním hr. 250 mm</t>
  </si>
  <si>
    <t>726457978</t>
  </si>
  <si>
    <t>274313611</t>
  </si>
  <si>
    <t>Betón základových pásov, prostý tr. C 16/20</t>
  </si>
  <si>
    <t>591910335</t>
  </si>
  <si>
    <t>311271302</t>
  </si>
  <si>
    <t>Murivo nosné (m3) DT 50x25x25 s betónovou výplňou a armovaním hr. 250 mm</t>
  </si>
  <si>
    <t>-828842044</t>
  </si>
  <si>
    <t>311272511</t>
  </si>
  <si>
    <t>Murivo nosné (m3) z tvárnic hr. 250 mm na MVC a maltu tenkovrstvú</t>
  </si>
  <si>
    <t>2124860126</t>
  </si>
  <si>
    <t>311272561</t>
  </si>
  <si>
    <t>Murivo nosné (m3) z tvárnic hr. 200 mm na MVC a maltu tenkovrstvú</t>
  </si>
  <si>
    <t>-1325452641</t>
  </si>
  <si>
    <t>317165204</t>
  </si>
  <si>
    <t>Nosný preklad šírky 250 mm, výšky 249 mm, dĺžky 2000 mm</t>
  </si>
  <si>
    <t>2098779768</t>
  </si>
  <si>
    <t>411321414</t>
  </si>
  <si>
    <t>Betón stropov doskových a trámových,  železový tr. C 20/25</t>
  </si>
  <si>
    <t>167123002</t>
  </si>
  <si>
    <t>411351101</t>
  </si>
  <si>
    <t>Debnenie stropov doskových zhotovenie-dielce</t>
  </si>
  <si>
    <t>1085438528</t>
  </si>
  <si>
    <t>411351102</t>
  </si>
  <si>
    <t>Debnenie stropov doskových odstránenie-dielce</t>
  </si>
  <si>
    <t>-1467013983</t>
  </si>
  <si>
    <t>411354171</t>
  </si>
  <si>
    <t>Podporná konštrukcia stropov výšky do 4 m pre zaťaženie do 5 kPa zhotovenie</t>
  </si>
  <si>
    <t>-1132468137</t>
  </si>
  <si>
    <t>411354172</t>
  </si>
  <si>
    <t>Podporná konštrukcia stropov výšky do 4 m pre zaťaženie do 5 kPa odstránenie</t>
  </si>
  <si>
    <t>-381489618</t>
  </si>
  <si>
    <t>411354181</t>
  </si>
  <si>
    <t>Príplatok pre výšku nad 4 podpornej konštrukcii stropov pre zaťaženie do 5 kPa zhotovenie</t>
  </si>
  <si>
    <t>1184336344</t>
  </si>
  <si>
    <t>411354182</t>
  </si>
  <si>
    <t>Príplatok pre výšku nad 4 m podpornej konštrukcii stropov pre zaťaženie do 5 kPa odstránenie</t>
  </si>
  <si>
    <t>1581249218</t>
  </si>
  <si>
    <t>411361821</t>
  </si>
  <si>
    <t>Výstuž stropov doskových, trámových, vložkových,konzolových alebo balkónových, 10505</t>
  </si>
  <si>
    <t>236755439</t>
  </si>
  <si>
    <t>417321515</t>
  </si>
  <si>
    <t>Betón stužujúcich pásov a vencov železový tr. C 20/25</t>
  </si>
  <si>
    <t>1503841451</t>
  </si>
  <si>
    <t>417351115</t>
  </si>
  <si>
    <t>Debnenie bočníc stužujúcich pásov a vencov vrátane vzpier zhotovenie</t>
  </si>
  <si>
    <t>1552254825</t>
  </si>
  <si>
    <t>417351116</t>
  </si>
  <si>
    <t>Debnenie bočníc stužujúcich pásov a vencov vrátane vzpier odstránenie</t>
  </si>
  <si>
    <t>-468633143</t>
  </si>
  <si>
    <t>417361821</t>
  </si>
  <si>
    <t>Výstuž stužujúcich pásov a vencov z betonárskej ocele 10505</t>
  </si>
  <si>
    <t>-1520962575</t>
  </si>
  <si>
    <t>-308400694</t>
  </si>
  <si>
    <t>-385528919</t>
  </si>
  <si>
    <t>-588522970</t>
  </si>
  <si>
    <t>1887082107</t>
  </si>
  <si>
    <t>558087687</t>
  </si>
  <si>
    <t>-2144615389</t>
  </si>
  <si>
    <t>1679504490</t>
  </si>
  <si>
    <t>1388075711</t>
  </si>
  <si>
    <t>545219206</t>
  </si>
  <si>
    <t>-193463208</t>
  </si>
  <si>
    <t>-1201286708</t>
  </si>
  <si>
    <t>413249370</t>
  </si>
  <si>
    <t>631571003</t>
  </si>
  <si>
    <t>Násyp zo štrkopiesku (pre spevnenie podkladu)</t>
  </si>
  <si>
    <t>-357570313</t>
  </si>
  <si>
    <t>632440118</t>
  </si>
  <si>
    <t>Anhydritový samonivelizačný poter, hr. 50 mm</t>
  </si>
  <si>
    <t>359301953</t>
  </si>
  <si>
    <t>632452219</t>
  </si>
  <si>
    <t>Cementový poter, hr. 50 mm</t>
  </si>
  <si>
    <t>2099835334</t>
  </si>
  <si>
    <t>931961115</t>
  </si>
  <si>
    <t>Vložky do dilatačných škár zvislé, z polystyrénovej dosky hr. 20 mm</t>
  </si>
  <si>
    <t>1334828964</t>
  </si>
  <si>
    <t>1966182603</t>
  </si>
  <si>
    <t>673031490</t>
  </si>
  <si>
    <t>-229982890</t>
  </si>
  <si>
    <t>-1208500731</t>
  </si>
  <si>
    <t>-1451309377</t>
  </si>
  <si>
    <t>-1556615815</t>
  </si>
  <si>
    <t>1987337824</t>
  </si>
  <si>
    <t>37146344</t>
  </si>
  <si>
    <t>-1134830405</t>
  </si>
  <si>
    <t>-411851793</t>
  </si>
  <si>
    <t>-152434224</t>
  </si>
  <si>
    <t>1993367832</t>
  </si>
  <si>
    <t>-1077149077</t>
  </si>
  <si>
    <t>32977810</t>
  </si>
  <si>
    <t>-425789999</t>
  </si>
  <si>
    <t>-1161948075</t>
  </si>
  <si>
    <t>1050855283</t>
  </si>
  <si>
    <t>711111001</t>
  </si>
  <si>
    <t>Zhotovenie izolácie proti zemnej vlhkosti vodorovná náterom penetračným za studena</t>
  </si>
  <si>
    <t>1464733512</t>
  </si>
  <si>
    <t>246170000900</t>
  </si>
  <si>
    <t>Lak asfaltový ALP-PENETRAL SN v sudoch</t>
  </si>
  <si>
    <t>-78450208</t>
  </si>
  <si>
    <t>711112001</t>
  </si>
  <si>
    <t>Zhotovenie  izolácie proti zemnej vlhkosti zvislá penetračným náterom za studena</t>
  </si>
  <si>
    <t>-790894641</t>
  </si>
  <si>
    <t>724348708</t>
  </si>
  <si>
    <t>711141559</t>
  </si>
  <si>
    <t>Zhotovenie  izolácie proti zemnej vlhkosti a tlakovej vode vodorovná NAIP pritavením</t>
  </si>
  <si>
    <t>-708646149</t>
  </si>
  <si>
    <t>628310001000</t>
  </si>
  <si>
    <t>Pás asfaltový HYDROBIT V 60 S 35 pre spodné vrstvy hydroizolačných systémov</t>
  </si>
  <si>
    <t>-1331259823</t>
  </si>
  <si>
    <t>711142559</t>
  </si>
  <si>
    <t>Zhotovenie  izolácie proti zemnej vlhkosti a tlakovej vode zvislá NAIP pritavením</t>
  </si>
  <si>
    <t>1338583231</t>
  </si>
  <si>
    <t>1196163225</t>
  </si>
  <si>
    <t>-1019894065</t>
  </si>
  <si>
    <t>712311101</t>
  </si>
  <si>
    <t>Zhotovenie povlakovej krytiny striech plochých do 10° za studena náterom penetračným</t>
  </si>
  <si>
    <t>379033886</t>
  </si>
  <si>
    <t>111630002800</t>
  </si>
  <si>
    <t xml:space="preserve">Penetračný náter </t>
  </si>
  <si>
    <t>l</t>
  </si>
  <si>
    <t>-298831761</t>
  </si>
  <si>
    <t>226810557</t>
  </si>
  <si>
    <t>1738834892</t>
  </si>
  <si>
    <t>-280144628</t>
  </si>
  <si>
    <t>-603158267</t>
  </si>
  <si>
    <t>-523978397</t>
  </si>
  <si>
    <t>1347353537</t>
  </si>
  <si>
    <t>1991681413</t>
  </si>
  <si>
    <t>713120010</t>
  </si>
  <si>
    <t>Zakrývanie tepelnej izolácie podláh fóliou</t>
  </si>
  <si>
    <t>1106364552</t>
  </si>
  <si>
    <t>283230011400</t>
  </si>
  <si>
    <t xml:space="preserve">Krycia PE fólia </t>
  </si>
  <si>
    <t>-630151259</t>
  </si>
  <si>
    <t>713122111</t>
  </si>
  <si>
    <t>Montáž tepelnej izolácie podláh polystyrénom, kladeným voľne v jednej vrstve</t>
  </si>
  <si>
    <t>-1556251478</t>
  </si>
  <si>
    <t>283720009000</t>
  </si>
  <si>
    <t>Doska EPS 150S hr. 100 mm, na zateplenie podláh a strešných terás</t>
  </si>
  <si>
    <t>-1437895757</t>
  </si>
  <si>
    <t>Parozábrana z asfaltových pásov</t>
  </si>
  <si>
    <t>-466408065</t>
  </si>
  <si>
    <t>713132133</t>
  </si>
  <si>
    <t>Montáž tepelnej izolácie stien polystyrénom, prilepením</t>
  </si>
  <si>
    <t>-265334527</t>
  </si>
  <si>
    <t>283750001000</t>
  </si>
  <si>
    <t>Doska XPS hr. 100 mm, zateplenie soklov, suterénov, podláh</t>
  </si>
  <si>
    <t>278416424</t>
  </si>
  <si>
    <t>-1075610126</t>
  </si>
  <si>
    <t>283720009700</t>
  </si>
  <si>
    <t>Doska EPS 150S hr. 220-260 mm, na zateplenie podláh, striech a strešných terás</t>
  </si>
  <si>
    <t>-1434344370</t>
  </si>
  <si>
    <t>-2020582050</t>
  </si>
  <si>
    <t>1167512080</t>
  </si>
  <si>
    <t>764333430</t>
  </si>
  <si>
    <t>Lemovanie štítové z pozinkovaného farbeného PZf plechu, na strechách r.š. 350 mm - k18</t>
  </si>
  <si>
    <t>1599920778</t>
  </si>
  <si>
    <t>764333440</t>
  </si>
  <si>
    <t>Lemovanie z pozinkovaného farbeného PZf plechu, styk múrov a strechy r.š. 410 mm - k19</t>
  </si>
  <si>
    <t>73243974</t>
  </si>
  <si>
    <t>-637588582</t>
  </si>
  <si>
    <t>491600390</t>
  </si>
  <si>
    <t>1867746490</t>
  </si>
  <si>
    <t>-402400747</t>
  </si>
  <si>
    <t>764459431</t>
  </si>
  <si>
    <t>Odkvapová reťaz - k16</t>
  </si>
  <si>
    <t>-284977515</t>
  </si>
  <si>
    <t>-372595014</t>
  </si>
  <si>
    <t>137975249</t>
  </si>
  <si>
    <t>-1039292321</t>
  </si>
  <si>
    <t>934225477</t>
  </si>
  <si>
    <t>767995335</t>
  </si>
  <si>
    <t>Kočíkové koľajnice - montáž a dodávka vč. povrchovej úpravy</t>
  </si>
  <si>
    <t>bm</t>
  </si>
  <si>
    <t>1829422247</t>
  </si>
  <si>
    <t>1156028883</t>
  </si>
  <si>
    <t>-1233183932</t>
  </si>
  <si>
    <t>1693813990</t>
  </si>
  <si>
    <t>331161666</t>
  </si>
  <si>
    <t>-153564833</t>
  </si>
  <si>
    <t>-1068844597</t>
  </si>
  <si>
    <t>524136805</t>
  </si>
  <si>
    <t>-2119839250</t>
  </si>
  <si>
    <t>1335555334</t>
  </si>
  <si>
    <t>1463545105</t>
  </si>
  <si>
    <t>33-M</t>
  </si>
  <si>
    <t>Montáže dopravných zariadení, skladových zariadení a váh</t>
  </si>
  <si>
    <t>330030002</t>
  </si>
  <si>
    <t>Osobný, trakčný výťah bez samostatnej strojovne, nosnosť 630 kg, počet osôb 8 zdvih 7,65 m, stanice 4, šachta 1900x1900 mm, kabína 1100x1400x2000 mm a ostatné príslušenstvo - montáž a dodávka</t>
  </si>
  <si>
    <t>-1112896375</t>
  </si>
  <si>
    <t>330060035</t>
  </si>
  <si>
    <t>Šikmá schodisková plošina s príslušenstvom - montáž a dodávka</t>
  </si>
  <si>
    <t>-1345737735</t>
  </si>
  <si>
    <t>02NN - Centrum integrovanej zdravotnej starostlivosti v meste Dobšiná - neoprávnené náklady</t>
  </si>
  <si>
    <t>02 - Nadstavba, stavebné úpravy a rekonštrukcia vnút.a vonk.priest.stav.obj. - neoprávnené náklady</t>
  </si>
  <si>
    <t>N.01 - Elektroinštalácia a bleskozvod</t>
  </si>
  <si>
    <t>D1 - Elektromontáže</t>
  </si>
  <si>
    <t xml:space="preserve">    D2 - M21 - Bleskozvod</t>
  </si>
  <si>
    <t xml:space="preserve">    D3 - M21 - elektrotechnické inštalácie</t>
  </si>
  <si>
    <t xml:space="preserve">    D5 - M22 - slaboprúd</t>
  </si>
  <si>
    <t>D1</t>
  </si>
  <si>
    <t>D2</t>
  </si>
  <si>
    <t>M21 - Bleskozvod</t>
  </si>
  <si>
    <t>21022-0002</t>
  </si>
  <si>
    <t>Vedenie uzemňovacie na povrch FeZn D 8-10mm, vrátane svoriek</t>
  </si>
  <si>
    <t>354 9001A70</t>
  </si>
  <si>
    <t>Drôt uzemňovací, zvodový AlMgSi D8</t>
  </si>
  <si>
    <t>kg</t>
  </si>
  <si>
    <t>256</t>
  </si>
  <si>
    <t>354 9021A00</t>
  </si>
  <si>
    <t>- podpera vedenia PV 11, pod škridľovú krytinu</t>
  </si>
  <si>
    <t>kus</t>
  </si>
  <si>
    <t>354 9021A06</t>
  </si>
  <si>
    <t>- podpera vedenia PV 15</t>
  </si>
  <si>
    <t>354 9010A03</t>
  </si>
  <si>
    <t>- podpera vedenia do muriva PV 01h, vrut (D6x60+80)mm do hmoždinky</t>
  </si>
  <si>
    <t>354 9020A00</t>
  </si>
  <si>
    <t>- podpera vedenia PV 21, na ploché strechy, oceľová</t>
  </si>
  <si>
    <t>354 9020A01</t>
  </si>
  <si>
    <t>- podložka plastová pre PV 21</t>
  </si>
  <si>
    <t>354 9012A04</t>
  </si>
  <si>
    <t>- podpera vedenia do izolácií, sadrokartónu PV 17-4, klinec (D5x140+200)mm</t>
  </si>
  <si>
    <t>21022-0301</t>
  </si>
  <si>
    <t>Svorka bleskozvodná do 2 skrutiek (SS,SP1,SR 03)</t>
  </si>
  <si>
    <t>354 9040A20</t>
  </si>
  <si>
    <t>Svorka SS, spojovacia (2xM8)</t>
  </si>
  <si>
    <t>21022-0302</t>
  </si>
  <si>
    <t>Svorka bleskozvodná nad 2 skrutky (SJ,SK,SO,SZ,ST,SR01-2)</t>
  </si>
  <si>
    <t>354 9040A10</t>
  </si>
  <si>
    <t>Svorka SK, krížová</t>
  </si>
  <si>
    <t>354 9040A34</t>
  </si>
  <si>
    <t>Svorka SO, žľabová pre pripojenie odkvapových žľabov</t>
  </si>
  <si>
    <t>354 9040A05</t>
  </si>
  <si>
    <t>Svorka SJ 02, pre uzemňovacie tyče D25mm</t>
  </si>
  <si>
    <t>354 9040A01</t>
  </si>
  <si>
    <t>Svorka SJ 01, pre zvodové a uzemňovacie tyče D20mm</t>
  </si>
  <si>
    <t>354 9040A36</t>
  </si>
  <si>
    <t>Svorka SZ, skúšobná</t>
  </si>
  <si>
    <t>21022-0231</t>
  </si>
  <si>
    <t>Tyč zvodová, upevnenie na hrebeň strechy do 3m na stojan</t>
  </si>
  <si>
    <t>354 9030A32</t>
  </si>
  <si>
    <t>Tyč zvodová RD16/10-4m (D20x4000)mm</t>
  </si>
  <si>
    <t>354 9030A80</t>
  </si>
  <si>
    <t>- strieška ochranná OS 01, horná, otvor D20mm</t>
  </si>
  <si>
    <t>354 9030A85</t>
  </si>
  <si>
    <t>- strieška ochranná OS 04, spodná, otvor D20mm</t>
  </si>
  <si>
    <t>354 9030A70</t>
  </si>
  <si>
    <t>- držiak zvodovej tyče DJ 4h, na krov horná (pre tyče D20)</t>
  </si>
  <si>
    <t>354 9030A71</t>
  </si>
  <si>
    <t>- držiak zvodovej tyče DJ 4d, na krov dolná (pre tyče D20)</t>
  </si>
  <si>
    <t>21022-0022</t>
  </si>
  <si>
    <t>Vedenie uzemňovacie v zemi FeZn D 8-10mm, vrátane svoriek</t>
  </si>
  <si>
    <t>354 9000A01</t>
  </si>
  <si>
    <t>Drôt uzemňovací, zvodový FeZn D10</t>
  </si>
  <si>
    <t>21022-0372</t>
  </si>
  <si>
    <t>Uholník ochranný s držiakmi do muriva</t>
  </si>
  <si>
    <t>354 9060A02</t>
  </si>
  <si>
    <t>Uholník ochranný OU 2 (2m)</t>
  </si>
  <si>
    <t>354 9060A10</t>
  </si>
  <si>
    <t>- držiak ochranného uholníka DO U vr.1, vrut (D8x100+80)mm</t>
  </si>
  <si>
    <t>21022-0361</t>
  </si>
  <si>
    <t>Tyč zemniaca ZT do 2m, zarazenie do zeme, pripojenie vedenia</t>
  </si>
  <si>
    <t>354 9050A03</t>
  </si>
  <si>
    <t>Tyč zemniaca ZT 2 kruhová D25 (2m)</t>
  </si>
  <si>
    <t>21022-0401</t>
  </si>
  <si>
    <t>Štítok na označenie zvodu</t>
  </si>
  <si>
    <t>354 9071A01</t>
  </si>
  <si>
    <t>Štítok označovací na bleskozvod</t>
  </si>
  <si>
    <t>46020-0133</t>
  </si>
  <si>
    <t>Káblové ryhy šírky 35, hĺbky 50, zemina tr 3</t>
  </si>
  <si>
    <t>46056-0133</t>
  </si>
  <si>
    <t>Zásyp ryhy šírky 35, hĺbky 50, zemina tr 3</t>
  </si>
  <si>
    <t>46003-0081</t>
  </si>
  <si>
    <t>Rezanie drážky v asfalte, betóne</t>
  </si>
  <si>
    <t>46008-0101</t>
  </si>
  <si>
    <t>Betónový základ - rozbúranie</t>
  </si>
  <si>
    <t>46008-0001</t>
  </si>
  <si>
    <t>Betónový základ z prostého betónu do zeminy</t>
  </si>
  <si>
    <t>22179-0040</t>
  </si>
  <si>
    <t>Demontáž existujúceho zariadenia</t>
  </si>
  <si>
    <t>hod</t>
  </si>
  <si>
    <t>22178-0051</t>
  </si>
  <si>
    <t>Prirážka pre podružný materiál</t>
  </si>
  <si>
    <t>22178-0052</t>
  </si>
  <si>
    <t>Prirážka zo stratného materiálu</t>
  </si>
  <si>
    <t>22178-0053</t>
  </si>
  <si>
    <t>Doprava</t>
  </si>
  <si>
    <t>22178-0054</t>
  </si>
  <si>
    <t>Presun</t>
  </si>
  <si>
    <t>22178-0055</t>
  </si>
  <si>
    <t>Pridružené výkony</t>
  </si>
  <si>
    <t>21329-1000</t>
  </si>
  <si>
    <t>Spracovanie východiskovej revízie a vypracovanie správy</t>
  </si>
  <si>
    <t>D3</t>
  </si>
  <si>
    <t>M21 - elektrotechnické inštalácie</t>
  </si>
  <si>
    <t>21080-0509</t>
  </si>
  <si>
    <t>Vodič Cu inštalačný v rúrkach CY 16</t>
  </si>
  <si>
    <t>341 010M039</t>
  </si>
  <si>
    <t>Vodič Cu : CY 16 GNYE drôt (RE) zel/žltý</t>
  </si>
  <si>
    <t>21080-0101</t>
  </si>
  <si>
    <t>Kábel 750V uložený pod omietkou CYKY 2x1,5</t>
  </si>
  <si>
    <t>341 203M001</t>
  </si>
  <si>
    <t>Kábel Cu 750V : CYKY-O 2x1,5</t>
  </si>
  <si>
    <t>21080-0105</t>
  </si>
  <si>
    <t>Kábel 750V uložený pod omietkou CYKY 3x1,5</t>
  </si>
  <si>
    <t>341 203M100</t>
  </si>
  <si>
    <t>Kábel Cu 750V : CYKY-J 3x1,5</t>
  </si>
  <si>
    <t>341 203M101</t>
  </si>
  <si>
    <t>Kábel Cu 750V : CYKY-O 3x1,5</t>
  </si>
  <si>
    <t>21080-0106</t>
  </si>
  <si>
    <t>Kábel 750V uložený pod omietkou CYKY 3x2,5</t>
  </si>
  <si>
    <t>341 203M110</t>
  </si>
  <si>
    <t>Kábel Cu 750V : CYKY-J 3x2,5</t>
  </si>
  <si>
    <t>21080-0115</t>
  </si>
  <si>
    <t>Kábel 750V uložený pod omietkou CYKY 5x1,5</t>
  </si>
  <si>
    <t>21080-0116</t>
  </si>
  <si>
    <t>Kábel 750V uložený pod omietkou CYKY 5x2,5</t>
  </si>
  <si>
    <t>341 203M300</t>
  </si>
  <si>
    <t>Kábel Cu 750V : CYKY-J 5x1,5</t>
  </si>
  <si>
    <t>341 203M310</t>
  </si>
  <si>
    <t>Kábel Cu 750V : CYKY-J 5x2,5</t>
  </si>
  <si>
    <t>21080-0117</t>
  </si>
  <si>
    <t>Kábel 750V uložený pod omietkou CYKY 5x4</t>
  </si>
  <si>
    <t>341 203M320</t>
  </si>
  <si>
    <t>Kábel Cu 750V : CYKY-J 5x4</t>
  </si>
  <si>
    <t>21080-0118</t>
  </si>
  <si>
    <t>Kábel 750V uložený pod omietkou CYKY 5x6-16</t>
  </si>
  <si>
    <t>341 203M330</t>
  </si>
  <si>
    <t>Kábel Cu 750V : CYKY-J 5x6</t>
  </si>
  <si>
    <t>341 203M340</t>
  </si>
  <si>
    <t>Kábel Cu 750V : CYKY-J 5x10</t>
  </si>
  <si>
    <t>341 203M350</t>
  </si>
  <si>
    <t>Kábel Cu 750V : CYKY-J 5x16</t>
  </si>
  <si>
    <t>21001-0002</t>
  </si>
  <si>
    <t>Rúrka ohybná PVC pod omietkou 16mm</t>
  </si>
  <si>
    <t>345 650I501</t>
  </si>
  <si>
    <t>Rúrka el-inšt PVC ohybná 083269 : FXP-Turbo ® 16, sivá</t>
  </si>
  <si>
    <t>21022-0325</t>
  </si>
  <si>
    <t>Ekvipotenciálna svorkovnica - pripojenie</t>
  </si>
  <si>
    <t>354 9090D02</t>
  </si>
  <si>
    <t>Prípojnica potenciálového vyrovnania : EVP-S, bez krytu</t>
  </si>
  <si>
    <t>21022-0321</t>
  </si>
  <si>
    <t>Svorka na potrubie BERNARD s Cu pásom</t>
  </si>
  <si>
    <t>354 9040A90</t>
  </si>
  <si>
    <t>Svorka na potrubie BERNARD pre Cu pás</t>
  </si>
  <si>
    <t>354 9040A91</t>
  </si>
  <si>
    <t>Páska Cu uzemňovacia pre Bernard</t>
  </si>
  <si>
    <t>21001-0313</t>
  </si>
  <si>
    <t>Škatuľa KO odbočná hranatá (125) bez zapojenia</t>
  </si>
  <si>
    <t>345 604I201</t>
  </si>
  <si>
    <t>Škatuľa KO odbočná 000722 : AKG 150 (150x150x65) s viečkom</t>
  </si>
  <si>
    <t>21011-0041</t>
  </si>
  <si>
    <t>Spínač zapustený IP20, rad.1</t>
  </si>
  <si>
    <t>345 300A401</t>
  </si>
  <si>
    <t>Spínač rad.1 : 3553-01289 B1, Classic, lesklý biely</t>
  </si>
  <si>
    <t>21011-0043</t>
  </si>
  <si>
    <t>Spínač zapustený IP20, rad.5</t>
  </si>
  <si>
    <t>345 313A401</t>
  </si>
  <si>
    <t>Prepínač rad.5 : biely</t>
  </si>
  <si>
    <t>21011-0045</t>
  </si>
  <si>
    <t>Prepínač zapustený IP20, rad.6</t>
  </si>
  <si>
    <t>345 324A401</t>
  </si>
  <si>
    <t>Prepínač rad.6 : biely</t>
  </si>
  <si>
    <t>21011-0046</t>
  </si>
  <si>
    <t>Prepínač zapustený IP20, rad.7</t>
  </si>
  <si>
    <t>345 327A401</t>
  </si>
  <si>
    <t>Prepínač rad.7 :  biely</t>
  </si>
  <si>
    <t>21011-0044</t>
  </si>
  <si>
    <t>Spínač zapustený IP20, dvojitý rad. 5A, 5B, 1+1, 6+1, 6+6...</t>
  </si>
  <si>
    <t>345 318A401</t>
  </si>
  <si>
    <t>Prepínač rad.5A (6+1) :  biely</t>
  </si>
  <si>
    <t>21011-0021</t>
  </si>
  <si>
    <t>Spínač nástenný, zapustený IP55-65, rad.1</t>
  </si>
  <si>
    <t>345 350A202</t>
  </si>
  <si>
    <t>Spínač rad.1 : 3553-01929 S, Praktik IP44, nástenný, šedá</t>
  </si>
  <si>
    <t>21011-0023</t>
  </si>
  <si>
    <t>Spínač nástenný, zapustený IP55-65, rad.5</t>
  </si>
  <si>
    <t>345 363A201</t>
  </si>
  <si>
    <t>Prepínač rad.5 : 3553-05929 B, Praktik IP44, nástenný, biela</t>
  </si>
  <si>
    <t>21011-0024</t>
  </si>
  <si>
    <t>Spínač nástenný, zapustený IP55-65, rad.6</t>
  </si>
  <si>
    <t>345 374A202</t>
  </si>
  <si>
    <t>Prepínač rad.6 : 3553-06929 S, Praktik IP44, nástenný, šedá</t>
  </si>
  <si>
    <t>21011-0-r11</t>
  </si>
  <si>
    <t>Montáž spínača centál stop</t>
  </si>
  <si>
    <t>358 130-r12</t>
  </si>
  <si>
    <t>Tlačidlo núdzové Centál Stop</t>
  </si>
  <si>
    <t>21011-1012</t>
  </si>
  <si>
    <t>Zásuvka zapustená IP20, x-násobná 10/16A - 250V, priebežná</t>
  </si>
  <si>
    <t>345 400A401</t>
  </si>
  <si>
    <t>Zásuvka 1-nás. biela</t>
  </si>
  <si>
    <t>345 410A401</t>
  </si>
  <si>
    <t>Zásuvka 2-nás.  biela</t>
  </si>
  <si>
    <t>21011-1031</t>
  </si>
  <si>
    <t>Zásuvka nást, zapust IP41-46, x-násobná 10/16A - 250V, koncová</t>
  </si>
  <si>
    <t>345 420A021</t>
  </si>
  <si>
    <t>Zásuvka 1-nás. 5518A-2989 B Tango® IP44, zapustená (bc) biela</t>
  </si>
  <si>
    <t>345 420A201</t>
  </si>
  <si>
    <t>Zásuvka 1-nás. 5518-2929 B, Praktik IP44, nástenná s viečkom, biela</t>
  </si>
  <si>
    <t>21011-1111</t>
  </si>
  <si>
    <t>Zásuvka priemys. nástenná IP67, 16A/500V, 2P+Z</t>
  </si>
  <si>
    <t>358 000D000</t>
  </si>
  <si>
    <t>Zásuvka 230V/16A nástenná flexo55 , IP55</t>
  </si>
  <si>
    <t>21011-1103</t>
  </si>
  <si>
    <t>Zásuvka priemys. nástenná IP44, 16A/500V, 3P+Z (+N)</t>
  </si>
  <si>
    <t>358 000D600</t>
  </si>
  <si>
    <t>Zásuvka 400V/16A nástenná 3P+N+PE : IZS 1653, IP44, červená</t>
  </si>
  <si>
    <t>21020-1018</t>
  </si>
  <si>
    <t>Svietidlo žiarivkové stropné IP20-54</t>
  </si>
  <si>
    <t>348 2B00001</t>
  </si>
  <si>
    <t>Svietidlo stropné LED - 230V - 15-40W - A,A1,D</t>
  </si>
  <si>
    <t>21020-1076</t>
  </si>
  <si>
    <t>Svietidlo nástenné resp. stropné IP44</t>
  </si>
  <si>
    <t>348 3B00802</t>
  </si>
  <si>
    <t>Svietidlo LED nástenné resp. stropné IP44, 20W  - B</t>
  </si>
  <si>
    <t>21020-0004</t>
  </si>
  <si>
    <t>Svietidlo LED IP20, 1x15-25W</t>
  </si>
  <si>
    <t>348 2M0002</t>
  </si>
  <si>
    <t>Svietidlo LED stropné resp. zaspustené 15-25W - C,Cp,F</t>
  </si>
  <si>
    <t>21020-0039</t>
  </si>
  <si>
    <t>Svietidlo žiarovkové nástenné núdzové, IP20</t>
  </si>
  <si>
    <t>348 8B0002</t>
  </si>
  <si>
    <t>Svietidlo LED núdzové 8W, IP20, 2h - N</t>
  </si>
  <si>
    <t>21019-1-rr1</t>
  </si>
  <si>
    <t>Montáž snímača prítomnosti</t>
  </si>
  <si>
    <t>374 95E-sp</t>
  </si>
  <si>
    <t>Snímač prítomnosti PRS46B</t>
  </si>
  <si>
    <t>21001-0301</t>
  </si>
  <si>
    <t>Škatuľa KP prístrojová bez zapojenia</t>
  </si>
  <si>
    <t>345 600D050</t>
  </si>
  <si>
    <t>Škatuľa KP prístrojová 1-nás : 6400-231 (D72x42) (68/2-1901)</t>
  </si>
  <si>
    <t>21001-0321</t>
  </si>
  <si>
    <t>Škatuľa KR rozvodka kruhová (D68) vrátane zapojenia</t>
  </si>
  <si>
    <t>345 608D000</t>
  </si>
  <si>
    <t>Škatuľa KR rozvodná : 6400-221 (D72x42) (KU 68/2-1903) kompletná</t>
  </si>
  <si>
    <t>21001-0351</t>
  </si>
  <si>
    <t>Škatuľa KR rozvodka IP66, vodiče do 4mm2 ( 6455-11)</t>
  </si>
  <si>
    <t>345 620D502</t>
  </si>
  <si>
    <t>Škatuľa KR rozvodná uzatv. IP65 : 6457-11, 6x vstup (4xPg13,5+2xD16) 5x3/4mm2</t>
  </si>
  <si>
    <t>345 641G212</t>
  </si>
  <si>
    <t>Svorka bezskrutková WAGO : 273-252 (2x1,0-2,5mm2) 400V, škatuľová, transparentná</t>
  </si>
  <si>
    <t>345 641G312</t>
  </si>
  <si>
    <t>Svorka bezskrutková WAGO : 273-253 (3x1,0-2,5mm2) 400V, škatuľová, transparentná</t>
  </si>
  <si>
    <t>345 641G412</t>
  </si>
  <si>
    <t>Svorka bezskrutková WAGO : 273-254 (4x1,0-2,5mm2) 400V, škatuľová, transparentná</t>
  </si>
  <si>
    <t>21010-0003</t>
  </si>
  <si>
    <t>Ukončenie vodiča v rozvádzači a zapojenie 10-16</t>
  </si>
  <si>
    <t>345 641G512</t>
  </si>
  <si>
    <t>Svorka bezskrutková WAGO : 273-255 (5x1,0-2,5mm2) 400V, škatuľová, transparentná</t>
  </si>
  <si>
    <t>240</t>
  </si>
  <si>
    <t>21010-0258</t>
  </si>
  <si>
    <t>Ukončenie káblov celoplastových smršť. záklopkou do 5x4</t>
  </si>
  <si>
    <t>242</t>
  </si>
  <si>
    <t>21095-0101</t>
  </si>
  <si>
    <t>Štítok označovací na kábel</t>
  </si>
  <si>
    <t>244</t>
  </si>
  <si>
    <t>358 5444P08</t>
  </si>
  <si>
    <t>Štítok nápisu</t>
  </si>
  <si>
    <t>246</t>
  </si>
  <si>
    <t>21019-0003</t>
  </si>
  <si>
    <t>Montáž rozvodnice do 100kg</t>
  </si>
  <si>
    <t>248</t>
  </si>
  <si>
    <t>357 000E-r1</t>
  </si>
  <si>
    <t>Rozvádzač HR, vrátane zloženia</t>
  </si>
  <si>
    <t>250</t>
  </si>
  <si>
    <t>357 000E-r2</t>
  </si>
  <si>
    <t>Rozvádzač R1,2,3, vrátane zloženia</t>
  </si>
  <si>
    <t>252</t>
  </si>
  <si>
    <t>357 000E-r3</t>
  </si>
  <si>
    <t>Rozvádzač R, vrátane zloženia</t>
  </si>
  <si>
    <t>254</t>
  </si>
  <si>
    <t>357 000E-r4</t>
  </si>
  <si>
    <t>Rozvádzač R-F, vrátane zloženia</t>
  </si>
  <si>
    <t>357 000E-r5</t>
  </si>
  <si>
    <t>Rozvádzač R-K, vrátane zloženia</t>
  </si>
  <si>
    <t>258</t>
  </si>
  <si>
    <t>97403-1121</t>
  </si>
  <si>
    <t>Vysekanie rýh v tehelnom murive hl. do 3 cm š. do 3 cm</t>
  </si>
  <si>
    <t>260</t>
  </si>
  <si>
    <t>97403-1122</t>
  </si>
  <si>
    <t>Vysekanie rýh v tehelnom murive hl. do 3 cm š. do 7 cm</t>
  </si>
  <si>
    <t>262</t>
  </si>
  <si>
    <t>97403-1142</t>
  </si>
  <si>
    <t>Vysekanie rýh v tehelnom murive hl. do 7 cm š. do 7 cm</t>
  </si>
  <si>
    <t>264</t>
  </si>
  <si>
    <t>21329-1002</t>
  </si>
  <si>
    <t>Demontážné práce -elektr. rozvody</t>
  </si>
  <si>
    <t>266</t>
  </si>
  <si>
    <t>268</t>
  </si>
  <si>
    <t>270</t>
  </si>
  <si>
    <t>272</t>
  </si>
  <si>
    <t>274</t>
  </si>
  <si>
    <t>276</t>
  </si>
  <si>
    <t>278</t>
  </si>
  <si>
    <t>D5</t>
  </si>
  <si>
    <t>M22 - slaboprúd</t>
  </si>
  <si>
    <t>220060000</t>
  </si>
  <si>
    <t>M+D slaboprúd</t>
  </si>
  <si>
    <t>kpl</t>
  </si>
  <si>
    <t>1510414484</t>
  </si>
  <si>
    <t>N.02 - Vodovodná prípojka</t>
  </si>
  <si>
    <t>001 - Vodovodná prípojka</t>
  </si>
  <si>
    <t>001</t>
  </si>
  <si>
    <t>113107142</t>
  </si>
  <si>
    <t>Odstránenie krytu asfaltového v ploche do 200 m2, hr. nad 50 do 100 mm,  -0,18100t</t>
  </si>
  <si>
    <t>132101201</t>
  </si>
  <si>
    <t>Výkop ryhy šírky 600-2000mm hor 1-2 do 100 m3</t>
  </si>
  <si>
    <t>162501105</t>
  </si>
  <si>
    <t>Vodorovné premiestnenie výkopku po spevnenej ceste z horniny tr.1-4, do 100 m3, príplatok k cene za každých ďalšich a začatých 1000 m</t>
  </si>
  <si>
    <t>167101101</t>
  </si>
  <si>
    <t>Nakladanie neuľahnutého výkopku z hornín tr.1-4 do 100 m3</t>
  </si>
  <si>
    <t>286130048900</t>
  </si>
  <si>
    <t>Rúra HDPE PE100 D 32x3,0 mm, PN 16 (SDR11) pre tlakový rozvod pitnej vody</t>
  </si>
  <si>
    <t>286130049200</t>
  </si>
  <si>
    <t>Rúra HDPE PE100 D 63x5,8 mm,PN 16 (SDR11) pre tlakový rozvod pitnej vody</t>
  </si>
  <si>
    <t>Zásyp sypaninou so zhutnením jám, šachiet, rýh, zárezov do 100 m3</t>
  </si>
  <si>
    <t>871171000</t>
  </si>
  <si>
    <t>Montáž vodovodného potrubia z dvojvsrtvového PE 100 SDR11/PN16 zváraných natupo D 32x3,0 mm</t>
  </si>
  <si>
    <t>871221006</t>
  </si>
  <si>
    <t>Montáž vodovodného potrubia z dvojvsrtvového PE 100 SDR11/PN16 zváraných natupo D 63x5,8 mm</t>
  </si>
  <si>
    <t>286610029700</t>
  </si>
  <si>
    <t>Vodomerná šachta DN 1000, výška 1600mm</t>
  </si>
  <si>
    <t>894810012</t>
  </si>
  <si>
    <t>Montáž plastovej vodomernej šachty 1000 PP, výška šachty 2 m, s roznášacím prstencom a poklopom</t>
  </si>
  <si>
    <t>592240009200</t>
  </si>
  <si>
    <t>Betónový roznášací prstenec pre šachty DN 1000</t>
  </si>
  <si>
    <t>592240008400</t>
  </si>
  <si>
    <t>Poklop BEGU betón - liatina 1000 PL600/D400 pre zaťaženie do 40 t pre šachty DN 630 až 1000</t>
  </si>
  <si>
    <t>893810133</t>
  </si>
  <si>
    <t>Osadenie vodomernej šachty kruhovej z PP samonosnej D do 1,2 m, svetlej hĺbky do 1,8 m</t>
  </si>
  <si>
    <t>552520069200</t>
  </si>
  <si>
    <t>Spojka redukovaná ISO liatinová, d 63-50 mm, PN 16, s epoxidovou ochrannou vrstvou, na vodu</t>
  </si>
  <si>
    <t>551110016700</t>
  </si>
  <si>
    <t>Spätný ventil kontrolovateľný, 5/4" FF, PN 16, mosadz,</t>
  </si>
  <si>
    <t>551110007400</t>
  </si>
  <si>
    <t>Guľový uzáver pre vodu s odvodnením, 5/4" FF, páčka, niklovaná mosadz,</t>
  </si>
  <si>
    <t>388240001800</t>
  </si>
  <si>
    <t>Vodomer DN32 5/4", 6,0m3/h</t>
  </si>
  <si>
    <t>551110008800</t>
  </si>
  <si>
    <t>Guľový uzáver pre vodu, 5/4"</t>
  </si>
  <si>
    <t>422210006000</t>
  </si>
  <si>
    <t>Posúvač prírubový redukovaný typ E2 DN 100/65, PN 16 na vodu</t>
  </si>
  <si>
    <t>422210001800</t>
  </si>
  <si>
    <t>Zemná súprava posúvačová teleskopická D 65 mm, 1,2 - 1,8 m</t>
  </si>
  <si>
    <t>4222100018001</t>
  </si>
  <si>
    <t>Podkladná doska</t>
  </si>
  <si>
    <t>4222100018002</t>
  </si>
  <si>
    <t>Uličný poklop voda</t>
  </si>
  <si>
    <t>551180001700</t>
  </si>
  <si>
    <t>Navrtávaci pás Hacom uzáverový DN 100 - 2" na vodu</t>
  </si>
  <si>
    <t>552520069000</t>
  </si>
  <si>
    <t>Spojka redukovaná ISO liatinová, d 50-32 mm, PN 16, s epoxidovou ochrannou vrstvou, na vodu, HAWLE</t>
  </si>
  <si>
    <t>892241111</t>
  </si>
  <si>
    <t>Ostatné práce na rúrovom vedení, tlakové skúšky vodovodného potrubia DN do 80</t>
  </si>
  <si>
    <t>N.03 - Kanalizačná prípojka</t>
  </si>
  <si>
    <t xml:space="preserve">    721 - Kanalizačná prípojka</t>
  </si>
  <si>
    <t>721110809</t>
  </si>
  <si>
    <t>Demontáž potrubia z kameninových rúr normálnych a kyselinovzdorných nad 200 do DN 300,  -0,05121t</t>
  </si>
  <si>
    <t>286120001000</t>
  </si>
  <si>
    <t>Rúra PVC hladký kanalizačný systém DN 125x3,2, dĺ. 5 m, SN4</t>
  </si>
  <si>
    <t>286120001500</t>
  </si>
  <si>
    <t>Rúra PVC hladký kanalizačný systém DN 160x4,0, dĺ. 5 m, SN4</t>
  </si>
  <si>
    <t>286520003000</t>
  </si>
  <si>
    <t>Koleno PVC D 125/45° hladký kanalizačný systém</t>
  </si>
  <si>
    <t>286520003100</t>
  </si>
  <si>
    <t>Koleno PVC D 150/45° hladký kanalizačný systém, PIPELIFE</t>
  </si>
  <si>
    <t>286520010200</t>
  </si>
  <si>
    <t>Redukcia PVC D 150/125 mm hladký kanalizačný systém</t>
  </si>
  <si>
    <t>286520010000</t>
  </si>
  <si>
    <t>Redukcia PVC D 125/100 mm hladký kanalizačný systém, PIPELIFE</t>
  </si>
  <si>
    <t>286520018000</t>
  </si>
  <si>
    <t>Odbočka PVC DN 125/125/45° hladký kanalizačný systém</t>
  </si>
  <si>
    <t>286520021400</t>
  </si>
  <si>
    <t>Odbočka PVC DN 150/125/87° hladký kanalizačný systém</t>
  </si>
  <si>
    <t>286610002300</t>
  </si>
  <si>
    <t>Zberné dno DN 400, vtok/výtok DN 160, pre PP revízne šachty na PVC hladkú kanalizáciu s predĺžením</t>
  </si>
  <si>
    <t>286610027600</t>
  </si>
  <si>
    <t>Predĺženie teleskopické s poklopom plným, zaťaženie do 40 t, pre PP revízne šachty</t>
  </si>
  <si>
    <t>286610011700</t>
  </si>
  <si>
    <t>Šachtové dno PRO800/160, 0°-180°, pre PP revízne šachty DN 800</t>
  </si>
  <si>
    <t>286610028400</t>
  </si>
  <si>
    <t>Predlžovacia skruž DN 800, dĺžka 0,5 m, pre PP revízne šachty DN 800</t>
  </si>
  <si>
    <t>286610029400</t>
  </si>
  <si>
    <t>Kónus s nadstavcom DN 800/600, dĺžka 250 mm, pre PP revízne šachty DN 800, PIPELIFE</t>
  </si>
  <si>
    <t>592240009100</t>
  </si>
  <si>
    <t>Betónový roznášací prstenec pre revízne šachty DN 800</t>
  </si>
  <si>
    <t>Poklop BEGU betón - liatina 1000 PL600/D400 pre zaťaženie do 40 t pre revízne šachty DN 630 až 1000</t>
  </si>
  <si>
    <t>286520042500</t>
  </si>
  <si>
    <t>Čistiaci kus PVC DN 150 hladký kanalizačný systém</t>
  </si>
  <si>
    <t>286520042400</t>
  </si>
  <si>
    <t>Čistiaci kus PVC DN 125 hladký kanalizačný systém, PIPELIFE</t>
  </si>
  <si>
    <t>894810006</t>
  </si>
  <si>
    <t>Montáž PP revíznej kanalizačnej šachty 600 do výšky šachty 2 m s plastovým poklopom</t>
  </si>
  <si>
    <t>Montáž plastovej revíznej kanalizačnej šachty 800 PP, výška šachty 2 m, s roznášacím prstencom a poklopom</t>
  </si>
  <si>
    <t>N.04 - NN prípojka</t>
  </si>
  <si>
    <t xml:space="preserve">    D4 - M21 - NN rozvody</t>
  </si>
  <si>
    <t>D4</t>
  </si>
  <si>
    <t>M21 - NN rozvody</t>
  </si>
  <si>
    <t>21001-0135</t>
  </si>
  <si>
    <t>Rúrka PE uložená pevne 80mm</t>
  </si>
  <si>
    <t>280</t>
  </si>
  <si>
    <t>345 653I307</t>
  </si>
  <si>
    <t>Rúrka el-inšt PVC tuhá : UPRM-Turbo ® 63</t>
  </si>
  <si>
    <t>282</t>
  </si>
  <si>
    <t>345 658I002</t>
  </si>
  <si>
    <t>Chránička HD-PE kábelová ohybná 026353 : FXKVR 75, čierna</t>
  </si>
  <si>
    <t>284</t>
  </si>
  <si>
    <t>21090-1092</t>
  </si>
  <si>
    <t>Kábel 1kV pevne uložený AYKY 4x50</t>
  </si>
  <si>
    <t>286</t>
  </si>
  <si>
    <t>921 AN01769</t>
  </si>
  <si>
    <t>Kábel NAYY-J 4X50</t>
  </si>
  <si>
    <t>288</t>
  </si>
  <si>
    <t>290</t>
  </si>
  <si>
    <t>292</t>
  </si>
  <si>
    <t>294</t>
  </si>
  <si>
    <t>46020-0683</t>
  </si>
  <si>
    <t>Káblové ryhy šírky 65, hĺbky 120, zemina tr 3</t>
  </si>
  <si>
    <t>296</t>
  </si>
  <si>
    <t>46042-0022</t>
  </si>
  <si>
    <t>Zriadenie káblového lôžka 65/10 cm, pieskom</t>
  </si>
  <si>
    <t>298</t>
  </si>
  <si>
    <t>46049-0011</t>
  </si>
  <si>
    <t>Zakrytie káblov výstražnou fóliou PVC šírky 22cm</t>
  </si>
  <si>
    <t>300</t>
  </si>
  <si>
    <t>46056-0683</t>
  </si>
  <si>
    <t>Zásyp ryhy šírky 65, hĺbky 120, zemina tr 3</t>
  </si>
  <si>
    <t>302</t>
  </si>
  <si>
    <t>21019-1551</t>
  </si>
  <si>
    <t>Skriňa rozpojovacia VRIS I,II,K</t>
  </si>
  <si>
    <t>304</t>
  </si>
  <si>
    <t>357 509H002</t>
  </si>
  <si>
    <t>Skriňa 0731204 : VRIS 1</t>
  </si>
  <si>
    <t>306</t>
  </si>
  <si>
    <t>357 509H005</t>
  </si>
  <si>
    <t>Upínací nerezový pás 1301304 : HASMA</t>
  </si>
  <si>
    <t>308</t>
  </si>
  <si>
    <t>21012-0103</t>
  </si>
  <si>
    <t>Vložka poistková, nožová PC</t>
  </si>
  <si>
    <t>310</t>
  </si>
  <si>
    <t>358 5702O32</t>
  </si>
  <si>
    <t>Poistka nožová PN1 : 07233 - 100A gG</t>
  </si>
  <si>
    <t>312</t>
  </si>
  <si>
    <t>21019-0004</t>
  </si>
  <si>
    <t>Montáž rozvodnice do 150kg</t>
  </si>
  <si>
    <t>314</t>
  </si>
  <si>
    <t>21019-1542</t>
  </si>
  <si>
    <t>Montáž piliera pre RE</t>
  </si>
  <si>
    <t>316</t>
  </si>
  <si>
    <t>357 541H046</t>
  </si>
  <si>
    <t>Rozvodnica elektromerová RE2.0 1x25A+1x32A/2.1-5x25A + präpeťová ochrana</t>
  </si>
  <si>
    <t>318</t>
  </si>
  <si>
    <t>21022-0021</t>
  </si>
  <si>
    <t>Vedenie uzemňovacie v zemi FeZn do 120mm2, vrátane svoriek</t>
  </si>
  <si>
    <t>320</t>
  </si>
  <si>
    <t>354 9000A34</t>
  </si>
  <si>
    <t>Pásovina uzemňovacia FeZn 30x4</t>
  </si>
  <si>
    <t>322</t>
  </si>
  <si>
    <t>324</t>
  </si>
  <si>
    <t>326</t>
  </si>
  <si>
    <t>328</t>
  </si>
  <si>
    <t>330</t>
  </si>
  <si>
    <t>332</t>
  </si>
  <si>
    <t>334</t>
  </si>
  <si>
    <t>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</si>
</sst>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8"/>
      <name val="Trebuchet MS"/>
      <family val="2"/>
    </font>
    <font>
      <sz val="9"/>
      <name val="Trebuchet M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34" fillId="0" borderId="0" applyNumberFormat="0" applyFill="0" applyBorder="0" applyAlignment="0" applyProtection="0"/>
    <xf numFmtId="0" fontId="35" fillId="0" borderId="0"/>
  </cellStyleXfs>
  <cellXfs count="23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9" fontId="36" fillId="0" borderId="0" xfId="2" applyNumberFormat="1" applyFont="1" applyBorder="1" applyAlignment="1">
      <alignment horizontal="left" vertical="center"/>
    </xf>
    <xf numFmtId="167" fontId="19" fillId="0" borderId="22" xfId="0" applyNumberFormat="1" applyFont="1" applyFill="1" applyBorder="1" applyAlignment="1" applyProtection="1">
      <alignment vertical="center"/>
      <protection locked="0"/>
    </xf>
    <xf numFmtId="0" fontId="0" fillId="6" borderId="3" xfId="0" applyFont="1" applyFill="1" applyBorder="1" applyAlignment="1">
      <alignment vertical="center"/>
    </xf>
    <xf numFmtId="0" fontId="33" fillId="6" borderId="3" xfId="0" applyFont="1" applyFill="1" applyBorder="1" applyAlignment="1">
      <alignment vertical="center"/>
    </xf>
    <xf numFmtId="167" fontId="32" fillId="0" borderId="22" xfId="0" applyNumberFormat="1" applyFont="1" applyFill="1" applyBorder="1" applyAlignment="1" applyProtection="1">
      <alignment vertical="center"/>
      <protection locked="0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3">
    <cellStyle name="Hypertextové prepojenie" xfId="1" builtinId="8"/>
    <cellStyle name="Normálna" xfId="0" builtinId="0" customBuiltin="1"/>
    <cellStyle name="Normálna 2" xfId="2" xr:uid="{F71D9670-A8BB-416C-B192-C1250F20BD16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9"/>
  <sheetViews>
    <sheetView showGridLines="0" tabSelected="1" workbookViewId="0">
      <selection activeCell="AM21" sqref="AM2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90" t="s">
        <v>5</v>
      </c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201" t="s">
        <v>13</v>
      </c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R5" s="16"/>
      <c r="BE5" s="208" t="s">
        <v>14</v>
      </c>
      <c r="BS5" s="13" t="s">
        <v>6</v>
      </c>
    </row>
    <row r="6" spans="1:74" ht="36.950000000000003" customHeight="1">
      <c r="B6" s="16"/>
      <c r="D6" s="22" t="s">
        <v>15</v>
      </c>
      <c r="K6" s="202" t="s">
        <v>16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R6" s="16"/>
      <c r="BE6" s="209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09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181" t="s">
        <v>2467</v>
      </c>
      <c r="AR8" s="16"/>
      <c r="BE8" s="209"/>
      <c r="BS8" s="13" t="s">
        <v>6</v>
      </c>
    </row>
    <row r="9" spans="1:74" ht="14.45" customHeight="1">
      <c r="B9" s="16"/>
      <c r="AR9" s="16"/>
      <c r="BE9" s="209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1</v>
      </c>
      <c r="AR10" s="16"/>
      <c r="BE10" s="209"/>
      <c r="BS10" s="13" t="s">
        <v>6</v>
      </c>
    </row>
    <row r="11" spans="1:74" ht="18.399999999999999" customHeight="1">
      <c r="B11" s="16"/>
      <c r="E11" s="21" t="s">
        <v>24</v>
      </c>
      <c r="AK11" s="23" t="s">
        <v>25</v>
      </c>
      <c r="AN11" s="21" t="s">
        <v>1</v>
      </c>
      <c r="AR11" s="16"/>
      <c r="BE11" s="209"/>
      <c r="BS11" s="13" t="s">
        <v>6</v>
      </c>
    </row>
    <row r="12" spans="1:74" ht="6.95" customHeight="1">
      <c r="B12" s="16"/>
      <c r="AR12" s="16"/>
      <c r="BE12" s="209"/>
      <c r="BS12" s="13" t="s">
        <v>6</v>
      </c>
    </row>
    <row r="13" spans="1:74" ht="12" customHeight="1">
      <c r="B13" s="16"/>
      <c r="D13" s="23" t="s">
        <v>26</v>
      </c>
      <c r="AK13" s="23" t="s">
        <v>23</v>
      </c>
      <c r="AN13" s="25" t="s">
        <v>27</v>
      </c>
      <c r="AR13" s="16"/>
      <c r="BE13" s="209"/>
      <c r="BS13" s="13" t="s">
        <v>6</v>
      </c>
    </row>
    <row r="14" spans="1:74" ht="12.75">
      <c r="B14" s="16"/>
      <c r="E14" s="203" t="s">
        <v>27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3" t="s">
        <v>25</v>
      </c>
      <c r="AN14" s="25" t="s">
        <v>27</v>
      </c>
      <c r="AR14" s="16"/>
      <c r="BE14" s="209"/>
      <c r="BS14" s="13" t="s">
        <v>6</v>
      </c>
    </row>
    <row r="15" spans="1:74" ht="6.95" customHeight="1">
      <c r="B15" s="16"/>
      <c r="AR15" s="16"/>
      <c r="BE15" s="209"/>
      <c r="BS15" s="13" t="s">
        <v>3</v>
      </c>
    </row>
    <row r="16" spans="1:74" ht="12" customHeight="1">
      <c r="B16" s="16"/>
      <c r="D16" s="23" t="s">
        <v>28</v>
      </c>
      <c r="AK16" s="23" t="s">
        <v>23</v>
      </c>
      <c r="AN16" s="21" t="s">
        <v>1</v>
      </c>
      <c r="AR16" s="16"/>
      <c r="BE16" s="209"/>
      <c r="BS16" s="13" t="s">
        <v>3</v>
      </c>
    </row>
    <row r="17" spans="2:71" ht="18.399999999999999" customHeight="1">
      <c r="B17" s="16"/>
      <c r="E17" s="21" t="s">
        <v>29</v>
      </c>
      <c r="AK17" s="23" t="s">
        <v>25</v>
      </c>
      <c r="AN17" s="21" t="s">
        <v>1</v>
      </c>
      <c r="AR17" s="16"/>
      <c r="BE17" s="209"/>
      <c r="BS17" s="13" t="s">
        <v>30</v>
      </c>
    </row>
    <row r="18" spans="2:71" ht="6.95" customHeight="1">
      <c r="B18" s="16"/>
      <c r="AR18" s="16"/>
      <c r="BE18" s="209"/>
      <c r="BS18" s="13" t="s">
        <v>6</v>
      </c>
    </row>
    <row r="19" spans="2:71" ht="12" customHeight="1">
      <c r="B19" s="16"/>
      <c r="D19" s="23" t="s">
        <v>31</v>
      </c>
      <c r="AK19" s="23" t="s">
        <v>23</v>
      </c>
      <c r="AN19" s="21" t="s">
        <v>1</v>
      </c>
      <c r="AR19" s="16"/>
      <c r="BE19" s="209"/>
      <c r="BS19" s="13" t="s">
        <v>6</v>
      </c>
    </row>
    <row r="20" spans="2:71" ht="18.399999999999999" customHeight="1">
      <c r="B20" s="16"/>
      <c r="E20" s="21" t="s">
        <v>32</v>
      </c>
      <c r="AK20" s="23" t="s">
        <v>25</v>
      </c>
      <c r="AN20" s="21" t="s">
        <v>1</v>
      </c>
      <c r="AR20" s="16"/>
      <c r="BE20" s="209"/>
      <c r="BS20" s="13" t="s">
        <v>30</v>
      </c>
    </row>
    <row r="21" spans="2:71" ht="6.95" customHeight="1">
      <c r="B21" s="16"/>
      <c r="AR21" s="16"/>
      <c r="BE21" s="209"/>
    </row>
    <row r="22" spans="2:71" ht="12" customHeight="1">
      <c r="B22" s="16"/>
      <c r="D22" s="23" t="s">
        <v>33</v>
      </c>
      <c r="AR22" s="16"/>
      <c r="BE22" s="209"/>
    </row>
    <row r="23" spans="2:71" ht="16.5" customHeight="1">
      <c r="B23" s="16"/>
      <c r="E23" s="205" t="s">
        <v>1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R23" s="16"/>
      <c r="BE23" s="209"/>
    </row>
    <row r="24" spans="2:71" ht="6.95" customHeight="1">
      <c r="B24" s="16"/>
      <c r="AR24" s="16"/>
      <c r="BE24" s="209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9"/>
    </row>
    <row r="26" spans="2:71" s="1" customFormat="1" ht="25.9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6">
        <f>ROUND(AG94,2)</f>
        <v>0</v>
      </c>
      <c r="AL26" s="187"/>
      <c r="AM26" s="187"/>
      <c r="AN26" s="187"/>
      <c r="AO26" s="187"/>
      <c r="AR26" s="28"/>
      <c r="BE26" s="209"/>
    </row>
    <row r="27" spans="2:71" s="1" customFormat="1" ht="6.95" customHeight="1">
      <c r="B27" s="28"/>
      <c r="AR27" s="28"/>
      <c r="BE27" s="209"/>
    </row>
    <row r="28" spans="2:71" s="1" customFormat="1" ht="12.75">
      <c r="B28" s="28"/>
      <c r="L28" s="206" t="s">
        <v>35</v>
      </c>
      <c r="M28" s="206"/>
      <c r="N28" s="206"/>
      <c r="O28" s="206"/>
      <c r="P28" s="206"/>
      <c r="W28" s="206" t="s">
        <v>36</v>
      </c>
      <c r="X28" s="206"/>
      <c r="Y28" s="206"/>
      <c r="Z28" s="206"/>
      <c r="AA28" s="206"/>
      <c r="AB28" s="206"/>
      <c r="AC28" s="206"/>
      <c r="AD28" s="206"/>
      <c r="AE28" s="206"/>
      <c r="AK28" s="206" t="s">
        <v>37</v>
      </c>
      <c r="AL28" s="206"/>
      <c r="AM28" s="206"/>
      <c r="AN28" s="206"/>
      <c r="AO28" s="206"/>
      <c r="AR28" s="28"/>
      <c r="BE28" s="209"/>
    </row>
    <row r="29" spans="2:71" s="2" customFormat="1" ht="14.45" customHeight="1">
      <c r="B29" s="32"/>
      <c r="D29" s="23" t="s">
        <v>38</v>
      </c>
      <c r="F29" s="23" t="s">
        <v>39</v>
      </c>
      <c r="L29" s="207">
        <v>0.2</v>
      </c>
      <c r="M29" s="189"/>
      <c r="N29" s="189"/>
      <c r="O29" s="189"/>
      <c r="P29" s="189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K29" s="188">
        <f>ROUND(AV94, 2)</f>
        <v>0</v>
      </c>
      <c r="AL29" s="189"/>
      <c r="AM29" s="189"/>
      <c r="AN29" s="189"/>
      <c r="AO29" s="189"/>
      <c r="AR29" s="32"/>
      <c r="BE29" s="210"/>
    </row>
    <row r="30" spans="2:71" s="2" customFormat="1" ht="14.45" customHeight="1">
      <c r="B30" s="32"/>
      <c r="F30" s="23" t="s">
        <v>40</v>
      </c>
      <c r="L30" s="207">
        <v>0.2</v>
      </c>
      <c r="M30" s="189"/>
      <c r="N30" s="189"/>
      <c r="O30" s="189"/>
      <c r="P30" s="189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ROUND(AW94, 2)</f>
        <v>0</v>
      </c>
      <c r="AL30" s="189"/>
      <c r="AM30" s="189"/>
      <c r="AN30" s="189"/>
      <c r="AO30" s="189"/>
      <c r="AR30" s="32"/>
      <c r="BE30" s="210"/>
    </row>
    <row r="31" spans="2:71" s="2" customFormat="1" ht="14.45" hidden="1" customHeight="1">
      <c r="B31" s="32"/>
      <c r="F31" s="23" t="s">
        <v>41</v>
      </c>
      <c r="L31" s="207">
        <v>0.2</v>
      </c>
      <c r="M31" s="189"/>
      <c r="N31" s="189"/>
      <c r="O31" s="189"/>
      <c r="P31" s="189"/>
      <c r="W31" s="188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v>0</v>
      </c>
      <c r="AL31" s="189"/>
      <c r="AM31" s="189"/>
      <c r="AN31" s="189"/>
      <c r="AO31" s="189"/>
      <c r="AR31" s="32"/>
      <c r="BE31" s="210"/>
    </row>
    <row r="32" spans="2:71" s="2" customFormat="1" ht="14.45" hidden="1" customHeight="1">
      <c r="B32" s="32"/>
      <c r="F32" s="23" t="s">
        <v>42</v>
      </c>
      <c r="L32" s="207">
        <v>0.2</v>
      </c>
      <c r="M32" s="189"/>
      <c r="N32" s="189"/>
      <c r="O32" s="189"/>
      <c r="P32" s="189"/>
      <c r="W32" s="188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32"/>
      <c r="BE32" s="210"/>
    </row>
    <row r="33" spans="2:57" s="2" customFormat="1" ht="14.45" hidden="1" customHeight="1">
      <c r="B33" s="32"/>
      <c r="F33" s="23" t="s">
        <v>43</v>
      </c>
      <c r="L33" s="207">
        <v>0</v>
      </c>
      <c r="M33" s="189"/>
      <c r="N33" s="189"/>
      <c r="O33" s="189"/>
      <c r="P33" s="189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88">
        <v>0</v>
      </c>
      <c r="AL33" s="189"/>
      <c r="AM33" s="189"/>
      <c r="AN33" s="189"/>
      <c r="AO33" s="189"/>
      <c r="AR33" s="32"/>
      <c r="BE33" s="210"/>
    </row>
    <row r="34" spans="2:57" s="1" customFormat="1" ht="6.95" customHeight="1">
      <c r="B34" s="28"/>
      <c r="AR34" s="28"/>
      <c r="BE34" s="209"/>
    </row>
    <row r="35" spans="2:57" s="1" customFormat="1" ht="25.9" customHeight="1">
      <c r="B35" s="28"/>
      <c r="C35" s="33"/>
      <c r="D35" s="34" t="s">
        <v>44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45</v>
      </c>
      <c r="U35" s="35"/>
      <c r="V35" s="35"/>
      <c r="W35" s="35"/>
      <c r="X35" s="214" t="s">
        <v>46</v>
      </c>
      <c r="Y35" s="215"/>
      <c r="Z35" s="215"/>
      <c r="AA35" s="215"/>
      <c r="AB35" s="215"/>
      <c r="AC35" s="35"/>
      <c r="AD35" s="35"/>
      <c r="AE35" s="35"/>
      <c r="AF35" s="35"/>
      <c r="AG35" s="35"/>
      <c r="AH35" s="35"/>
      <c r="AI35" s="35"/>
      <c r="AJ35" s="35"/>
      <c r="AK35" s="216">
        <f>SUM(AK26:AK33)</f>
        <v>0</v>
      </c>
      <c r="AL35" s="215"/>
      <c r="AM35" s="215"/>
      <c r="AN35" s="215"/>
      <c r="AO35" s="217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47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48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8"/>
      <c r="D60" s="39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49</v>
      </c>
      <c r="AI60" s="30"/>
      <c r="AJ60" s="30"/>
      <c r="AK60" s="30"/>
      <c r="AL60" s="30"/>
      <c r="AM60" s="39" t="s">
        <v>50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8"/>
      <c r="D64" s="37" t="s">
        <v>51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52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8"/>
      <c r="D75" s="39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49</v>
      </c>
      <c r="AI75" s="30"/>
      <c r="AJ75" s="30"/>
      <c r="AK75" s="30"/>
      <c r="AL75" s="30"/>
      <c r="AM75" s="39" t="s">
        <v>50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2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2:91" s="1" customFormat="1" ht="24.95" customHeight="1">
      <c r="B82" s="28"/>
      <c r="C82" s="17" t="s">
        <v>53</v>
      </c>
      <c r="AR82" s="28"/>
    </row>
    <row r="83" spans="2:91" s="1" customFormat="1" ht="6.95" customHeight="1">
      <c r="B83" s="28"/>
      <c r="AR83" s="28"/>
    </row>
    <row r="84" spans="2:91" s="3" customFormat="1" ht="12" customHeight="1">
      <c r="B84" s="44"/>
      <c r="C84" s="23" t="s">
        <v>12</v>
      </c>
      <c r="L84" s="3" t="str">
        <f>K5</f>
        <v>201808311plat</v>
      </c>
      <c r="AR84" s="44"/>
    </row>
    <row r="85" spans="2:91" s="4" customFormat="1" ht="36.950000000000003" customHeight="1">
      <c r="B85" s="45"/>
      <c r="C85" s="46" t="s">
        <v>15</v>
      </c>
      <c r="L85" s="198" t="str">
        <f>K6</f>
        <v>Centrum integrovanej zdravotnej starostlivosti v meste Dobšiná</v>
      </c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R85" s="45"/>
    </row>
    <row r="86" spans="2:91" s="1" customFormat="1" ht="6.95" customHeight="1">
      <c r="B86" s="28"/>
      <c r="AR86" s="28"/>
    </row>
    <row r="87" spans="2:91" s="1" customFormat="1" ht="12" customHeight="1">
      <c r="B87" s="28"/>
      <c r="C87" s="23" t="s">
        <v>19</v>
      </c>
      <c r="L87" s="47" t="str">
        <f>IF(K8="","",K8)</f>
        <v>kat. územie Dobšiná, parc. číslo 1319/1</v>
      </c>
      <c r="AI87" s="23" t="s">
        <v>21</v>
      </c>
      <c r="AM87" s="200" t="str">
        <f>IF(AN8= "","",AN8)</f>
        <v>12/2018</v>
      </c>
      <c r="AN87" s="200"/>
      <c r="AR87" s="28"/>
    </row>
    <row r="88" spans="2:91" s="1" customFormat="1" ht="6.95" customHeight="1">
      <c r="B88" s="28"/>
      <c r="AR88" s="28"/>
    </row>
    <row r="89" spans="2:91" s="1" customFormat="1" ht="27.95" customHeight="1">
      <c r="B89" s="28"/>
      <c r="C89" s="23" t="s">
        <v>22</v>
      </c>
      <c r="L89" s="3" t="str">
        <f>IF(E11= "","",E11)</f>
        <v>mesto Dobšiná, SNP 554, 049 25 Dobšiná, SR</v>
      </c>
      <c r="AI89" s="23" t="s">
        <v>28</v>
      </c>
      <c r="AM89" s="196" t="str">
        <f>IF(E17="","",E17)</f>
        <v>Ing.Jiří Tencar Ph.D.;Južná trieda 1566/41, Košice</v>
      </c>
      <c r="AN89" s="197"/>
      <c r="AO89" s="197"/>
      <c r="AP89" s="197"/>
      <c r="AR89" s="28"/>
      <c r="AS89" s="192" t="s">
        <v>54</v>
      </c>
      <c r="AT89" s="193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2:91" s="1" customFormat="1" ht="15.2" customHeight="1">
      <c r="B90" s="28"/>
      <c r="C90" s="23" t="s">
        <v>26</v>
      </c>
      <c r="L90" s="3" t="str">
        <f>IF(E14= "Vyplň údaj","",E14)</f>
        <v/>
      </c>
      <c r="AI90" s="23" t="s">
        <v>31</v>
      </c>
      <c r="AM90" s="196" t="str">
        <f>IF(E20="","",E20)</f>
        <v xml:space="preserve"> </v>
      </c>
      <c r="AN90" s="197"/>
      <c r="AO90" s="197"/>
      <c r="AP90" s="197"/>
      <c r="AR90" s="28"/>
      <c r="AS90" s="194"/>
      <c r="AT90" s="195"/>
      <c r="AU90" s="51"/>
      <c r="AV90" s="51"/>
      <c r="AW90" s="51"/>
      <c r="AX90" s="51"/>
      <c r="AY90" s="51"/>
      <c r="AZ90" s="51"/>
      <c r="BA90" s="51"/>
      <c r="BB90" s="51"/>
      <c r="BC90" s="51"/>
      <c r="BD90" s="52"/>
    </row>
    <row r="91" spans="2:91" s="1" customFormat="1" ht="10.9" customHeight="1">
      <c r="B91" s="28"/>
      <c r="AR91" s="28"/>
      <c r="AS91" s="194"/>
      <c r="AT91" s="195"/>
      <c r="AU91" s="51"/>
      <c r="AV91" s="51"/>
      <c r="AW91" s="51"/>
      <c r="AX91" s="51"/>
      <c r="AY91" s="51"/>
      <c r="AZ91" s="51"/>
      <c r="BA91" s="51"/>
      <c r="BB91" s="51"/>
      <c r="BC91" s="51"/>
      <c r="BD91" s="52"/>
    </row>
    <row r="92" spans="2:91" s="1" customFormat="1" ht="29.25" customHeight="1">
      <c r="B92" s="28"/>
      <c r="C92" s="223" t="s">
        <v>55</v>
      </c>
      <c r="D92" s="224"/>
      <c r="E92" s="224"/>
      <c r="F92" s="224"/>
      <c r="G92" s="224"/>
      <c r="H92" s="53"/>
      <c r="I92" s="225" t="s">
        <v>56</v>
      </c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7" t="s">
        <v>57</v>
      </c>
      <c r="AH92" s="224"/>
      <c r="AI92" s="224"/>
      <c r="AJ92" s="224"/>
      <c r="AK92" s="224"/>
      <c r="AL92" s="224"/>
      <c r="AM92" s="224"/>
      <c r="AN92" s="225" t="s">
        <v>58</v>
      </c>
      <c r="AO92" s="224"/>
      <c r="AP92" s="226"/>
      <c r="AQ92" s="54" t="s">
        <v>59</v>
      </c>
      <c r="AR92" s="28"/>
      <c r="AS92" s="55" t="s">
        <v>60</v>
      </c>
      <c r="AT92" s="56" t="s">
        <v>61</v>
      </c>
      <c r="AU92" s="56" t="s">
        <v>62</v>
      </c>
      <c r="AV92" s="56" t="s">
        <v>63</v>
      </c>
      <c r="AW92" s="56" t="s">
        <v>64</v>
      </c>
      <c r="AX92" s="56" t="s">
        <v>65</v>
      </c>
      <c r="AY92" s="56" t="s">
        <v>66</v>
      </c>
      <c r="AZ92" s="56" t="s">
        <v>67</v>
      </c>
      <c r="BA92" s="56" t="s">
        <v>68</v>
      </c>
      <c r="BB92" s="56" t="s">
        <v>69</v>
      </c>
      <c r="BC92" s="56" t="s">
        <v>70</v>
      </c>
      <c r="BD92" s="57" t="s">
        <v>71</v>
      </c>
    </row>
    <row r="93" spans="2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2:91" s="5" customFormat="1" ht="32.450000000000003" customHeight="1">
      <c r="B94" s="59"/>
      <c r="C94" s="60" t="s">
        <v>72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29">
        <f>ROUND(AG95+AG102,2)</f>
        <v>0</v>
      </c>
      <c r="AH94" s="229"/>
      <c r="AI94" s="229"/>
      <c r="AJ94" s="229"/>
      <c r="AK94" s="229"/>
      <c r="AL94" s="229"/>
      <c r="AM94" s="229"/>
      <c r="AN94" s="213">
        <f t="shared" ref="AN94:AN107" si="0">SUM(AG94,AT94)</f>
        <v>0</v>
      </c>
      <c r="AO94" s="213"/>
      <c r="AP94" s="213"/>
      <c r="AQ94" s="63" t="s">
        <v>1</v>
      </c>
      <c r="AR94" s="59"/>
      <c r="AS94" s="64">
        <f>ROUND(AS95+AS102,2)</f>
        <v>0</v>
      </c>
      <c r="AT94" s="65">
        <f t="shared" ref="AT94:AT107" si="1">ROUND(SUM(AV94:AW94),2)</f>
        <v>0</v>
      </c>
      <c r="AU94" s="66">
        <f>ROUND(AU95+AU102,5)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ROUND(AZ95+AZ102,2)</f>
        <v>0</v>
      </c>
      <c r="BA94" s="65">
        <f>ROUND(BA95+BA102,2)</f>
        <v>0</v>
      </c>
      <c r="BB94" s="65">
        <f>ROUND(BB95+BB102,2)</f>
        <v>0</v>
      </c>
      <c r="BC94" s="65">
        <f>ROUND(BC95+BC102,2)</f>
        <v>0</v>
      </c>
      <c r="BD94" s="67">
        <f>ROUND(BD95+BD102,2)</f>
        <v>0</v>
      </c>
      <c r="BS94" s="68" t="s">
        <v>73</v>
      </c>
      <c r="BT94" s="68" t="s">
        <v>74</v>
      </c>
      <c r="BU94" s="69" t="s">
        <v>75</v>
      </c>
      <c r="BV94" s="68" t="s">
        <v>76</v>
      </c>
      <c r="BW94" s="68" t="s">
        <v>4</v>
      </c>
      <c r="BX94" s="68" t="s">
        <v>77</v>
      </c>
      <c r="CL94" s="68" t="s">
        <v>1</v>
      </c>
    </row>
    <row r="95" spans="2:91" s="6" customFormat="1" ht="40.5" customHeight="1">
      <c r="B95" s="70"/>
      <c r="C95" s="71"/>
      <c r="D95" s="220" t="s">
        <v>78</v>
      </c>
      <c r="E95" s="220"/>
      <c r="F95" s="220"/>
      <c r="G95" s="220"/>
      <c r="H95" s="220"/>
      <c r="I95" s="72"/>
      <c r="J95" s="220" t="s">
        <v>79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8">
        <f>ROUND(AG96+AG100,2)</f>
        <v>0</v>
      </c>
      <c r="AH95" s="219"/>
      <c r="AI95" s="219"/>
      <c r="AJ95" s="219"/>
      <c r="AK95" s="219"/>
      <c r="AL95" s="219"/>
      <c r="AM95" s="219"/>
      <c r="AN95" s="218">
        <f t="shared" si="0"/>
        <v>0</v>
      </c>
      <c r="AO95" s="219"/>
      <c r="AP95" s="219"/>
      <c r="AQ95" s="73" t="s">
        <v>80</v>
      </c>
      <c r="AR95" s="70"/>
      <c r="AS95" s="74">
        <f>ROUND(AS96+AS100,2)</f>
        <v>0</v>
      </c>
      <c r="AT95" s="75">
        <f t="shared" si="1"/>
        <v>0</v>
      </c>
      <c r="AU95" s="76">
        <f>ROUND(AU96+AU100,5)</f>
        <v>0</v>
      </c>
      <c r="AV95" s="75">
        <f>ROUND(AZ95*L29,2)</f>
        <v>0</v>
      </c>
      <c r="AW95" s="75">
        <f>ROUND(BA95*L30,2)</f>
        <v>0</v>
      </c>
      <c r="AX95" s="75">
        <f>ROUND(BB95*L29,2)</f>
        <v>0</v>
      </c>
      <c r="AY95" s="75">
        <f>ROUND(BC95*L30,2)</f>
        <v>0</v>
      </c>
      <c r="AZ95" s="75">
        <f>ROUND(AZ96+AZ100,2)</f>
        <v>0</v>
      </c>
      <c r="BA95" s="75">
        <f>ROUND(BA96+BA100,2)</f>
        <v>0</v>
      </c>
      <c r="BB95" s="75">
        <f>ROUND(BB96+BB100,2)</f>
        <v>0</v>
      </c>
      <c r="BC95" s="75">
        <f>ROUND(BC96+BC100,2)</f>
        <v>0</v>
      </c>
      <c r="BD95" s="77">
        <f>ROUND(BD96+BD100,2)</f>
        <v>0</v>
      </c>
      <c r="BS95" s="78" t="s">
        <v>73</v>
      </c>
      <c r="BT95" s="78" t="s">
        <v>81</v>
      </c>
      <c r="BU95" s="78" t="s">
        <v>75</v>
      </c>
      <c r="BV95" s="78" t="s">
        <v>76</v>
      </c>
      <c r="BW95" s="78" t="s">
        <v>82</v>
      </c>
      <c r="BX95" s="78" t="s">
        <v>4</v>
      </c>
      <c r="CL95" s="78" t="s">
        <v>1</v>
      </c>
      <c r="CM95" s="78" t="s">
        <v>74</v>
      </c>
    </row>
    <row r="96" spans="2:91" s="3" customFormat="1" ht="25.5" customHeight="1">
      <c r="B96" s="44"/>
      <c r="C96" s="9"/>
      <c r="D96" s="9"/>
      <c r="E96" s="221" t="s">
        <v>83</v>
      </c>
      <c r="F96" s="221"/>
      <c r="G96" s="221"/>
      <c r="H96" s="221"/>
      <c r="I96" s="221"/>
      <c r="J96" s="9"/>
      <c r="K96" s="221" t="s">
        <v>84</v>
      </c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2">
        <f>ROUND(SUM(AG97:AG99),2)</f>
        <v>0</v>
      </c>
      <c r="AH96" s="212"/>
      <c r="AI96" s="212"/>
      <c r="AJ96" s="212"/>
      <c r="AK96" s="212"/>
      <c r="AL96" s="212"/>
      <c r="AM96" s="212"/>
      <c r="AN96" s="211">
        <f t="shared" si="0"/>
        <v>0</v>
      </c>
      <c r="AO96" s="212"/>
      <c r="AP96" s="212"/>
      <c r="AQ96" s="79" t="s">
        <v>85</v>
      </c>
      <c r="AR96" s="44"/>
      <c r="AS96" s="80">
        <f>ROUND(SUM(AS97:AS99),2)</f>
        <v>0</v>
      </c>
      <c r="AT96" s="81">
        <f t="shared" si="1"/>
        <v>0</v>
      </c>
      <c r="AU96" s="82">
        <f>ROUND(SUM(AU97:AU99),5)</f>
        <v>0</v>
      </c>
      <c r="AV96" s="81">
        <f>ROUND(AZ96*L29,2)</f>
        <v>0</v>
      </c>
      <c r="AW96" s="81">
        <f>ROUND(BA96*L30,2)</f>
        <v>0</v>
      </c>
      <c r="AX96" s="81">
        <f>ROUND(BB96*L29,2)</f>
        <v>0</v>
      </c>
      <c r="AY96" s="81">
        <f>ROUND(BC96*L30,2)</f>
        <v>0</v>
      </c>
      <c r="AZ96" s="81">
        <f>ROUND(SUM(AZ97:AZ99),2)</f>
        <v>0</v>
      </c>
      <c r="BA96" s="81">
        <f>ROUND(SUM(BA97:BA99),2)</f>
        <v>0</v>
      </c>
      <c r="BB96" s="81">
        <f>ROUND(SUM(BB97:BB99),2)</f>
        <v>0</v>
      </c>
      <c r="BC96" s="81">
        <f>ROUND(SUM(BC97:BC99),2)</f>
        <v>0</v>
      </c>
      <c r="BD96" s="83">
        <f>ROUND(SUM(BD97:BD99),2)</f>
        <v>0</v>
      </c>
      <c r="BS96" s="21" t="s">
        <v>73</v>
      </c>
      <c r="BT96" s="21" t="s">
        <v>86</v>
      </c>
      <c r="BU96" s="21" t="s">
        <v>75</v>
      </c>
      <c r="BV96" s="21" t="s">
        <v>76</v>
      </c>
      <c r="BW96" s="21" t="s">
        <v>87</v>
      </c>
      <c r="BX96" s="21" t="s">
        <v>82</v>
      </c>
      <c r="CL96" s="21" t="s">
        <v>1</v>
      </c>
    </row>
    <row r="97" spans="1:91" s="3" customFormat="1" ht="16.5" customHeight="1">
      <c r="A97" s="84" t="s">
        <v>88</v>
      </c>
      <c r="B97" s="44"/>
      <c r="C97" s="9"/>
      <c r="D97" s="9"/>
      <c r="E97" s="9"/>
      <c r="F97" s="221" t="s">
        <v>89</v>
      </c>
      <c r="G97" s="221"/>
      <c r="H97" s="221"/>
      <c r="I97" s="221"/>
      <c r="J97" s="221"/>
      <c r="K97" s="9"/>
      <c r="L97" s="221" t="s">
        <v>90</v>
      </c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11">
        <f>'C.01 - Architektonicko-st...'!J34</f>
        <v>0</v>
      </c>
      <c r="AH97" s="212"/>
      <c r="AI97" s="212"/>
      <c r="AJ97" s="212"/>
      <c r="AK97" s="212"/>
      <c r="AL97" s="212"/>
      <c r="AM97" s="212"/>
      <c r="AN97" s="211">
        <f t="shared" si="0"/>
        <v>0</v>
      </c>
      <c r="AO97" s="212"/>
      <c r="AP97" s="212"/>
      <c r="AQ97" s="79" t="s">
        <v>85</v>
      </c>
      <c r="AR97" s="44"/>
      <c r="AS97" s="80">
        <v>0</v>
      </c>
      <c r="AT97" s="81">
        <f t="shared" si="1"/>
        <v>0</v>
      </c>
      <c r="AU97" s="82">
        <f>'C.01 - Architektonicko-st...'!P153</f>
        <v>0</v>
      </c>
      <c r="AV97" s="81">
        <f>'C.01 - Architektonicko-st...'!J37</f>
        <v>0</v>
      </c>
      <c r="AW97" s="81">
        <f>'C.01 - Architektonicko-st...'!J38</f>
        <v>0</v>
      </c>
      <c r="AX97" s="81">
        <f>'C.01 - Architektonicko-st...'!J39</f>
        <v>0</v>
      </c>
      <c r="AY97" s="81">
        <f>'C.01 - Architektonicko-st...'!J40</f>
        <v>0</v>
      </c>
      <c r="AZ97" s="81">
        <f>'C.01 - Architektonicko-st...'!F37</f>
        <v>0</v>
      </c>
      <c r="BA97" s="81">
        <f>'C.01 - Architektonicko-st...'!F38</f>
        <v>0</v>
      </c>
      <c r="BB97" s="81">
        <f>'C.01 - Architektonicko-st...'!F39</f>
        <v>0</v>
      </c>
      <c r="BC97" s="81">
        <f>'C.01 - Architektonicko-st...'!F40</f>
        <v>0</v>
      </c>
      <c r="BD97" s="83">
        <f>'C.01 - Architektonicko-st...'!F41</f>
        <v>0</v>
      </c>
      <c r="BT97" s="21" t="s">
        <v>91</v>
      </c>
      <c r="BV97" s="21" t="s">
        <v>76</v>
      </c>
      <c r="BW97" s="21" t="s">
        <v>92</v>
      </c>
      <c r="BX97" s="21" t="s">
        <v>87</v>
      </c>
      <c r="CL97" s="21" t="s">
        <v>1</v>
      </c>
    </row>
    <row r="98" spans="1:91" s="3" customFormat="1" ht="16.5" customHeight="1">
      <c r="A98" s="84" t="s">
        <v>88</v>
      </c>
      <c r="B98" s="44"/>
      <c r="C98" s="9"/>
      <c r="D98" s="9"/>
      <c r="E98" s="9"/>
      <c r="F98" s="221" t="s">
        <v>93</v>
      </c>
      <c r="G98" s="221"/>
      <c r="H98" s="221"/>
      <c r="I98" s="221"/>
      <c r="J98" s="221"/>
      <c r="K98" s="9"/>
      <c r="L98" s="221" t="s">
        <v>94</v>
      </c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11">
        <f>'C.02 - Ústedné vykurovanie'!J34</f>
        <v>0</v>
      </c>
      <c r="AH98" s="212"/>
      <c r="AI98" s="212"/>
      <c r="AJ98" s="212"/>
      <c r="AK98" s="212"/>
      <c r="AL98" s="212"/>
      <c r="AM98" s="212"/>
      <c r="AN98" s="211">
        <f t="shared" si="0"/>
        <v>0</v>
      </c>
      <c r="AO98" s="212"/>
      <c r="AP98" s="212"/>
      <c r="AQ98" s="79" t="s">
        <v>85</v>
      </c>
      <c r="AR98" s="44"/>
      <c r="AS98" s="80">
        <v>0</v>
      </c>
      <c r="AT98" s="81">
        <f t="shared" si="1"/>
        <v>0</v>
      </c>
      <c r="AU98" s="82">
        <f>'C.02 - Ústedné vykurovanie'!P129</f>
        <v>0</v>
      </c>
      <c r="AV98" s="81">
        <f>'C.02 - Ústedné vykurovanie'!J37</f>
        <v>0</v>
      </c>
      <c r="AW98" s="81">
        <f>'C.02 - Ústedné vykurovanie'!J38</f>
        <v>0</v>
      </c>
      <c r="AX98" s="81">
        <f>'C.02 - Ústedné vykurovanie'!J39</f>
        <v>0</v>
      </c>
      <c r="AY98" s="81">
        <f>'C.02 - Ústedné vykurovanie'!J40</f>
        <v>0</v>
      </c>
      <c r="AZ98" s="81">
        <f>'C.02 - Ústedné vykurovanie'!F37</f>
        <v>0</v>
      </c>
      <c r="BA98" s="81">
        <f>'C.02 - Ústedné vykurovanie'!F38</f>
        <v>0</v>
      </c>
      <c r="BB98" s="81">
        <f>'C.02 - Ústedné vykurovanie'!F39</f>
        <v>0</v>
      </c>
      <c r="BC98" s="81">
        <f>'C.02 - Ústedné vykurovanie'!F40</f>
        <v>0</v>
      </c>
      <c r="BD98" s="83">
        <f>'C.02 - Ústedné vykurovanie'!F41</f>
        <v>0</v>
      </c>
      <c r="BT98" s="21" t="s">
        <v>91</v>
      </c>
      <c r="BV98" s="21" t="s">
        <v>76</v>
      </c>
      <c r="BW98" s="21" t="s">
        <v>95</v>
      </c>
      <c r="BX98" s="21" t="s">
        <v>87</v>
      </c>
      <c r="CL98" s="21" t="s">
        <v>1</v>
      </c>
    </row>
    <row r="99" spans="1:91" s="3" customFormat="1" ht="16.5" customHeight="1">
      <c r="A99" s="84" t="s">
        <v>88</v>
      </c>
      <c r="B99" s="44"/>
      <c r="C99" s="9"/>
      <c r="D99" s="9"/>
      <c r="E99" s="9"/>
      <c r="F99" s="221" t="s">
        <v>96</v>
      </c>
      <c r="G99" s="221"/>
      <c r="H99" s="221"/>
      <c r="I99" s="221"/>
      <c r="J99" s="221"/>
      <c r="K99" s="9"/>
      <c r="L99" s="221" t="s">
        <v>97</v>
      </c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11">
        <f>'C.03 - Zdravotechnické in...'!J34</f>
        <v>0</v>
      </c>
      <c r="AH99" s="212"/>
      <c r="AI99" s="212"/>
      <c r="AJ99" s="212"/>
      <c r="AK99" s="212"/>
      <c r="AL99" s="212"/>
      <c r="AM99" s="212"/>
      <c r="AN99" s="211">
        <f t="shared" si="0"/>
        <v>0</v>
      </c>
      <c r="AO99" s="212"/>
      <c r="AP99" s="212"/>
      <c r="AQ99" s="79" t="s">
        <v>85</v>
      </c>
      <c r="AR99" s="44"/>
      <c r="AS99" s="80">
        <v>0</v>
      </c>
      <c r="AT99" s="81">
        <f t="shared" si="1"/>
        <v>0</v>
      </c>
      <c r="AU99" s="82">
        <f>'C.03 - Zdravotechnické in...'!P129</f>
        <v>0</v>
      </c>
      <c r="AV99" s="81">
        <f>'C.03 - Zdravotechnické in...'!J37</f>
        <v>0</v>
      </c>
      <c r="AW99" s="81">
        <f>'C.03 - Zdravotechnické in...'!J38</f>
        <v>0</v>
      </c>
      <c r="AX99" s="81">
        <f>'C.03 - Zdravotechnické in...'!J39</f>
        <v>0</v>
      </c>
      <c r="AY99" s="81">
        <f>'C.03 - Zdravotechnické in...'!J40</f>
        <v>0</v>
      </c>
      <c r="AZ99" s="81">
        <f>'C.03 - Zdravotechnické in...'!F37</f>
        <v>0</v>
      </c>
      <c r="BA99" s="81">
        <f>'C.03 - Zdravotechnické in...'!F38</f>
        <v>0</v>
      </c>
      <c r="BB99" s="81">
        <f>'C.03 - Zdravotechnické in...'!F39</f>
        <v>0</v>
      </c>
      <c r="BC99" s="81">
        <f>'C.03 - Zdravotechnické in...'!F40</f>
        <v>0</v>
      </c>
      <c r="BD99" s="83">
        <f>'C.03 - Zdravotechnické in...'!F41</f>
        <v>0</v>
      </c>
      <c r="BT99" s="21" t="s">
        <v>91</v>
      </c>
      <c r="BV99" s="21" t="s">
        <v>76</v>
      </c>
      <c r="BW99" s="21" t="s">
        <v>98</v>
      </c>
      <c r="BX99" s="21" t="s">
        <v>87</v>
      </c>
      <c r="CL99" s="21" t="s">
        <v>1</v>
      </c>
    </row>
    <row r="100" spans="1:91" s="3" customFormat="1" ht="25.5" customHeight="1">
      <c r="B100" s="44"/>
      <c r="C100" s="9"/>
      <c r="D100" s="9"/>
      <c r="E100" s="221" t="s">
        <v>99</v>
      </c>
      <c r="F100" s="221"/>
      <c r="G100" s="221"/>
      <c r="H100" s="221"/>
      <c r="I100" s="221"/>
      <c r="J100" s="9"/>
      <c r="K100" s="221" t="s">
        <v>100</v>
      </c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2">
        <f>ROUND(AG101,2)</f>
        <v>0</v>
      </c>
      <c r="AH100" s="212"/>
      <c r="AI100" s="212"/>
      <c r="AJ100" s="212"/>
      <c r="AK100" s="212"/>
      <c r="AL100" s="212"/>
      <c r="AM100" s="212"/>
      <c r="AN100" s="211">
        <f t="shared" si="0"/>
        <v>0</v>
      </c>
      <c r="AO100" s="212"/>
      <c r="AP100" s="212"/>
      <c r="AQ100" s="79" t="s">
        <v>85</v>
      </c>
      <c r="AR100" s="44"/>
      <c r="AS100" s="80">
        <f>ROUND(AS101,2)</f>
        <v>0</v>
      </c>
      <c r="AT100" s="81">
        <f t="shared" si="1"/>
        <v>0</v>
      </c>
      <c r="AU100" s="82">
        <f>ROUND(AU101,5)</f>
        <v>0</v>
      </c>
      <c r="AV100" s="81">
        <f>ROUND(AZ100*L29,2)</f>
        <v>0</v>
      </c>
      <c r="AW100" s="81">
        <f>ROUND(BA100*L30,2)</f>
        <v>0</v>
      </c>
      <c r="AX100" s="81">
        <f>ROUND(BB100*L29,2)</f>
        <v>0</v>
      </c>
      <c r="AY100" s="81">
        <f>ROUND(BC100*L30,2)</f>
        <v>0</v>
      </c>
      <c r="AZ100" s="81">
        <f>ROUND(AZ101,2)</f>
        <v>0</v>
      </c>
      <c r="BA100" s="81">
        <f>ROUND(BA101,2)</f>
        <v>0</v>
      </c>
      <c r="BB100" s="81">
        <f>ROUND(BB101,2)</f>
        <v>0</v>
      </c>
      <c r="BC100" s="81">
        <f>ROUND(BC101,2)</f>
        <v>0</v>
      </c>
      <c r="BD100" s="83">
        <f>ROUND(BD101,2)</f>
        <v>0</v>
      </c>
      <c r="BS100" s="21" t="s">
        <v>73</v>
      </c>
      <c r="BT100" s="21" t="s">
        <v>86</v>
      </c>
      <c r="BU100" s="21" t="s">
        <v>75</v>
      </c>
      <c r="BV100" s="21" t="s">
        <v>76</v>
      </c>
      <c r="BW100" s="21" t="s">
        <v>101</v>
      </c>
      <c r="BX100" s="21" t="s">
        <v>82</v>
      </c>
      <c r="CL100" s="21" t="s">
        <v>1</v>
      </c>
    </row>
    <row r="101" spans="1:91" s="3" customFormat="1" ht="16.5" customHeight="1">
      <c r="A101" s="84" t="s">
        <v>88</v>
      </c>
      <c r="B101" s="44"/>
      <c r="C101" s="9"/>
      <c r="D101" s="9"/>
      <c r="E101" s="9"/>
      <c r="F101" s="221" t="s">
        <v>102</v>
      </c>
      <c r="G101" s="221"/>
      <c r="H101" s="221"/>
      <c r="I101" s="221"/>
      <c r="J101" s="221"/>
      <c r="K101" s="9"/>
      <c r="L101" s="221" t="s">
        <v>90</v>
      </c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11">
        <f>'G.01 - Architektonicko-st...'!J34</f>
        <v>0</v>
      </c>
      <c r="AH101" s="212"/>
      <c r="AI101" s="212"/>
      <c r="AJ101" s="212"/>
      <c r="AK101" s="212"/>
      <c r="AL101" s="212"/>
      <c r="AM101" s="212"/>
      <c r="AN101" s="211">
        <f t="shared" si="0"/>
        <v>0</v>
      </c>
      <c r="AO101" s="212"/>
      <c r="AP101" s="212"/>
      <c r="AQ101" s="79" t="s">
        <v>85</v>
      </c>
      <c r="AR101" s="44"/>
      <c r="AS101" s="80">
        <v>0</v>
      </c>
      <c r="AT101" s="81">
        <f t="shared" si="1"/>
        <v>0</v>
      </c>
      <c r="AU101" s="82">
        <f>'G.01 - Architektonicko-st...'!P145</f>
        <v>0</v>
      </c>
      <c r="AV101" s="81">
        <f>'G.01 - Architektonicko-st...'!J37</f>
        <v>0</v>
      </c>
      <c r="AW101" s="81">
        <f>'G.01 - Architektonicko-st...'!J38</f>
        <v>0</v>
      </c>
      <c r="AX101" s="81">
        <f>'G.01 - Architektonicko-st...'!J39</f>
        <v>0</v>
      </c>
      <c r="AY101" s="81">
        <f>'G.01 - Architektonicko-st...'!J40</f>
        <v>0</v>
      </c>
      <c r="AZ101" s="81">
        <f>'G.01 - Architektonicko-st...'!F37</f>
        <v>0</v>
      </c>
      <c r="BA101" s="81">
        <f>'G.01 - Architektonicko-st...'!F38</f>
        <v>0</v>
      </c>
      <c r="BB101" s="81">
        <f>'G.01 - Architektonicko-st...'!F39</f>
        <v>0</v>
      </c>
      <c r="BC101" s="81">
        <f>'G.01 - Architektonicko-st...'!F40</f>
        <v>0</v>
      </c>
      <c r="BD101" s="83">
        <f>'G.01 - Architektonicko-st...'!F41</f>
        <v>0</v>
      </c>
      <c r="BT101" s="21" t="s">
        <v>91</v>
      </c>
      <c r="BV101" s="21" t="s">
        <v>76</v>
      </c>
      <c r="BW101" s="21" t="s">
        <v>103</v>
      </c>
      <c r="BX101" s="21" t="s">
        <v>101</v>
      </c>
      <c r="CL101" s="21" t="s">
        <v>1</v>
      </c>
    </row>
    <row r="102" spans="1:91" s="6" customFormat="1" ht="40.5" customHeight="1">
      <c r="B102" s="70"/>
      <c r="C102" s="71"/>
      <c r="D102" s="220" t="s">
        <v>104</v>
      </c>
      <c r="E102" s="220"/>
      <c r="F102" s="220"/>
      <c r="G102" s="220"/>
      <c r="H102" s="220"/>
      <c r="I102" s="72"/>
      <c r="J102" s="220" t="s">
        <v>105</v>
      </c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8">
        <f>ROUND(AG103,2)</f>
        <v>0</v>
      </c>
      <c r="AH102" s="219"/>
      <c r="AI102" s="219"/>
      <c r="AJ102" s="219"/>
      <c r="AK102" s="219"/>
      <c r="AL102" s="219"/>
      <c r="AM102" s="219"/>
      <c r="AN102" s="218">
        <f t="shared" si="0"/>
        <v>0</v>
      </c>
      <c r="AO102" s="219"/>
      <c r="AP102" s="219"/>
      <c r="AQ102" s="73" t="s">
        <v>80</v>
      </c>
      <c r="AR102" s="70"/>
      <c r="AS102" s="74">
        <f>ROUND(AS103,2)</f>
        <v>0</v>
      </c>
      <c r="AT102" s="75">
        <f t="shared" si="1"/>
        <v>0</v>
      </c>
      <c r="AU102" s="76">
        <f>ROUND(AU103,5)</f>
        <v>0</v>
      </c>
      <c r="AV102" s="75">
        <f>ROUND(AZ102*L29,2)</f>
        <v>0</v>
      </c>
      <c r="AW102" s="75">
        <f>ROUND(BA102*L30,2)</f>
        <v>0</v>
      </c>
      <c r="AX102" s="75">
        <f>ROUND(BB102*L29,2)</f>
        <v>0</v>
      </c>
      <c r="AY102" s="75">
        <f>ROUND(BC102*L30,2)</f>
        <v>0</v>
      </c>
      <c r="AZ102" s="75">
        <f>ROUND(AZ103,2)</f>
        <v>0</v>
      </c>
      <c r="BA102" s="75">
        <f>ROUND(BA103,2)</f>
        <v>0</v>
      </c>
      <c r="BB102" s="75">
        <f>ROUND(BB103,2)</f>
        <v>0</v>
      </c>
      <c r="BC102" s="75">
        <f>ROUND(BC103,2)</f>
        <v>0</v>
      </c>
      <c r="BD102" s="77">
        <f>ROUND(BD103,2)</f>
        <v>0</v>
      </c>
      <c r="BS102" s="78" t="s">
        <v>73</v>
      </c>
      <c r="BT102" s="78" t="s">
        <v>81</v>
      </c>
      <c r="BU102" s="78" t="s">
        <v>75</v>
      </c>
      <c r="BV102" s="78" t="s">
        <v>76</v>
      </c>
      <c r="BW102" s="78" t="s">
        <v>106</v>
      </c>
      <c r="BX102" s="78" t="s">
        <v>4</v>
      </c>
      <c r="CL102" s="78" t="s">
        <v>1</v>
      </c>
      <c r="CM102" s="78" t="s">
        <v>74</v>
      </c>
    </row>
    <row r="103" spans="1:91" s="3" customFormat="1" ht="38.25" customHeight="1">
      <c r="B103" s="44"/>
      <c r="C103" s="9"/>
      <c r="D103" s="9"/>
      <c r="E103" s="221" t="s">
        <v>99</v>
      </c>
      <c r="F103" s="221"/>
      <c r="G103" s="221"/>
      <c r="H103" s="221"/>
      <c r="I103" s="221"/>
      <c r="J103" s="9"/>
      <c r="K103" s="221" t="s">
        <v>107</v>
      </c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221"/>
      <c r="AD103" s="221"/>
      <c r="AE103" s="221"/>
      <c r="AF103" s="221"/>
      <c r="AG103" s="222">
        <f>ROUND(SUM(AG104:AG107),2)</f>
        <v>0</v>
      </c>
      <c r="AH103" s="212"/>
      <c r="AI103" s="212"/>
      <c r="AJ103" s="212"/>
      <c r="AK103" s="212"/>
      <c r="AL103" s="212"/>
      <c r="AM103" s="212"/>
      <c r="AN103" s="211">
        <f t="shared" si="0"/>
        <v>0</v>
      </c>
      <c r="AO103" s="212"/>
      <c r="AP103" s="212"/>
      <c r="AQ103" s="79" t="s">
        <v>85</v>
      </c>
      <c r="AR103" s="44"/>
      <c r="AS103" s="80">
        <f>ROUND(SUM(AS104:AS107),2)</f>
        <v>0</v>
      </c>
      <c r="AT103" s="81">
        <f t="shared" si="1"/>
        <v>0</v>
      </c>
      <c r="AU103" s="82">
        <f>ROUND(SUM(AU104:AU107),5)</f>
        <v>0</v>
      </c>
      <c r="AV103" s="81">
        <f>ROUND(AZ103*L29,2)</f>
        <v>0</v>
      </c>
      <c r="AW103" s="81">
        <f>ROUND(BA103*L30,2)</f>
        <v>0</v>
      </c>
      <c r="AX103" s="81">
        <f>ROUND(BB103*L29,2)</f>
        <v>0</v>
      </c>
      <c r="AY103" s="81">
        <f>ROUND(BC103*L30,2)</f>
        <v>0</v>
      </c>
      <c r="AZ103" s="81">
        <f>ROUND(SUM(AZ104:AZ107),2)</f>
        <v>0</v>
      </c>
      <c r="BA103" s="81">
        <f>ROUND(SUM(BA104:BA107),2)</f>
        <v>0</v>
      </c>
      <c r="BB103" s="81">
        <f>ROUND(SUM(BB104:BB107),2)</f>
        <v>0</v>
      </c>
      <c r="BC103" s="81">
        <f>ROUND(SUM(BC104:BC107),2)</f>
        <v>0</v>
      </c>
      <c r="BD103" s="83">
        <f>ROUND(SUM(BD104:BD107),2)</f>
        <v>0</v>
      </c>
      <c r="BS103" s="21" t="s">
        <v>73</v>
      </c>
      <c r="BT103" s="21" t="s">
        <v>86</v>
      </c>
      <c r="BU103" s="21" t="s">
        <v>75</v>
      </c>
      <c r="BV103" s="21" t="s">
        <v>76</v>
      </c>
      <c r="BW103" s="21" t="s">
        <v>108</v>
      </c>
      <c r="BX103" s="21" t="s">
        <v>106</v>
      </c>
      <c r="CL103" s="21" t="s">
        <v>1</v>
      </c>
    </row>
    <row r="104" spans="1:91" s="3" customFormat="1" ht="16.5" customHeight="1">
      <c r="A104" s="84" t="s">
        <v>88</v>
      </c>
      <c r="B104" s="44"/>
      <c r="C104" s="9"/>
      <c r="D104" s="9"/>
      <c r="E104" s="9"/>
      <c r="F104" s="221" t="s">
        <v>109</v>
      </c>
      <c r="G104" s="221"/>
      <c r="H104" s="221"/>
      <c r="I104" s="221"/>
      <c r="J104" s="221"/>
      <c r="K104" s="9"/>
      <c r="L104" s="221" t="s">
        <v>110</v>
      </c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11">
        <f>'N.01 - Elektroinštalácia ...'!J34</f>
        <v>0</v>
      </c>
      <c r="AH104" s="212"/>
      <c r="AI104" s="212"/>
      <c r="AJ104" s="212"/>
      <c r="AK104" s="212"/>
      <c r="AL104" s="212"/>
      <c r="AM104" s="212"/>
      <c r="AN104" s="211">
        <f t="shared" si="0"/>
        <v>0</v>
      </c>
      <c r="AO104" s="212"/>
      <c r="AP104" s="212"/>
      <c r="AQ104" s="79" t="s">
        <v>85</v>
      </c>
      <c r="AR104" s="44"/>
      <c r="AS104" s="80">
        <v>0</v>
      </c>
      <c r="AT104" s="81">
        <f t="shared" si="1"/>
        <v>0</v>
      </c>
      <c r="AU104" s="82">
        <f>'N.01 - Elektroinštalácia ...'!P128</f>
        <v>0</v>
      </c>
      <c r="AV104" s="81">
        <f>'N.01 - Elektroinštalácia ...'!J37</f>
        <v>0</v>
      </c>
      <c r="AW104" s="81">
        <f>'N.01 - Elektroinštalácia ...'!J38</f>
        <v>0</v>
      </c>
      <c r="AX104" s="81">
        <f>'N.01 - Elektroinštalácia ...'!J39</f>
        <v>0</v>
      </c>
      <c r="AY104" s="81">
        <f>'N.01 - Elektroinštalácia ...'!J40</f>
        <v>0</v>
      </c>
      <c r="AZ104" s="81">
        <f>'N.01 - Elektroinštalácia ...'!F37</f>
        <v>0</v>
      </c>
      <c r="BA104" s="81">
        <f>'N.01 - Elektroinštalácia ...'!F38</f>
        <v>0</v>
      </c>
      <c r="BB104" s="81">
        <f>'N.01 - Elektroinštalácia ...'!F39</f>
        <v>0</v>
      </c>
      <c r="BC104" s="81">
        <f>'N.01 - Elektroinštalácia ...'!F40</f>
        <v>0</v>
      </c>
      <c r="BD104" s="83">
        <f>'N.01 - Elektroinštalácia ...'!F41</f>
        <v>0</v>
      </c>
      <c r="BT104" s="21" t="s">
        <v>91</v>
      </c>
      <c r="BV104" s="21" t="s">
        <v>76</v>
      </c>
      <c r="BW104" s="21" t="s">
        <v>111</v>
      </c>
      <c r="BX104" s="21" t="s">
        <v>108</v>
      </c>
      <c r="CL104" s="21" t="s">
        <v>1</v>
      </c>
    </row>
    <row r="105" spans="1:91" s="3" customFormat="1" ht="16.5" customHeight="1">
      <c r="A105" s="84" t="s">
        <v>88</v>
      </c>
      <c r="B105" s="44"/>
      <c r="C105" s="9"/>
      <c r="D105" s="9"/>
      <c r="E105" s="9"/>
      <c r="F105" s="221" t="s">
        <v>112</v>
      </c>
      <c r="G105" s="221"/>
      <c r="H105" s="221"/>
      <c r="I105" s="221"/>
      <c r="J105" s="221"/>
      <c r="K105" s="9"/>
      <c r="L105" s="221" t="s">
        <v>113</v>
      </c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11">
        <f>'N.02 - Vodovodná prípojka'!J34</f>
        <v>0</v>
      </c>
      <c r="AH105" s="212"/>
      <c r="AI105" s="212"/>
      <c r="AJ105" s="212"/>
      <c r="AK105" s="212"/>
      <c r="AL105" s="212"/>
      <c r="AM105" s="212"/>
      <c r="AN105" s="211">
        <f t="shared" si="0"/>
        <v>0</v>
      </c>
      <c r="AO105" s="212"/>
      <c r="AP105" s="212"/>
      <c r="AQ105" s="79" t="s">
        <v>85</v>
      </c>
      <c r="AR105" s="44"/>
      <c r="AS105" s="80">
        <v>0</v>
      </c>
      <c r="AT105" s="81">
        <f t="shared" si="1"/>
        <v>0</v>
      </c>
      <c r="AU105" s="82">
        <f>'N.02 - Vodovodná prípojka'!P125</f>
        <v>0</v>
      </c>
      <c r="AV105" s="81">
        <f>'N.02 - Vodovodná prípojka'!J37</f>
        <v>0</v>
      </c>
      <c r="AW105" s="81">
        <f>'N.02 - Vodovodná prípojka'!J38</f>
        <v>0</v>
      </c>
      <c r="AX105" s="81">
        <f>'N.02 - Vodovodná prípojka'!J39</f>
        <v>0</v>
      </c>
      <c r="AY105" s="81">
        <f>'N.02 - Vodovodná prípojka'!J40</f>
        <v>0</v>
      </c>
      <c r="AZ105" s="81">
        <f>'N.02 - Vodovodná prípojka'!F37</f>
        <v>0</v>
      </c>
      <c r="BA105" s="81">
        <f>'N.02 - Vodovodná prípojka'!F38</f>
        <v>0</v>
      </c>
      <c r="BB105" s="81">
        <f>'N.02 - Vodovodná prípojka'!F39</f>
        <v>0</v>
      </c>
      <c r="BC105" s="81">
        <f>'N.02 - Vodovodná prípojka'!F40</f>
        <v>0</v>
      </c>
      <c r="BD105" s="83">
        <f>'N.02 - Vodovodná prípojka'!F41</f>
        <v>0</v>
      </c>
      <c r="BT105" s="21" t="s">
        <v>91</v>
      </c>
      <c r="BV105" s="21" t="s">
        <v>76</v>
      </c>
      <c r="BW105" s="21" t="s">
        <v>114</v>
      </c>
      <c r="BX105" s="21" t="s">
        <v>108</v>
      </c>
      <c r="CL105" s="21" t="s">
        <v>1</v>
      </c>
    </row>
    <row r="106" spans="1:91" s="3" customFormat="1" ht="16.5" customHeight="1">
      <c r="A106" s="84" t="s">
        <v>88</v>
      </c>
      <c r="B106" s="44"/>
      <c r="C106" s="9"/>
      <c r="D106" s="9"/>
      <c r="E106" s="9"/>
      <c r="F106" s="221" t="s">
        <v>115</v>
      </c>
      <c r="G106" s="221"/>
      <c r="H106" s="221"/>
      <c r="I106" s="221"/>
      <c r="J106" s="221"/>
      <c r="K106" s="9"/>
      <c r="L106" s="221" t="s">
        <v>116</v>
      </c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11">
        <f>'N.03 - Kanalizačná prípojka'!J34</f>
        <v>0</v>
      </c>
      <c r="AH106" s="212"/>
      <c r="AI106" s="212"/>
      <c r="AJ106" s="212"/>
      <c r="AK106" s="212"/>
      <c r="AL106" s="212"/>
      <c r="AM106" s="212"/>
      <c r="AN106" s="211">
        <f t="shared" si="0"/>
        <v>0</v>
      </c>
      <c r="AO106" s="212"/>
      <c r="AP106" s="212"/>
      <c r="AQ106" s="79" t="s">
        <v>85</v>
      </c>
      <c r="AR106" s="44"/>
      <c r="AS106" s="80">
        <v>0</v>
      </c>
      <c r="AT106" s="81">
        <f t="shared" si="1"/>
        <v>0</v>
      </c>
      <c r="AU106" s="82">
        <f>'N.03 - Kanalizačná prípojka'!P126</f>
        <v>0</v>
      </c>
      <c r="AV106" s="81">
        <f>'N.03 - Kanalizačná prípojka'!J37</f>
        <v>0</v>
      </c>
      <c r="AW106" s="81">
        <f>'N.03 - Kanalizačná prípojka'!J38</f>
        <v>0</v>
      </c>
      <c r="AX106" s="81">
        <f>'N.03 - Kanalizačná prípojka'!J39</f>
        <v>0</v>
      </c>
      <c r="AY106" s="81">
        <f>'N.03 - Kanalizačná prípojka'!J40</f>
        <v>0</v>
      </c>
      <c r="AZ106" s="81">
        <f>'N.03 - Kanalizačná prípojka'!F37</f>
        <v>0</v>
      </c>
      <c r="BA106" s="81">
        <f>'N.03 - Kanalizačná prípojka'!F38</f>
        <v>0</v>
      </c>
      <c r="BB106" s="81">
        <f>'N.03 - Kanalizačná prípojka'!F39</f>
        <v>0</v>
      </c>
      <c r="BC106" s="81">
        <f>'N.03 - Kanalizačná prípojka'!F40</f>
        <v>0</v>
      </c>
      <c r="BD106" s="83">
        <f>'N.03 - Kanalizačná prípojka'!F41</f>
        <v>0</v>
      </c>
      <c r="BT106" s="21" t="s">
        <v>91</v>
      </c>
      <c r="BV106" s="21" t="s">
        <v>76</v>
      </c>
      <c r="BW106" s="21" t="s">
        <v>117</v>
      </c>
      <c r="BX106" s="21" t="s">
        <v>108</v>
      </c>
      <c r="CL106" s="21" t="s">
        <v>1</v>
      </c>
    </row>
    <row r="107" spans="1:91" s="3" customFormat="1" ht="16.5" customHeight="1">
      <c r="A107" s="84" t="s">
        <v>88</v>
      </c>
      <c r="B107" s="44"/>
      <c r="C107" s="9"/>
      <c r="D107" s="9"/>
      <c r="E107" s="9"/>
      <c r="F107" s="221" t="s">
        <v>118</v>
      </c>
      <c r="G107" s="221"/>
      <c r="H107" s="221"/>
      <c r="I107" s="221"/>
      <c r="J107" s="221"/>
      <c r="K107" s="9"/>
      <c r="L107" s="221" t="s">
        <v>119</v>
      </c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1"/>
      <c r="AD107" s="221"/>
      <c r="AE107" s="221"/>
      <c r="AF107" s="221"/>
      <c r="AG107" s="211">
        <f>'N.04 - NN prípojka'!J34</f>
        <v>0</v>
      </c>
      <c r="AH107" s="212"/>
      <c r="AI107" s="212"/>
      <c r="AJ107" s="212"/>
      <c r="AK107" s="212"/>
      <c r="AL107" s="212"/>
      <c r="AM107" s="212"/>
      <c r="AN107" s="211">
        <f t="shared" si="0"/>
        <v>0</v>
      </c>
      <c r="AO107" s="212"/>
      <c r="AP107" s="212"/>
      <c r="AQ107" s="79" t="s">
        <v>85</v>
      </c>
      <c r="AR107" s="44"/>
      <c r="AS107" s="85">
        <v>0</v>
      </c>
      <c r="AT107" s="86">
        <f t="shared" si="1"/>
        <v>0</v>
      </c>
      <c r="AU107" s="87">
        <f>'N.04 - NN prípojka'!P126</f>
        <v>0</v>
      </c>
      <c r="AV107" s="86">
        <f>'N.04 - NN prípojka'!J37</f>
        <v>0</v>
      </c>
      <c r="AW107" s="86">
        <f>'N.04 - NN prípojka'!J38</f>
        <v>0</v>
      </c>
      <c r="AX107" s="86">
        <f>'N.04 - NN prípojka'!J39</f>
        <v>0</v>
      </c>
      <c r="AY107" s="86">
        <f>'N.04 - NN prípojka'!J40</f>
        <v>0</v>
      </c>
      <c r="AZ107" s="86">
        <f>'N.04 - NN prípojka'!F37</f>
        <v>0</v>
      </c>
      <c r="BA107" s="86">
        <f>'N.04 - NN prípojka'!F38</f>
        <v>0</v>
      </c>
      <c r="BB107" s="86">
        <f>'N.04 - NN prípojka'!F39</f>
        <v>0</v>
      </c>
      <c r="BC107" s="86">
        <f>'N.04 - NN prípojka'!F40</f>
        <v>0</v>
      </c>
      <c r="BD107" s="88">
        <f>'N.04 - NN prípojka'!F41</f>
        <v>0</v>
      </c>
      <c r="BT107" s="21" t="s">
        <v>91</v>
      </c>
      <c r="BV107" s="21" t="s">
        <v>76</v>
      </c>
      <c r="BW107" s="21" t="s">
        <v>120</v>
      </c>
      <c r="BX107" s="21" t="s">
        <v>108</v>
      </c>
      <c r="CL107" s="21" t="s">
        <v>1</v>
      </c>
    </row>
    <row r="108" spans="1:91" s="1" customFormat="1" ht="30" customHeight="1">
      <c r="B108" s="28"/>
      <c r="AR108" s="28"/>
    </row>
    <row r="109" spans="1:91" s="1" customFormat="1" ht="6.95" customHeight="1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28"/>
    </row>
  </sheetData>
  <mergeCells count="90">
    <mergeCell ref="L106:AF106"/>
    <mergeCell ref="L107:AF107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G98:AM98"/>
    <mergeCell ref="AG99:AM99"/>
    <mergeCell ref="AG100:AM100"/>
    <mergeCell ref="AG101:AM101"/>
    <mergeCell ref="AG102:AM102"/>
    <mergeCell ref="AG94:AM94"/>
    <mergeCell ref="AG105:AM105"/>
    <mergeCell ref="AG106:AM106"/>
    <mergeCell ref="AG107:AM107"/>
    <mergeCell ref="C92:G92"/>
    <mergeCell ref="I92:AF92"/>
    <mergeCell ref="J95:AF95"/>
    <mergeCell ref="K96:AF96"/>
    <mergeCell ref="L97:AF97"/>
    <mergeCell ref="L98:AF98"/>
    <mergeCell ref="L99:AF99"/>
    <mergeCell ref="K100:AF100"/>
    <mergeCell ref="L101:AF101"/>
    <mergeCell ref="J102:AF102"/>
    <mergeCell ref="K103:AF103"/>
    <mergeCell ref="L104:AF104"/>
    <mergeCell ref="L105:AF105"/>
    <mergeCell ref="AN107:AP107"/>
    <mergeCell ref="D102:H102"/>
    <mergeCell ref="D95:H95"/>
    <mergeCell ref="E96:I96"/>
    <mergeCell ref="F97:J97"/>
    <mergeCell ref="F98:J98"/>
    <mergeCell ref="F99:J99"/>
    <mergeCell ref="E100:I100"/>
    <mergeCell ref="F101:J101"/>
    <mergeCell ref="E103:I103"/>
    <mergeCell ref="F104:J104"/>
    <mergeCell ref="F105:J105"/>
    <mergeCell ref="F106:J106"/>
    <mergeCell ref="F107:J107"/>
    <mergeCell ref="AG104:AM104"/>
    <mergeCell ref="AG103:AM103"/>
    <mergeCell ref="AN102:AP102"/>
    <mergeCell ref="AN103:AP103"/>
    <mergeCell ref="AN104:AP104"/>
    <mergeCell ref="AN105:AP105"/>
    <mergeCell ref="AN106:AP106"/>
    <mergeCell ref="L30:P30"/>
    <mergeCell ref="L31:P31"/>
    <mergeCell ref="L32:P32"/>
    <mergeCell ref="L33:P33"/>
    <mergeCell ref="AN101:AP101"/>
    <mergeCell ref="AN98:AP98"/>
    <mergeCell ref="AN99:AP99"/>
    <mergeCell ref="AN100:AP100"/>
    <mergeCell ref="AN94:AP94"/>
    <mergeCell ref="X35:AB35"/>
    <mergeCell ref="AK35:AO35"/>
    <mergeCell ref="AK31:AO31"/>
    <mergeCell ref="W32:AE32"/>
    <mergeCell ref="AK32:AO32"/>
    <mergeCell ref="W33:AE33"/>
    <mergeCell ref="AK33:AO33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</mergeCells>
  <hyperlinks>
    <hyperlink ref="A97" location="'C.01 - Architektonicko-st...'!C2" display="/" xr:uid="{00000000-0004-0000-0000-000000000000}"/>
    <hyperlink ref="A98" location="'C.02 - Ústedné vykurovanie'!C2" display="/" xr:uid="{00000000-0004-0000-0000-000001000000}"/>
    <hyperlink ref="A99" location="'C.03 - Zdravotechnické in...'!C2" display="/" xr:uid="{00000000-0004-0000-0000-000002000000}"/>
    <hyperlink ref="A101" location="'G.01 - Architektonicko-st...'!C2" display="/" xr:uid="{00000000-0004-0000-0000-000003000000}"/>
    <hyperlink ref="A104" location="'N.01 - Elektroinštalácia ...'!C2" display="/" xr:uid="{00000000-0004-0000-0000-000004000000}"/>
    <hyperlink ref="A105" location="'N.02 - Vodovodná prípojka'!C2" display="/" xr:uid="{00000000-0004-0000-0000-000005000000}"/>
    <hyperlink ref="A106" location="'N.03 - Kanalizačná prípojka'!C2" display="/" xr:uid="{00000000-0004-0000-0000-000006000000}"/>
    <hyperlink ref="A107" location="'N.04 - NN prípojka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21"/>
  <sheetViews>
    <sheetView showGridLines="0" topLeftCell="A396" workbookViewId="0">
      <selection activeCell="L410" sqref="L41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6.6640625" customWidth="1"/>
    <col min="7" max="7" width="7" customWidth="1"/>
    <col min="8" max="8" width="11.5" customWidth="1"/>
    <col min="9" max="9" width="20.1640625" style="89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92</v>
      </c>
    </row>
    <row r="3" spans="2:46" ht="6.9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4.95" customHeight="1">
      <c r="B4" s="16"/>
      <c r="D4" s="17" t="s">
        <v>121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30" t="str">
        <f>'Rekapitulácia stavby'!K6</f>
        <v>Centrum integrovanej zdravotnej starostlivosti v meste Dobšiná</v>
      </c>
      <c r="F7" s="231"/>
      <c r="G7" s="231"/>
      <c r="H7" s="231"/>
      <c r="L7" s="16"/>
    </row>
    <row r="8" spans="2:46" ht="12.75">
      <c r="B8" s="16"/>
      <c r="D8" s="23" t="s">
        <v>122</v>
      </c>
      <c r="L8" s="16"/>
    </row>
    <row r="9" spans="2:46" ht="25.5" customHeight="1">
      <c r="B9" s="16"/>
      <c r="E9" s="230" t="s">
        <v>123</v>
      </c>
      <c r="F9" s="191"/>
      <c r="G9" s="191"/>
      <c r="H9" s="191"/>
      <c r="L9" s="16"/>
    </row>
    <row r="10" spans="2:46" ht="12" customHeight="1">
      <c r="B10" s="16"/>
      <c r="D10" s="23" t="s">
        <v>124</v>
      </c>
      <c r="L10" s="16"/>
    </row>
    <row r="11" spans="2:46" s="1" customFormat="1" ht="25.5" customHeight="1">
      <c r="B11" s="28"/>
      <c r="E11" s="232" t="s">
        <v>125</v>
      </c>
      <c r="F11" s="233"/>
      <c r="G11" s="233"/>
      <c r="H11" s="233"/>
      <c r="I11" s="93"/>
      <c r="L11" s="28"/>
    </row>
    <row r="12" spans="2:46" s="1" customFormat="1" ht="12" customHeight="1">
      <c r="B12" s="28"/>
      <c r="D12" s="23" t="s">
        <v>126</v>
      </c>
      <c r="I12" s="93"/>
      <c r="L12" s="28"/>
    </row>
    <row r="13" spans="2:46" s="1" customFormat="1" ht="36.950000000000003" customHeight="1">
      <c r="B13" s="28"/>
      <c r="E13" s="198" t="s">
        <v>127</v>
      </c>
      <c r="F13" s="233"/>
      <c r="G13" s="233"/>
      <c r="H13" s="233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 t="str">
        <f>'Rekapitulácia stavby'!AN8</f>
        <v>12/2018</v>
      </c>
      <c r="L16" s="28"/>
    </row>
    <row r="17" spans="2:12" s="1" customFormat="1" ht="10.9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6.9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34" t="str">
        <f>'Rekapitulácia stavby'!E14</f>
        <v>Vyplň údaj</v>
      </c>
      <c r="F22" s="201"/>
      <c r="G22" s="201"/>
      <c r="H22" s="201"/>
      <c r="I22" s="94" t="s">
        <v>25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6.9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94" t="s">
        <v>25</v>
      </c>
      <c r="J28" s="21" t="str">
        <f>IF('Rekapitulácia stavby'!AN20="","",'Rekapitulácia stavby'!AN20)</f>
        <v/>
      </c>
      <c r="L28" s="28"/>
    </row>
    <row r="29" spans="2:12" s="1" customFormat="1" ht="6.9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05" t="s">
        <v>1</v>
      </c>
      <c r="F31" s="205"/>
      <c r="G31" s="205"/>
      <c r="H31" s="205"/>
      <c r="I31" s="96"/>
      <c r="L31" s="95"/>
    </row>
    <row r="32" spans="2:12" s="1" customFormat="1" ht="6.95" customHeight="1">
      <c r="B32" s="28"/>
      <c r="I32" s="93"/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ROUND(J153, 2)</f>
        <v>0</v>
      </c>
      <c r="L34" s="28"/>
    </row>
    <row r="35" spans="2:12" s="1" customFormat="1" ht="6.9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4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45" customHeight="1">
      <c r="B37" s="28"/>
      <c r="D37" s="92" t="s">
        <v>38</v>
      </c>
      <c r="E37" s="23" t="s">
        <v>39</v>
      </c>
      <c r="F37" s="100">
        <f>ROUND((SUM(BE153:BE420)),  2)</f>
        <v>0</v>
      </c>
      <c r="I37" s="101">
        <v>0.2</v>
      </c>
      <c r="J37" s="100">
        <f>ROUND(((SUM(BE153:BE420))*I37),  2)</f>
        <v>0</v>
      </c>
      <c r="L37" s="28"/>
    </row>
    <row r="38" spans="2:12" s="1" customFormat="1" ht="14.45" customHeight="1">
      <c r="B38" s="28"/>
      <c r="E38" s="23" t="s">
        <v>40</v>
      </c>
      <c r="F38" s="100">
        <f>ROUND((SUM(BF153:BF420)),  2)</f>
        <v>0</v>
      </c>
      <c r="I38" s="101">
        <v>0.2</v>
      </c>
      <c r="J38" s="100">
        <f>ROUND(((SUM(BF153:BF420))*I38),  2)</f>
        <v>0</v>
      </c>
      <c r="L38" s="28"/>
    </row>
    <row r="39" spans="2:12" s="1" customFormat="1" ht="14.45" hidden="1" customHeight="1">
      <c r="B39" s="28"/>
      <c r="E39" s="23" t="s">
        <v>41</v>
      </c>
      <c r="F39" s="100">
        <f>ROUND((SUM(BG153:BG420)),  2)</f>
        <v>0</v>
      </c>
      <c r="I39" s="101">
        <v>0.2</v>
      </c>
      <c r="J39" s="100">
        <f>0</f>
        <v>0</v>
      </c>
      <c r="L39" s="28"/>
    </row>
    <row r="40" spans="2:12" s="1" customFormat="1" ht="14.45" hidden="1" customHeight="1">
      <c r="B40" s="28"/>
      <c r="E40" s="23" t="s">
        <v>42</v>
      </c>
      <c r="F40" s="100">
        <f>ROUND((SUM(BH153:BH420)),  2)</f>
        <v>0</v>
      </c>
      <c r="I40" s="101">
        <v>0.2</v>
      </c>
      <c r="J40" s="100">
        <f>0</f>
        <v>0</v>
      </c>
      <c r="L40" s="28"/>
    </row>
    <row r="41" spans="2:12" s="1" customFormat="1" ht="14.45" hidden="1" customHeight="1">
      <c r="B41" s="28"/>
      <c r="E41" s="23" t="s">
        <v>43</v>
      </c>
      <c r="F41" s="100">
        <f>ROUND((SUM(BI153:BI420)),  2)</f>
        <v>0</v>
      </c>
      <c r="I41" s="101">
        <v>0</v>
      </c>
      <c r="J41" s="100">
        <f>0</f>
        <v>0</v>
      </c>
      <c r="L41" s="28"/>
    </row>
    <row r="42" spans="2:12" s="1" customFormat="1" ht="6.9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45" customHeight="1">
      <c r="B44" s="28"/>
      <c r="I44" s="93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4.95" customHeight="1">
      <c r="B82" s="28"/>
      <c r="C82" s="17" t="s">
        <v>128</v>
      </c>
      <c r="I82" s="93"/>
      <c r="L82" s="28"/>
    </row>
    <row r="83" spans="2:12" s="1" customFormat="1" ht="6.9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30" t="str">
        <f>E7</f>
        <v>Centrum integrovanej zdravotnej starostlivosti v meste Dobšiná</v>
      </c>
      <c r="F85" s="231"/>
      <c r="G85" s="231"/>
      <c r="H85" s="231"/>
      <c r="I85" s="93"/>
      <c r="L85" s="28"/>
    </row>
    <row r="86" spans="2:12" ht="12" customHeight="1">
      <c r="B86" s="16"/>
      <c r="C86" s="23" t="s">
        <v>122</v>
      </c>
      <c r="L86" s="16"/>
    </row>
    <row r="87" spans="2:12" ht="25.5" customHeight="1">
      <c r="B87" s="16"/>
      <c r="E87" s="230" t="s">
        <v>123</v>
      </c>
      <c r="F87" s="191"/>
      <c r="G87" s="191"/>
      <c r="H87" s="191"/>
      <c r="L87" s="16"/>
    </row>
    <row r="88" spans="2:12" ht="12" customHeight="1">
      <c r="B88" s="16"/>
      <c r="C88" s="23" t="s">
        <v>124</v>
      </c>
      <c r="L88" s="16"/>
    </row>
    <row r="89" spans="2:12" s="1" customFormat="1" ht="25.5" customHeight="1">
      <c r="B89" s="28"/>
      <c r="E89" s="232" t="s">
        <v>125</v>
      </c>
      <c r="F89" s="233"/>
      <c r="G89" s="233"/>
      <c r="H89" s="233"/>
      <c r="I89" s="93"/>
      <c r="L89" s="28"/>
    </row>
    <row r="90" spans="2:12" s="1" customFormat="1" ht="12" customHeight="1">
      <c r="B90" s="28"/>
      <c r="C90" s="23" t="s">
        <v>126</v>
      </c>
      <c r="I90" s="93"/>
      <c r="L90" s="28"/>
    </row>
    <row r="91" spans="2:12" s="1" customFormat="1" ht="16.5" customHeight="1">
      <c r="B91" s="28"/>
      <c r="E91" s="198" t="str">
        <f>E13</f>
        <v>C.01 - Architektonicko-stavebné riešenie</v>
      </c>
      <c r="F91" s="233"/>
      <c r="G91" s="233"/>
      <c r="H91" s="233"/>
      <c r="I91" s="93"/>
      <c r="L91" s="28"/>
    </row>
    <row r="92" spans="2:12" s="1" customFormat="1" ht="6.9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kat. územie Dobšiná, parc. číslo 1319/1</v>
      </c>
      <c r="I93" s="94" t="s">
        <v>21</v>
      </c>
      <c r="J93" s="48" t="str">
        <f>IF(J16="","",J16)</f>
        <v>12/2018</v>
      </c>
      <c r="L93" s="28"/>
    </row>
    <row r="94" spans="2:12" s="1" customFormat="1" ht="6.95" customHeight="1">
      <c r="B94" s="28"/>
      <c r="I94" s="93"/>
      <c r="L94" s="28"/>
    </row>
    <row r="95" spans="2:12" s="1" customFormat="1" ht="43.15" customHeight="1">
      <c r="B95" s="28"/>
      <c r="C95" s="23" t="s">
        <v>22</v>
      </c>
      <c r="F95" s="21" t="str">
        <f>E19</f>
        <v>mesto Dobšiná, SNP 554, 049 25 Dobšiná, SR</v>
      </c>
      <c r="I95" s="94" t="s">
        <v>28</v>
      </c>
      <c r="J95" s="26" t="str">
        <f>E25</f>
        <v>Ing.Jiří Tencar Ph.D.;Južná trieda 1566/41, Košice</v>
      </c>
      <c r="L95" s="28"/>
    </row>
    <row r="96" spans="2:12" s="1" customFormat="1" ht="15.2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 xml:space="preserve"> 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129</v>
      </c>
      <c r="D98" s="102"/>
      <c r="E98" s="102"/>
      <c r="F98" s="102"/>
      <c r="G98" s="102"/>
      <c r="H98" s="102"/>
      <c r="I98" s="116"/>
      <c r="J98" s="117" t="s">
        <v>130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" customHeight="1">
      <c r="B100" s="28"/>
      <c r="C100" s="118" t="s">
        <v>131</v>
      </c>
      <c r="I100" s="93"/>
      <c r="J100" s="62">
        <f>J153</f>
        <v>0</v>
      </c>
      <c r="L100" s="28"/>
      <c r="AU100" s="13" t="s">
        <v>132</v>
      </c>
    </row>
    <row r="101" spans="2:47" s="8" customFormat="1" ht="24.95" customHeight="1">
      <c r="B101" s="119"/>
      <c r="D101" s="120" t="s">
        <v>133</v>
      </c>
      <c r="E101" s="121"/>
      <c r="F101" s="121"/>
      <c r="G101" s="121"/>
      <c r="H101" s="121"/>
      <c r="I101" s="122"/>
      <c r="J101" s="123">
        <f>J154</f>
        <v>0</v>
      </c>
      <c r="L101" s="119"/>
    </row>
    <row r="102" spans="2:47" s="9" customFormat="1" ht="19.899999999999999" customHeight="1">
      <c r="B102" s="124"/>
      <c r="D102" s="125" t="s">
        <v>134</v>
      </c>
      <c r="E102" s="126"/>
      <c r="F102" s="126"/>
      <c r="G102" s="126"/>
      <c r="H102" s="126"/>
      <c r="I102" s="127"/>
      <c r="J102" s="128">
        <f>J155</f>
        <v>0</v>
      </c>
      <c r="L102" s="124"/>
    </row>
    <row r="103" spans="2:47" s="9" customFormat="1" ht="19.899999999999999" customHeight="1">
      <c r="B103" s="124"/>
      <c r="D103" s="125" t="s">
        <v>135</v>
      </c>
      <c r="E103" s="126"/>
      <c r="F103" s="126"/>
      <c r="G103" s="126"/>
      <c r="H103" s="126"/>
      <c r="I103" s="127"/>
      <c r="J103" s="128">
        <f>J164</f>
        <v>0</v>
      </c>
      <c r="L103" s="124"/>
    </row>
    <row r="104" spans="2:47" s="9" customFormat="1" ht="19.899999999999999" customHeight="1">
      <c r="B104" s="124"/>
      <c r="D104" s="125" t="s">
        <v>136</v>
      </c>
      <c r="E104" s="126"/>
      <c r="F104" s="126"/>
      <c r="G104" s="126"/>
      <c r="H104" s="126"/>
      <c r="I104" s="127"/>
      <c r="J104" s="128">
        <f>J166</f>
        <v>0</v>
      </c>
      <c r="L104" s="124"/>
    </row>
    <row r="105" spans="2:47" s="9" customFormat="1" ht="19.899999999999999" customHeight="1">
      <c r="B105" s="124"/>
      <c r="D105" s="125" t="s">
        <v>137</v>
      </c>
      <c r="E105" s="126"/>
      <c r="F105" s="126"/>
      <c r="G105" s="126"/>
      <c r="H105" s="126"/>
      <c r="I105" s="127"/>
      <c r="J105" s="128">
        <f>J177</f>
        <v>0</v>
      </c>
      <c r="L105" s="124"/>
    </row>
    <row r="106" spans="2:47" s="9" customFormat="1" ht="19.899999999999999" customHeight="1">
      <c r="B106" s="124"/>
      <c r="D106" s="125" t="s">
        <v>138</v>
      </c>
      <c r="E106" s="126"/>
      <c r="F106" s="126"/>
      <c r="G106" s="126"/>
      <c r="H106" s="126"/>
      <c r="I106" s="127"/>
      <c r="J106" s="128">
        <f>J179</f>
        <v>0</v>
      </c>
      <c r="L106" s="124"/>
    </row>
    <row r="107" spans="2:47" s="9" customFormat="1" ht="19.899999999999999" customHeight="1">
      <c r="B107" s="124"/>
      <c r="D107" s="125" t="s">
        <v>139</v>
      </c>
      <c r="E107" s="126"/>
      <c r="F107" s="126"/>
      <c r="G107" s="126"/>
      <c r="H107" s="126"/>
      <c r="I107" s="127"/>
      <c r="J107" s="128">
        <f>J186</f>
        <v>0</v>
      </c>
      <c r="L107" s="124"/>
    </row>
    <row r="108" spans="2:47" s="9" customFormat="1" ht="19.899999999999999" customHeight="1">
      <c r="B108" s="124"/>
      <c r="D108" s="125" t="s">
        <v>140</v>
      </c>
      <c r="E108" s="126"/>
      <c r="F108" s="126"/>
      <c r="G108" s="126"/>
      <c r="H108" s="126"/>
      <c r="I108" s="127"/>
      <c r="J108" s="128">
        <f>J214</f>
        <v>0</v>
      </c>
      <c r="L108" s="124"/>
    </row>
    <row r="109" spans="2:47" s="9" customFormat="1" ht="19.899999999999999" customHeight="1">
      <c r="B109" s="124"/>
      <c r="D109" s="125" t="s">
        <v>141</v>
      </c>
      <c r="E109" s="126"/>
      <c r="F109" s="126"/>
      <c r="G109" s="126"/>
      <c r="H109" s="126"/>
      <c r="I109" s="127"/>
      <c r="J109" s="128">
        <f>J255</f>
        <v>0</v>
      </c>
      <c r="L109" s="124"/>
    </row>
    <row r="110" spans="2:47" s="8" customFormat="1" ht="24.95" customHeight="1">
      <c r="B110" s="119"/>
      <c r="D110" s="120" t="s">
        <v>142</v>
      </c>
      <c r="E110" s="121"/>
      <c r="F110" s="121"/>
      <c r="G110" s="121"/>
      <c r="H110" s="121"/>
      <c r="I110" s="122"/>
      <c r="J110" s="123">
        <f>J257</f>
        <v>0</v>
      </c>
      <c r="L110" s="119"/>
    </row>
    <row r="111" spans="2:47" s="9" customFormat="1" ht="19.899999999999999" customHeight="1">
      <c r="B111" s="124"/>
      <c r="D111" s="125" t="s">
        <v>143</v>
      </c>
      <c r="E111" s="126"/>
      <c r="F111" s="126"/>
      <c r="G111" s="126"/>
      <c r="H111" s="126"/>
      <c r="I111" s="127"/>
      <c r="J111" s="128">
        <f>J258</f>
        <v>0</v>
      </c>
      <c r="L111" s="124"/>
    </row>
    <row r="112" spans="2:47" s="9" customFormat="1" ht="19.899999999999999" customHeight="1">
      <c r="B112" s="124"/>
      <c r="D112" s="125" t="s">
        <v>144</v>
      </c>
      <c r="E112" s="126"/>
      <c r="F112" s="126"/>
      <c r="G112" s="126"/>
      <c r="H112" s="126"/>
      <c r="I112" s="127"/>
      <c r="J112" s="128">
        <f>J262</f>
        <v>0</v>
      </c>
      <c r="L112" s="124"/>
    </row>
    <row r="113" spans="2:12" s="9" customFormat="1" ht="19.899999999999999" customHeight="1">
      <c r="B113" s="124"/>
      <c r="D113" s="125" t="s">
        <v>145</v>
      </c>
      <c r="E113" s="126"/>
      <c r="F113" s="126"/>
      <c r="G113" s="126"/>
      <c r="H113" s="126"/>
      <c r="I113" s="127"/>
      <c r="J113" s="128">
        <f>J270</f>
        <v>0</v>
      </c>
      <c r="L113" s="124"/>
    </row>
    <row r="114" spans="2:12" s="9" customFormat="1" ht="19.899999999999999" customHeight="1">
      <c r="B114" s="124"/>
      <c r="D114" s="125" t="s">
        <v>146</v>
      </c>
      <c r="E114" s="126"/>
      <c r="F114" s="126"/>
      <c r="G114" s="126"/>
      <c r="H114" s="126"/>
      <c r="I114" s="127"/>
      <c r="J114" s="128">
        <f>J284</f>
        <v>0</v>
      </c>
      <c r="L114" s="124"/>
    </row>
    <row r="115" spans="2:12" s="9" customFormat="1" ht="19.899999999999999" customHeight="1">
      <c r="B115" s="124"/>
      <c r="D115" s="125" t="s">
        <v>147</v>
      </c>
      <c r="E115" s="126"/>
      <c r="F115" s="126"/>
      <c r="G115" s="126"/>
      <c r="H115" s="126"/>
      <c r="I115" s="127"/>
      <c r="J115" s="128">
        <f>J288</f>
        <v>0</v>
      </c>
      <c r="L115" s="124"/>
    </row>
    <row r="116" spans="2:12" s="9" customFormat="1" ht="19.899999999999999" customHeight="1">
      <c r="B116" s="124"/>
      <c r="D116" s="125" t="s">
        <v>148</v>
      </c>
      <c r="E116" s="126"/>
      <c r="F116" s="126"/>
      <c r="G116" s="126"/>
      <c r="H116" s="126"/>
      <c r="I116" s="127"/>
      <c r="J116" s="128">
        <f>J292</f>
        <v>0</v>
      </c>
      <c r="L116" s="124"/>
    </row>
    <row r="117" spans="2:12" s="9" customFormat="1" ht="19.899999999999999" customHeight="1">
      <c r="B117" s="124"/>
      <c r="D117" s="125" t="s">
        <v>149</v>
      </c>
      <c r="E117" s="126"/>
      <c r="F117" s="126"/>
      <c r="G117" s="126"/>
      <c r="H117" s="126"/>
      <c r="I117" s="127"/>
      <c r="J117" s="128">
        <f>J296</f>
        <v>0</v>
      </c>
      <c r="L117" s="124"/>
    </row>
    <row r="118" spans="2:12" s="9" customFormat="1" ht="19.899999999999999" customHeight="1">
      <c r="B118" s="124"/>
      <c r="D118" s="125" t="s">
        <v>150</v>
      </c>
      <c r="E118" s="126"/>
      <c r="F118" s="126"/>
      <c r="G118" s="126"/>
      <c r="H118" s="126"/>
      <c r="I118" s="127"/>
      <c r="J118" s="128">
        <f>J318</f>
        <v>0</v>
      </c>
      <c r="L118" s="124"/>
    </row>
    <row r="119" spans="2:12" s="9" customFormat="1" ht="19.899999999999999" customHeight="1">
      <c r="B119" s="124"/>
      <c r="D119" s="125" t="s">
        <v>151</v>
      </c>
      <c r="E119" s="126"/>
      <c r="F119" s="126"/>
      <c r="G119" s="126"/>
      <c r="H119" s="126"/>
      <c r="I119" s="127"/>
      <c r="J119" s="128">
        <f>J322</f>
        <v>0</v>
      </c>
      <c r="L119" s="124"/>
    </row>
    <row r="120" spans="2:12" s="9" customFormat="1" ht="19.899999999999999" customHeight="1">
      <c r="B120" s="124"/>
      <c r="D120" s="125" t="s">
        <v>152</v>
      </c>
      <c r="E120" s="126"/>
      <c r="F120" s="126"/>
      <c r="G120" s="126"/>
      <c r="H120" s="126"/>
      <c r="I120" s="127"/>
      <c r="J120" s="128">
        <f>J345</f>
        <v>0</v>
      </c>
      <c r="L120" s="124"/>
    </row>
    <row r="121" spans="2:12" s="9" customFormat="1" ht="19.899999999999999" customHeight="1">
      <c r="B121" s="124"/>
      <c r="D121" s="125" t="s">
        <v>153</v>
      </c>
      <c r="E121" s="126"/>
      <c r="F121" s="126"/>
      <c r="G121" s="126"/>
      <c r="H121" s="126"/>
      <c r="I121" s="127"/>
      <c r="J121" s="128">
        <f>J359</f>
        <v>0</v>
      </c>
      <c r="L121" s="124"/>
    </row>
    <row r="122" spans="2:12" s="9" customFormat="1" ht="19.899999999999999" customHeight="1">
      <c r="B122" s="124"/>
      <c r="D122" s="125" t="s">
        <v>154</v>
      </c>
      <c r="E122" s="126"/>
      <c r="F122" s="126"/>
      <c r="G122" s="126"/>
      <c r="H122" s="126"/>
      <c r="I122" s="127"/>
      <c r="J122" s="128">
        <f>J383</f>
        <v>0</v>
      </c>
      <c r="L122" s="124"/>
    </row>
    <row r="123" spans="2:12" s="9" customFormat="1" ht="19.899999999999999" customHeight="1">
      <c r="B123" s="124"/>
      <c r="D123" s="125" t="s">
        <v>155</v>
      </c>
      <c r="E123" s="126"/>
      <c r="F123" s="126"/>
      <c r="G123" s="126"/>
      <c r="H123" s="126"/>
      <c r="I123" s="127"/>
      <c r="J123" s="128">
        <f>J394</f>
        <v>0</v>
      </c>
      <c r="L123" s="124"/>
    </row>
    <row r="124" spans="2:12" s="9" customFormat="1" ht="19.899999999999999" customHeight="1">
      <c r="B124" s="124"/>
      <c r="D124" s="125" t="s">
        <v>156</v>
      </c>
      <c r="E124" s="126"/>
      <c r="F124" s="126"/>
      <c r="G124" s="126"/>
      <c r="H124" s="126"/>
      <c r="I124" s="127"/>
      <c r="J124" s="128">
        <f>J398</f>
        <v>0</v>
      </c>
      <c r="L124" s="124"/>
    </row>
    <row r="125" spans="2:12" s="9" customFormat="1" ht="19.899999999999999" customHeight="1">
      <c r="B125" s="124"/>
      <c r="D125" s="125" t="s">
        <v>157</v>
      </c>
      <c r="E125" s="126"/>
      <c r="F125" s="126"/>
      <c r="G125" s="126"/>
      <c r="H125" s="126"/>
      <c r="I125" s="127"/>
      <c r="J125" s="128">
        <f>J407</f>
        <v>0</v>
      </c>
      <c r="L125" s="124"/>
    </row>
    <row r="126" spans="2:12" s="9" customFormat="1" ht="19.899999999999999" customHeight="1">
      <c r="B126" s="124"/>
      <c r="D126" s="125" t="s">
        <v>158</v>
      </c>
      <c r="E126" s="126"/>
      <c r="F126" s="126"/>
      <c r="G126" s="126"/>
      <c r="H126" s="126"/>
      <c r="I126" s="127"/>
      <c r="J126" s="128">
        <f>J411</f>
        <v>0</v>
      </c>
      <c r="L126" s="124"/>
    </row>
    <row r="127" spans="2:12" s="9" customFormat="1" ht="19.899999999999999" customHeight="1">
      <c r="B127" s="124"/>
      <c r="D127" s="125" t="s">
        <v>159</v>
      </c>
      <c r="E127" s="126"/>
      <c r="F127" s="126"/>
      <c r="G127" s="126"/>
      <c r="H127" s="126"/>
      <c r="I127" s="127"/>
      <c r="J127" s="128">
        <f>J414</f>
        <v>0</v>
      </c>
      <c r="L127" s="124"/>
    </row>
    <row r="128" spans="2:12" s="8" customFormat="1" ht="24.95" customHeight="1">
      <c r="B128" s="119"/>
      <c r="D128" s="120" t="s">
        <v>160</v>
      </c>
      <c r="E128" s="121"/>
      <c r="F128" s="121"/>
      <c r="G128" s="121"/>
      <c r="H128" s="121"/>
      <c r="I128" s="122"/>
      <c r="J128" s="123">
        <f>J418</f>
        <v>0</v>
      </c>
      <c r="L128" s="119"/>
    </row>
    <row r="129" spans="2:12" s="9" customFormat="1" ht="19.899999999999999" customHeight="1">
      <c r="B129" s="124"/>
      <c r="D129" s="125" t="s">
        <v>161</v>
      </c>
      <c r="E129" s="126"/>
      <c r="F129" s="126"/>
      <c r="G129" s="126"/>
      <c r="H129" s="126"/>
      <c r="I129" s="127"/>
      <c r="J129" s="128">
        <f>J419</f>
        <v>0</v>
      </c>
      <c r="L129" s="124"/>
    </row>
    <row r="130" spans="2:12" s="1" customFormat="1" ht="21.75" customHeight="1">
      <c r="B130" s="28"/>
      <c r="I130" s="93"/>
      <c r="L130" s="28"/>
    </row>
    <row r="131" spans="2:12" s="1" customFormat="1" ht="6.95" customHeight="1">
      <c r="B131" s="40"/>
      <c r="C131" s="41"/>
      <c r="D131" s="41"/>
      <c r="E131" s="41"/>
      <c r="F131" s="41"/>
      <c r="G131" s="41"/>
      <c r="H131" s="41"/>
      <c r="I131" s="113"/>
      <c r="J131" s="41"/>
      <c r="K131" s="41"/>
      <c r="L131" s="28"/>
    </row>
    <row r="135" spans="2:12" s="1" customFormat="1" ht="6.95" customHeight="1">
      <c r="B135" s="42"/>
      <c r="C135" s="43"/>
      <c r="D135" s="43"/>
      <c r="E135" s="43"/>
      <c r="F135" s="43"/>
      <c r="G135" s="43"/>
      <c r="H135" s="43"/>
      <c r="I135" s="114"/>
      <c r="J135" s="43"/>
      <c r="K135" s="43"/>
      <c r="L135" s="28"/>
    </row>
    <row r="136" spans="2:12" s="1" customFormat="1" ht="24.95" customHeight="1">
      <c r="B136" s="28"/>
      <c r="C136" s="17" t="s">
        <v>162</v>
      </c>
      <c r="I136" s="93"/>
      <c r="L136" s="28"/>
    </row>
    <row r="137" spans="2:12" s="1" customFormat="1" ht="6.95" customHeight="1">
      <c r="B137" s="28"/>
      <c r="I137" s="93"/>
      <c r="L137" s="28"/>
    </row>
    <row r="138" spans="2:12" s="1" customFormat="1" ht="12" customHeight="1">
      <c r="B138" s="28"/>
      <c r="C138" s="23" t="s">
        <v>15</v>
      </c>
      <c r="I138" s="93"/>
      <c r="L138" s="28"/>
    </row>
    <row r="139" spans="2:12" s="1" customFormat="1" ht="16.5" customHeight="1">
      <c r="B139" s="28"/>
      <c r="E139" s="230" t="str">
        <f>E7</f>
        <v>Centrum integrovanej zdravotnej starostlivosti v meste Dobšiná</v>
      </c>
      <c r="F139" s="231"/>
      <c r="G139" s="231"/>
      <c r="H139" s="231"/>
      <c r="I139" s="93"/>
      <c r="L139" s="28"/>
    </row>
    <row r="140" spans="2:12" ht="12" customHeight="1">
      <c r="B140" s="16"/>
      <c r="C140" s="23" t="s">
        <v>122</v>
      </c>
      <c r="L140" s="16"/>
    </row>
    <row r="141" spans="2:12" ht="25.5" customHeight="1">
      <c r="B141" s="16"/>
      <c r="E141" s="230" t="s">
        <v>123</v>
      </c>
      <c r="F141" s="191"/>
      <c r="G141" s="191"/>
      <c r="H141" s="191"/>
      <c r="L141" s="16"/>
    </row>
    <row r="142" spans="2:12" ht="12" customHeight="1">
      <c r="B142" s="16"/>
      <c r="C142" s="23" t="s">
        <v>124</v>
      </c>
      <c r="L142" s="16"/>
    </row>
    <row r="143" spans="2:12" s="1" customFormat="1" ht="25.5" customHeight="1">
      <c r="B143" s="28"/>
      <c r="E143" s="232" t="s">
        <v>125</v>
      </c>
      <c r="F143" s="233"/>
      <c r="G143" s="233"/>
      <c r="H143" s="233"/>
      <c r="I143" s="93"/>
      <c r="L143" s="28"/>
    </row>
    <row r="144" spans="2:12" s="1" customFormat="1" ht="12" customHeight="1">
      <c r="B144" s="28"/>
      <c r="C144" s="23" t="s">
        <v>126</v>
      </c>
      <c r="I144" s="93"/>
      <c r="L144" s="28"/>
    </row>
    <row r="145" spans="2:65" s="1" customFormat="1" ht="16.5" customHeight="1">
      <c r="B145" s="28"/>
      <c r="E145" s="198" t="str">
        <f>E13</f>
        <v>C.01 - Architektonicko-stavebné riešenie</v>
      </c>
      <c r="F145" s="233"/>
      <c r="G145" s="233"/>
      <c r="H145" s="233"/>
      <c r="I145" s="93"/>
      <c r="L145" s="28"/>
    </row>
    <row r="146" spans="2:65" s="1" customFormat="1" ht="6.95" customHeight="1">
      <c r="B146" s="28"/>
      <c r="I146" s="93"/>
      <c r="L146" s="28"/>
    </row>
    <row r="147" spans="2:65" s="1" customFormat="1" ht="12" customHeight="1">
      <c r="B147" s="28"/>
      <c r="C147" s="23" t="s">
        <v>19</v>
      </c>
      <c r="F147" s="21" t="str">
        <f>F16</f>
        <v>kat. územie Dobšiná, parc. číslo 1319/1</v>
      </c>
      <c r="I147" s="94" t="s">
        <v>21</v>
      </c>
      <c r="J147" s="48" t="str">
        <f>IF(J16="","",J16)</f>
        <v>12/2018</v>
      </c>
      <c r="L147" s="28"/>
    </row>
    <row r="148" spans="2:65" s="1" customFormat="1" ht="6.95" customHeight="1">
      <c r="B148" s="28"/>
      <c r="I148" s="93"/>
      <c r="L148" s="28"/>
    </row>
    <row r="149" spans="2:65" s="1" customFormat="1" ht="43.15" customHeight="1">
      <c r="B149" s="28"/>
      <c r="C149" s="23" t="s">
        <v>22</v>
      </c>
      <c r="F149" s="21" t="str">
        <f>E19</f>
        <v>mesto Dobšiná, SNP 554, 049 25 Dobšiná, SR</v>
      </c>
      <c r="I149" s="94" t="s">
        <v>28</v>
      </c>
      <c r="J149" s="26" t="str">
        <f>E25</f>
        <v>Ing.Jiří Tencar Ph.D.;Južná trieda 1566/41, Košice</v>
      </c>
      <c r="L149" s="28"/>
    </row>
    <row r="150" spans="2:65" s="1" customFormat="1" ht="15.2" customHeight="1">
      <c r="B150" s="28"/>
      <c r="C150" s="23" t="s">
        <v>26</v>
      </c>
      <c r="F150" s="21" t="str">
        <f>IF(E22="","",E22)</f>
        <v>Vyplň údaj</v>
      </c>
      <c r="I150" s="94" t="s">
        <v>31</v>
      </c>
      <c r="J150" s="26" t="str">
        <f>E28</f>
        <v xml:space="preserve"> </v>
      </c>
      <c r="L150" s="28"/>
    </row>
    <row r="151" spans="2:65" s="1" customFormat="1" ht="10.35" customHeight="1">
      <c r="B151" s="28"/>
      <c r="I151" s="93"/>
      <c r="L151" s="28"/>
    </row>
    <row r="152" spans="2:65" s="10" customFormat="1" ht="29.25" customHeight="1">
      <c r="B152" s="129"/>
      <c r="C152" s="130" t="s">
        <v>163</v>
      </c>
      <c r="D152" s="131" t="s">
        <v>59</v>
      </c>
      <c r="E152" s="131" t="s">
        <v>55</v>
      </c>
      <c r="F152" s="131" t="s">
        <v>56</v>
      </c>
      <c r="G152" s="131" t="s">
        <v>164</v>
      </c>
      <c r="H152" s="131" t="s">
        <v>165</v>
      </c>
      <c r="I152" s="132" t="s">
        <v>166</v>
      </c>
      <c r="J152" s="133" t="s">
        <v>130</v>
      </c>
      <c r="K152" s="134" t="s">
        <v>167</v>
      </c>
      <c r="L152" s="129"/>
      <c r="M152" s="55" t="s">
        <v>1</v>
      </c>
      <c r="N152" s="56" t="s">
        <v>38</v>
      </c>
      <c r="O152" s="56" t="s">
        <v>168</v>
      </c>
      <c r="P152" s="56" t="s">
        <v>169</v>
      </c>
      <c r="Q152" s="56" t="s">
        <v>170</v>
      </c>
      <c r="R152" s="56" t="s">
        <v>171</v>
      </c>
      <c r="S152" s="56" t="s">
        <v>172</v>
      </c>
      <c r="T152" s="57" t="s">
        <v>173</v>
      </c>
    </row>
    <row r="153" spans="2:65" s="1" customFormat="1" ht="22.9" customHeight="1">
      <c r="B153" s="28"/>
      <c r="C153" s="60" t="s">
        <v>131</v>
      </c>
      <c r="I153" s="93"/>
      <c r="J153" s="135">
        <f>BK153</f>
        <v>0</v>
      </c>
      <c r="L153" s="28"/>
      <c r="M153" s="58"/>
      <c r="N153" s="49"/>
      <c r="O153" s="49"/>
      <c r="P153" s="136">
        <f>P154+P257+P418</f>
        <v>0</v>
      </c>
      <c r="Q153" s="49"/>
      <c r="R153" s="136">
        <f>R154+R257+R418</f>
        <v>251.37303348</v>
      </c>
      <c r="S153" s="49"/>
      <c r="T153" s="137">
        <f>T154+T257+T418</f>
        <v>113.32335509999999</v>
      </c>
      <c r="AT153" s="13" t="s">
        <v>73</v>
      </c>
      <c r="AU153" s="13" t="s">
        <v>132</v>
      </c>
      <c r="BK153" s="138">
        <f>BK154+BK257+BK418</f>
        <v>0</v>
      </c>
    </row>
    <row r="154" spans="2:65" s="11" customFormat="1" ht="25.9" customHeight="1">
      <c r="B154" s="139"/>
      <c r="D154" s="140" t="s">
        <v>73</v>
      </c>
      <c r="E154" s="141" t="s">
        <v>174</v>
      </c>
      <c r="F154" s="141" t="s">
        <v>175</v>
      </c>
      <c r="I154" s="142"/>
      <c r="J154" s="143">
        <f>BK154</f>
        <v>0</v>
      </c>
      <c r="L154" s="139"/>
      <c r="M154" s="144"/>
      <c r="N154" s="145"/>
      <c r="O154" s="145"/>
      <c r="P154" s="146">
        <f>P155+P164+P166+P177+P179+P186+P214+P255</f>
        <v>0</v>
      </c>
      <c r="Q154" s="145"/>
      <c r="R154" s="146">
        <f>R155+R164+R166+R177+R179+R186+R214+R255</f>
        <v>210.14267046000001</v>
      </c>
      <c r="S154" s="145"/>
      <c r="T154" s="147">
        <f>T155+T164+T166+T177+T179+T186+T214+T255</f>
        <v>110.56266099999999</v>
      </c>
      <c r="AR154" s="140" t="s">
        <v>81</v>
      </c>
      <c r="AT154" s="148" t="s">
        <v>73</v>
      </c>
      <c r="AU154" s="148" t="s">
        <v>74</v>
      </c>
      <c r="AY154" s="140" t="s">
        <v>176</v>
      </c>
      <c r="BK154" s="149">
        <f>BK155+BK164+BK166+BK177+BK179+BK186+BK214+BK255</f>
        <v>0</v>
      </c>
    </row>
    <row r="155" spans="2:65" s="11" customFormat="1" ht="22.9" customHeight="1">
      <c r="B155" s="139"/>
      <c r="D155" s="140" t="s">
        <v>73</v>
      </c>
      <c r="E155" s="150" t="s">
        <v>81</v>
      </c>
      <c r="F155" s="150" t="s">
        <v>177</v>
      </c>
      <c r="I155" s="142"/>
      <c r="J155" s="151">
        <f>BK155</f>
        <v>0</v>
      </c>
      <c r="L155" s="139"/>
      <c r="M155" s="144"/>
      <c r="N155" s="145"/>
      <c r="O155" s="145"/>
      <c r="P155" s="146">
        <f>SUM(P156:P163)</f>
        <v>0</v>
      </c>
      <c r="Q155" s="145"/>
      <c r="R155" s="146">
        <f>SUM(R156:R163)</f>
        <v>0</v>
      </c>
      <c r="S155" s="145"/>
      <c r="T155" s="147">
        <f>SUM(T156:T163)</f>
        <v>17.169</v>
      </c>
      <c r="AR155" s="140" t="s">
        <v>81</v>
      </c>
      <c r="AT155" s="148" t="s">
        <v>73</v>
      </c>
      <c r="AU155" s="148" t="s">
        <v>81</v>
      </c>
      <c r="AY155" s="140" t="s">
        <v>176</v>
      </c>
      <c r="BK155" s="149">
        <f>SUM(BK156:BK163)</f>
        <v>0</v>
      </c>
    </row>
    <row r="156" spans="2:65" s="1" customFormat="1" ht="24" customHeight="1">
      <c r="B156" s="152"/>
      <c r="C156" s="153" t="s">
        <v>81</v>
      </c>
      <c r="D156" s="153" t="s">
        <v>178</v>
      </c>
      <c r="E156" s="154" t="s">
        <v>179</v>
      </c>
      <c r="F156" s="155" t="s">
        <v>180</v>
      </c>
      <c r="G156" s="156" t="s">
        <v>181</v>
      </c>
      <c r="H156" s="157">
        <v>51.6</v>
      </c>
      <c r="I156" s="158"/>
      <c r="J156" s="159">
        <f t="shared" ref="J156:J163" si="0">ROUND(I156*H156,2)</f>
        <v>0</v>
      </c>
      <c r="K156" s="155" t="s">
        <v>182</v>
      </c>
      <c r="L156" s="28"/>
      <c r="M156" s="160" t="s">
        <v>1</v>
      </c>
      <c r="N156" s="161" t="s">
        <v>40</v>
      </c>
      <c r="O156" s="51"/>
      <c r="P156" s="162">
        <f t="shared" ref="P156:P163" si="1">O156*H156</f>
        <v>0</v>
      </c>
      <c r="Q156" s="162">
        <v>0</v>
      </c>
      <c r="R156" s="162">
        <f t="shared" ref="R156:R163" si="2">Q156*H156</f>
        <v>0</v>
      </c>
      <c r="S156" s="162">
        <v>0.26</v>
      </c>
      <c r="T156" s="163">
        <f t="shared" ref="T156:T163" si="3">S156*H156</f>
        <v>13.416</v>
      </c>
      <c r="AR156" s="164" t="s">
        <v>183</v>
      </c>
      <c r="AT156" s="164" t="s">
        <v>178</v>
      </c>
      <c r="AU156" s="164" t="s">
        <v>86</v>
      </c>
      <c r="AY156" s="13" t="s">
        <v>176</v>
      </c>
      <c r="BE156" s="165">
        <f t="shared" ref="BE156:BE163" si="4">IF(N156="základná",J156,0)</f>
        <v>0</v>
      </c>
      <c r="BF156" s="165">
        <f t="shared" ref="BF156:BF163" si="5">IF(N156="znížená",J156,0)</f>
        <v>0</v>
      </c>
      <c r="BG156" s="165">
        <f t="shared" ref="BG156:BG163" si="6">IF(N156="zákl. prenesená",J156,0)</f>
        <v>0</v>
      </c>
      <c r="BH156" s="165">
        <f t="shared" ref="BH156:BH163" si="7">IF(N156="zníž. prenesená",J156,0)</f>
        <v>0</v>
      </c>
      <c r="BI156" s="165">
        <f t="shared" ref="BI156:BI163" si="8">IF(N156="nulová",J156,0)</f>
        <v>0</v>
      </c>
      <c r="BJ156" s="13" t="s">
        <v>86</v>
      </c>
      <c r="BK156" s="165">
        <f t="shared" ref="BK156:BK163" si="9">ROUND(I156*H156,2)</f>
        <v>0</v>
      </c>
      <c r="BL156" s="13" t="s">
        <v>183</v>
      </c>
      <c r="BM156" s="164" t="s">
        <v>184</v>
      </c>
    </row>
    <row r="157" spans="2:65" s="1" customFormat="1" ht="24" customHeight="1">
      <c r="B157" s="152"/>
      <c r="C157" s="153" t="s">
        <v>86</v>
      </c>
      <c r="D157" s="153" t="s">
        <v>178</v>
      </c>
      <c r="E157" s="154" t="s">
        <v>185</v>
      </c>
      <c r="F157" s="155" t="s">
        <v>186</v>
      </c>
      <c r="G157" s="156" t="s">
        <v>181</v>
      </c>
      <c r="H157" s="157">
        <v>16.68</v>
      </c>
      <c r="I157" s="158"/>
      <c r="J157" s="159">
        <f t="shared" si="0"/>
        <v>0</v>
      </c>
      <c r="K157" s="155" t="s">
        <v>182</v>
      </c>
      <c r="L157" s="28"/>
      <c r="M157" s="160" t="s">
        <v>1</v>
      </c>
      <c r="N157" s="161" t="s">
        <v>40</v>
      </c>
      <c r="O157" s="51"/>
      <c r="P157" s="162">
        <f t="shared" si="1"/>
        <v>0</v>
      </c>
      <c r="Q157" s="162">
        <v>0</v>
      </c>
      <c r="R157" s="162">
        <f t="shared" si="2"/>
        <v>0</v>
      </c>
      <c r="S157" s="162">
        <v>0.22500000000000001</v>
      </c>
      <c r="T157" s="163">
        <f t="shared" si="3"/>
        <v>3.7530000000000001</v>
      </c>
      <c r="AR157" s="164" t="s">
        <v>183</v>
      </c>
      <c r="AT157" s="164" t="s">
        <v>178</v>
      </c>
      <c r="AU157" s="164" t="s">
        <v>86</v>
      </c>
      <c r="AY157" s="13" t="s">
        <v>176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3" t="s">
        <v>86</v>
      </c>
      <c r="BK157" s="165">
        <f t="shared" si="9"/>
        <v>0</v>
      </c>
      <c r="BL157" s="13" t="s">
        <v>183</v>
      </c>
      <c r="BM157" s="164" t="s">
        <v>187</v>
      </c>
    </row>
    <row r="158" spans="2:65" s="1" customFormat="1" ht="24" customHeight="1">
      <c r="B158" s="152"/>
      <c r="C158" s="153" t="s">
        <v>91</v>
      </c>
      <c r="D158" s="153" t="s">
        <v>178</v>
      </c>
      <c r="E158" s="154" t="s">
        <v>188</v>
      </c>
      <c r="F158" s="155" t="s">
        <v>189</v>
      </c>
      <c r="G158" s="156" t="s">
        <v>190</v>
      </c>
      <c r="H158" s="157">
        <v>38.832000000000001</v>
      </c>
      <c r="I158" s="158"/>
      <c r="J158" s="159">
        <f t="shared" si="0"/>
        <v>0</v>
      </c>
      <c r="K158" s="155" t="s">
        <v>182</v>
      </c>
      <c r="L158" s="28"/>
      <c r="M158" s="160" t="s">
        <v>1</v>
      </c>
      <c r="N158" s="161" t="s">
        <v>40</v>
      </c>
      <c r="O158" s="51"/>
      <c r="P158" s="162">
        <f t="shared" si="1"/>
        <v>0</v>
      </c>
      <c r="Q158" s="162">
        <v>0</v>
      </c>
      <c r="R158" s="162">
        <f t="shared" si="2"/>
        <v>0</v>
      </c>
      <c r="S158" s="162">
        <v>0</v>
      </c>
      <c r="T158" s="163">
        <f t="shared" si="3"/>
        <v>0</v>
      </c>
      <c r="AR158" s="164" t="s">
        <v>183</v>
      </c>
      <c r="AT158" s="164" t="s">
        <v>178</v>
      </c>
      <c r="AU158" s="164" t="s">
        <v>86</v>
      </c>
      <c r="AY158" s="13" t="s">
        <v>176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3" t="s">
        <v>86</v>
      </c>
      <c r="BK158" s="165">
        <f t="shared" si="9"/>
        <v>0</v>
      </c>
      <c r="BL158" s="13" t="s">
        <v>183</v>
      </c>
      <c r="BM158" s="164" t="s">
        <v>191</v>
      </c>
    </row>
    <row r="159" spans="2:65" s="1" customFormat="1" ht="24" customHeight="1">
      <c r="B159" s="152"/>
      <c r="C159" s="153" t="s">
        <v>183</v>
      </c>
      <c r="D159" s="153" t="s">
        <v>178</v>
      </c>
      <c r="E159" s="154" t="s">
        <v>192</v>
      </c>
      <c r="F159" s="155" t="s">
        <v>193</v>
      </c>
      <c r="G159" s="156" t="s">
        <v>190</v>
      </c>
      <c r="H159" s="157">
        <v>38.832000000000001</v>
      </c>
      <c r="I159" s="158"/>
      <c r="J159" s="159">
        <f t="shared" si="0"/>
        <v>0</v>
      </c>
      <c r="K159" s="155" t="s">
        <v>182</v>
      </c>
      <c r="L159" s="28"/>
      <c r="M159" s="160" t="s">
        <v>1</v>
      </c>
      <c r="N159" s="161" t="s">
        <v>40</v>
      </c>
      <c r="O159" s="51"/>
      <c r="P159" s="162">
        <f t="shared" si="1"/>
        <v>0</v>
      </c>
      <c r="Q159" s="162">
        <v>0</v>
      </c>
      <c r="R159" s="162">
        <f t="shared" si="2"/>
        <v>0</v>
      </c>
      <c r="S159" s="162">
        <v>0</v>
      </c>
      <c r="T159" s="163">
        <f t="shared" si="3"/>
        <v>0</v>
      </c>
      <c r="AR159" s="164" t="s">
        <v>183</v>
      </c>
      <c r="AT159" s="164" t="s">
        <v>178</v>
      </c>
      <c r="AU159" s="164" t="s">
        <v>86</v>
      </c>
      <c r="AY159" s="13" t="s">
        <v>176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3" t="s">
        <v>86</v>
      </c>
      <c r="BK159" s="165">
        <f t="shared" si="9"/>
        <v>0</v>
      </c>
      <c r="BL159" s="13" t="s">
        <v>183</v>
      </c>
      <c r="BM159" s="164" t="s">
        <v>194</v>
      </c>
    </row>
    <row r="160" spans="2:65" s="1" customFormat="1" ht="24" customHeight="1">
      <c r="B160" s="152"/>
      <c r="C160" s="153" t="s">
        <v>195</v>
      </c>
      <c r="D160" s="153" t="s">
        <v>178</v>
      </c>
      <c r="E160" s="154" t="s">
        <v>196</v>
      </c>
      <c r="F160" s="155" t="s">
        <v>197</v>
      </c>
      <c r="G160" s="156" t="s">
        <v>190</v>
      </c>
      <c r="H160" s="157">
        <v>13.077</v>
      </c>
      <c r="I160" s="158"/>
      <c r="J160" s="159">
        <f t="shared" si="0"/>
        <v>0</v>
      </c>
      <c r="K160" s="155" t="s">
        <v>182</v>
      </c>
      <c r="L160" s="28"/>
      <c r="M160" s="160" t="s">
        <v>1</v>
      </c>
      <c r="N160" s="161" t="s">
        <v>40</v>
      </c>
      <c r="O160" s="51"/>
      <c r="P160" s="162">
        <f t="shared" si="1"/>
        <v>0</v>
      </c>
      <c r="Q160" s="162">
        <v>0</v>
      </c>
      <c r="R160" s="162">
        <f t="shared" si="2"/>
        <v>0</v>
      </c>
      <c r="S160" s="162">
        <v>0</v>
      </c>
      <c r="T160" s="163">
        <f t="shared" si="3"/>
        <v>0</v>
      </c>
      <c r="AR160" s="164" t="s">
        <v>183</v>
      </c>
      <c r="AT160" s="164" t="s">
        <v>178</v>
      </c>
      <c r="AU160" s="164" t="s">
        <v>86</v>
      </c>
      <c r="AY160" s="13" t="s">
        <v>176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3" t="s">
        <v>86</v>
      </c>
      <c r="BK160" s="165">
        <f t="shared" si="9"/>
        <v>0</v>
      </c>
      <c r="BL160" s="13" t="s">
        <v>183</v>
      </c>
      <c r="BM160" s="164" t="s">
        <v>198</v>
      </c>
    </row>
    <row r="161" spans="2:65" s="1" customFormat="1" ht="16.5" customHeight="1">
      <c r="B161" s="152"/>
      <c r="C161" s="153" t="s">
        <v>199</v>
      </c>
      <c r="D161" s="153" t="s">
        <v>178</v>
      </c>
      <c r="E161" s="154" t="s">
        <v>200</v>
      </c>
      <c r="F161" s="155" t="s">
        <v>201</v>
      </c>
      <c r="G161" s="156" t="s">
        <v>190</v>
      </c>
      <c r="H161" s="157">
        <v>13.077</v>
      </c>
      <c r="I161" s="158"/>
      <c r="J161" s="159">
        <f t="shared" si="0"/>
        <v>0</v>
      </c>
      <c r="K161" s="155" t="s">
        <v>182</v>
      </c>
      <c r="L161" s="28"/>
      <c r="M161" s="160" t="s">
        <v>1</v>
      </c>
      <c r="N161" s="161" t="s">
        <v>40</v>
      </c>
      <c r="O161" s="51"/>
      <c r="P161" s="162">
        <f t="shared" si="1"/>
        <v>0</v>
      </c>
      <c r="Q161" s="162">
        <v>0</v>
      </c>
      <c r="R161" s="162">
        <f t="shared" si="2"/>
        <v>0</v>
      </c>
      <c r="S161" s="162">
        <v>0</v>
      </c>
      <c r="T161" s="163">
        <f t="shared" si="3"/>
        <v>0</v>
      </c>
      <c r="AR161" s="164" t="s">
        <v>183</v>
      </c>
      <c r="AT161" s="164" t="s">
        <v>178</v>
      </c>
      <c r="AU161" s="164" t="s">
        <v>86</v>
      </c>
      <c r="AY161" s="13" t="s">
        <v>176</v>
      </c>
      <c r="BE161" s="165">
        <f t="shared" si="4"/>
        <v>0</v>
      </c>
      <c r="BF161" s="165">
        <f t="shared" si="5"/>
        <v>0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3" t="s">
        <v>86</v>
      </c>
      <c r="BK161" s="165">
        <f t="shared" si="9"/>
        <v>0</v>
      </c>
      <c r="BL161" s="13" t="s">
        <v>183</v>
      </c>
      <c r="BM161" s="164" t="s">
        <v>202</v>
      </c>
    </row>
    <row r="162" spans="2:65" s="1" customFormat="1" ht="24" customHeight="1">
      <c r="B162" s="152"/>
      <c r="C162" s="153" t="s">
        <v>203</v>
      </c>
      <c r="D162" s="153" t="s">
        <v>178</v>
      </c>
      <c r="E162" s="154" t="s">
        <v>204</v>
      </c>
      <c r="F162" s="155" t="s">
        <v>205</v>
      </c>
      <c r="G162" s="156" t="s">
        <v>206</v>
      </c>
      <c r="H162" s="157">
        <v>24.454000000000001</v>
      </c>
      <c r="I162" s="158"/>
      <c r="J162" s="159">
        <f t="shared" si="0"/>
        <v>0</v>
      </c>
      <c r="K162" s="155" t="s">
        <v>182</v>
      </c>
      <c r="L162" s="28"/>
      <c r="M162" s="160" t="s">
        <v>1</v>
      </c>
      <c r="N162" s="161" t="s">
        <v>40</v>
      </c>
      <c r="O162" s="51"/>
      <c r="P162" s="162">
        <f t="shared" si="1"/>
        <v>0</v>
      </c>
      <c r="Q162" s="162">
        <v>0</v>
      </c>
      <c r="R162" s="162">
        <f t="shared" si="2"/>
        <v>0</v>
      </c>
      <c r="S162" s="162">
        <v>0</v>
      </c>
      <c r="T162" s="163">
        <f t="shared" si="3"/>
        <v>0</v>
      </c>
      <c r="AR162" s="164" t="s">
        <v>183</v>
      </c>
      <c r="AT162" s="164" t="s">
        <v>178</v>
      </c>
      <c r="AU162" s="164" t="s">
        <v>86</v>
      </c>
      <c r="AY162" s="13" t="s">
        <v>176</v>
      </c>
      <c r="BE162" s="165">
        <f t="shared" si="4"/>
        <v>0</v>
      </c>
      <c r="BF162" s="165">
        <f t="shared" si="5"/>
        <v>0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3" t="s">
        <v>86</v>
      </c>
      <c r="BK162" s="165">
        <f t="shared" si="9"/>
        <v>0</v>
      </c>
      <c r="BL162" s="13" t="s">
        <v>183</v>
      </c>
      <c r="BM162" s="164" t="s">
        <v>207</v>
      </c>
    </row>
    <row r="163" spans="2:65" s="1" customFormat="1" ht="24" customHeight="1">
      <c r="B163" s="152"/>
      <c r="C163" s="153" t="s">
        <v>208</v>
      </c>
      <c r="D163" s="153" t="s">
        <v>178</v>
      </c>
      <c r="E163" s="154" t="s">
        <v>209</v>
      </c>
      <c r="F163" s="155" t="s">
        <v>210</v>
      </c>
      <c r="G163" s="156" t="s">
        <v>190</v>
      </c>
      <c r="H163" s="157">
        <v>25.754999999999999</v>
      </c>
      <c r="I163" s="158"/>
      <c r="J163" s="159">
        <f t="shared" si="0"/>
        <v>0</v>
      </c>
      <c r="K163" s="155" t="s">
        <v>182</v>
      </c>
      <c r="L163" s="28"/>
      <c r="M163" s="160" t="s">
        <v>1</v>
      </c>
      <c r="N163" s="161" t="s">
        <v>40</v>
      </c>
      <c r="O163" s="51"/>
      <c r="P163" s="162">
        <f t="shared" si="1"/>
        <v>0</v>
      </c>
      <c r="Q163" s="162">
        <v>0</v>
      </c>
      <c r="R163" s="162">
        <f t="shared" si="2"/>
        <v>0</v>
      </c>
      <c r="S163" s="162">
        <v>0</v>
      </c>
      <c r="T163" s="163">
        <f t="shared" si="3"/>
        <v>0</v>
      </c>
      <c r="AR163" s="164" t="s">
        <v>183</v>
      </c>
      <c r="AT163" s="164" t="s">
        <v>178</v>
      </c>
      <c r="AU163" s="164" t="s">
        <v>86</v>
      </c>
      <c r="AY163" s="13" t="s">
        <v>176</v>
      </c>
      <c r="BE163" s="165">
        <f t="shared" si="4"/>
        <v>0</v>
      </c>
      <c r="BF163" s="165">
        <f t="shared" si="5"/>
        <v>0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3" t="s">
        <v>86</v>
      </c>
      <c r="BK163" s="165">
        <f t="shared" si="9"/>
        <v>0</v>
      </c>
      <c r="BL163" s="13" t="s">
        <v>183</v>
      </c>
      <c r="BM163" s="164" t="s">
        <v>211</v>
      </c>
    </row>
    <row r="164" spans="2:65" s="11" customFormat="1" ht="22.9" customHeight="1">
      <c r="B164" s="139"/>
      <c r="D164" s="140" t="s">
        <v>73</v>
      </c>
      <c r="E164" s="150" t="s">
        <v>86</v>
      </c>
      <c r="F164" s="150" t="s">
        <v>212</v>
      </c>
      <c r="I164" s="142"/>
      <c r="J164" s="151">
        <f>BK164</f>
        <v>0</v>
      </c>
      <c r="L164" s="139"/>
      <c r="M164" s="144"/>
      <c r="N164" s="145"/>
      <c r="O164" s="145"/>
      <c r="P164" s="146">
        <f>P165</f>
        <v>0</v>
      </c>
      <c r="Q164" s="145"/>
      <c r="R164" s="146">
        <f>R165</f>
        <v>0</v>
      </c>
      <c r="S164" s="145"/>
      <c r="T164" s="147">
        <f>T165</f>
        <v>0</v>
      </c>
      <c r="AR164" s="140" t="s">
        <v>81</v>
      </c>
      <c r="AT164" s="148" t="s">
        <v>73</v>
      </c>
      <c r="AU164" s="148" t="s">
        <v>81</v>
      </c>
      <c r="AY164" s="140" t="s">
        <v>176</v>
      </c>
      <c r="BK164" s="149">
        <f>BK165</f>
        <v>0</v>
      </c>
    </row>
    <row r="165" spans="2:65" s="1" customFormat="1" ht="24" customHeight="1">
      <c r="B165" s="152"/>
      <c r="C165" s="153" t="s">
        <v>213</v>
      </c>
      <c r="D165" s="153" t="s">
        <v>178</v>
      </c>
      <c r="E165" s="154" t="s">
        <v>214</v>
      </c>
      <c r="F165" s="155" t="s">
        <v>215</v>
      </c>
      <c r="G165" s="156" t="s">
        <v>181</v>
      </c>
      <c r="H165" s="157">
        <v>76.38</v>
      </c>
      <c r="I165" s="158"/>
      <c r="J165" s="159">
        <f>ROUND(I165*H165,2)</f>
        <v>0</v>
      </c>
      <c r="K165" s="155" t="s">
        <v>182</v>
      </c>
      <c r="L165" s="28"/>
      <c r="M165" s="160" t="s">
        <v>1</v>
      </c>
      <c r="N165" s="161" t="s">
        <v>40</v>
      </c>
      <c r="O165" s="51"/>
      <c r="P165" s="162">
        <f>O165*H165</f>
        <v>0</v>
      </c>
      <c r="Q165" s="162">
        <v>0</v>
      </c>
      <c r="R165" s="162">
        <f>Q165*H165</f>
        <v>0</v>
      </c>
      <c r="S165" s="162">
        <v>0</v>
      </c>
      <c r="T165" s="163">
        <f>S165*H165</f>
        <v>0</v>
      </c>
      <c r="AR165" s="164" t="s">
        <v>183</v>
      </c>
      <c r="AT165" s="164" t="s">
        <v>178</v>
      </c>
      <c r="AU165" s="164" t="s">
        <v>86</v>
      </c>
      <c r="AY165" s="13" t="s">
        <v>176</v>
      </c>
      <c r="BE165" s="165">
        <f>IF(N165="základná",J165,0)</f>
        <v>0</v>
      </c>
      <c r="BF165" s="165">
        <f>IF(N165="znížená",J165,0)</f>
        <v>0</v>
      </c>
      <c r="BG165" s="165">
        <f>IF(N165="zákl. prenesená",J165,0)</f>
        <v>0</v>
      </c>
      <c r="BH165" s="165">
        <f>IF(N165="zníž. prenesená",J165,0)</f>
        <v>0</v>
      </c>
      <c r="BI165" s="165">
        <f>IF(N165="nulová",J165,0)</f>
        <v>0</v>
      </c>
      <c r="BJ165" s="13" t="s">
        <v>86</v>
      </c>
      <c r="BK165" s="165">
        <f>ROUND(I165*H165,2)</f>
        <v>0</v>
      </c>
      <c r="BL165" s="13" t="s">
        <v>183</v>
      </c>
      <c r="BM165" s="164" t="s">
        <v>216</v>
      </c>
    </row>
    <row r="166" spans="2:65" s="11" customFormat="1" ht="22.9" customHeight="1">
      <c r="B166" s="139"/>
      <c r="D166" s="140" t="s">
        <v>73</v>
      </c>
      <c r="E166" s="150" t="s">
        <v>91</v>
      </c>
      <c r="F166" s="150" t="s">
        <v>217</v>
      </c>
      <c r="I166" s="142"/>
      <c r="J166" s="151">
        <f>BK166</f>
        <v>0</v>
      </c>
      <c r="L166" s="139"/>
      <c r="M166" s="144"/>
      <c r="N166" s="145"/>
      <c r="O166" s="145"/>
      <c r="P166" s="146">
        <f>SUM(P167:P176)</f>
        <v>0</v>
      </c>
      <c r="Q166" s="145"/>
      <c r="R166" s="146">
        <f>SUM(R167:R176)</f>
        <v>24.698954000000001</v>
      </c>
      <c r="S166" s="145"/>
      <c r="T166" s="147">
        <f>SUM(T167:T176)</f>
        <v>0</v>
      </c>
      <c r="AR166" s="140" t="s">
        <v>81</v>
      </c>
      <c r="AT166" s="148" t="s">
        <v>73</v>
      </c>
      <c r="AU166" s="148" t="s">
        <v>81</v>
      </c>
      <c r="AY166" s="140" t="s">
        <v>176</v>
      </c>
      <c r="BK166" s="149">
        <f>SUM(BK167:BK176)</f>
        <v>0</v>
      </c>
    </row>
    <row r="167" spans="2:65" s="1" customFormat="1" ht="24" customHeight="1">
      <c r="B167" s="152"/>
      <c r="C167" s="153" t="s">
        <v>218</v>
      </c>
      <c r="D167" s="153" t="s">
        <v>178</v>
      </c>
      <c r="E167" s="154" t="s">
        <v>219</v>
      </c>
      <c r="F167" s="155" t="s">
        <v>220</v>
      </c>
      <c r="G167" s="156" t="s">
        <v>221</v>
      </c>
      <c r="H167" s="157">
        <v>1</v>
      </c>
      <c r="I167" s="158"/>
      <c r="J167" s="159">
        <f t="shared" ref="J167:J176" si="10">ROUND(I167*H167,2)</f>
        <v>0</v>
      </c>
      <c r="K167" s="155" t="s">
        <v>182</v>
      </c>
      <c r="L167" s="28"/>
      <c r="M167" s="160" t="s">
        <v>1</v>
      </c>
      <c r="N167" s="161" t="s">
        <v>40</v>
      </c>
      <c r="O167" s="51"/>
      <c r="P167" s="162">
        <f t="shared" ref="P167:P176" si="11">O167*H167</f>
        <v>0</v>
      </c>
      <c r="Q167" s="162">
        <v>0.19158</v>
      </c>
      <c r="R167" s="162">
        <f t="shared" ref="R167:R176" si="12">Q167*H167</f>
        <v>0.19158</v>
      </c>
      <c r="S167" s="162">
        <v>0</v>
      </c>
      <c r="T167" s="163">
        <f t="shared" ref="T167:T176" si="13">S167*H167</f>
        <v>0</v>
      </c>
      <c r="AR167" s="164" t="s">
        <v>183</v>
      </c>
      <c r="AT167" s="164" t="s">
        <v>178</v>
      </c>
      <c r="AU167" s="164" t="s">
        <v>86</v>
      </c>
      <c r="AY167" s="13" t="s">
        <v>176</v>
      </c>
      <c r="BE167" s="165">
        <f t="shared" ref="BE167:BE176" si="14">IF(N167="základná",J167,0)</f>
        <v>0</v>
      </c>
      <c r="BF167" s="165">
        <f t="shared" ref="BF167:BF176" si="15">IF(N167="znížená",J167,0)</f>
        <v>0</v>
      </c>
      <c r="BG167" s="165">
        <f t="shared" ref="BG167:BG176" si="16">IF(N167="zákl. prenesená",J167,0)</f>
        <v>0</v>
      </c>
      <c r="BH167" s="165">
        <f t="shared" ref="BH167:BH176" si="17">IF(N167="zníž. prenesená",J167,0)</f>
        <v>0</v>
      </c>
      <c r="BI167" s="165">
        <f t="shared" ref="BI167:BI176" si="18">IF(N167="nulová",J167,0)</f>
        <v>0</v>
      </c>
      <c r="BJ167" s="13" t="s">
        <v>86</v>
      </c>
      <c r="BK167" s="165">
        <f t="shared" ref="BK167:BK176" si="19">ROUND(I167*H167,2)</f>
        <v>0</v>
      </c>
      <c r="BL167" s="13" t="s">
        <v>183</v>
      </c>
      <c r="BM167" s="164" t="s">
        <v>222</v>
      </c>
    </row>
    <row r="168" spans="2:65" s="1" customFormat="1" ht="36" customHeight="1">
      <c r="B168" s="152"/>
      <c r="C168" s="153" t="s">
        <v>223</v>
      </c>
      <c r="D168" s="153" t="s">
        <v>178</v>
      </c>
      <c r="E168" s="154" t="s">
        <v>224</v>
      </c>
      <c r="F168" s="155" t="s">
        <v>225</v>
      </c>
      <c r="G168" s="156" t="s">
        <v>190</v>
      </c>
      <c r="H168" s="157">
        <v>1.341</v>
      </c>
      <c r="I168" s="158"/>
      <c r="J168" s="159">
        <f t="shared" si="10"/>
        <v>0</v>
      </c>
      <c r="K168" s="155" t="s">
        <v>182</v>
      </c>
      <c r="L168" s="28"/>
      <c r="M168" s="160" t="s">
        <v>1</v>
      </c>
      <c r="N168" s="161" t="s">
        <v>40</v>
      </c>
      <c r="O168" s="51"/>
      <c r="P168" s="162">
        <f t="shared" si="11"/>
        <v>0</v>
      </c>
      <c r="Q168" s="162">
        <v>1.8719600000000001</v>
      </c>
      <c r="R168" s="162">
        <f t="shared" si="12"/>
        <v>2.5102983600000002</v>
      </c>
      <c r="S168" s="162">
        <v>0</v>
      </c>
      <c r="T168" s="163">
        <f t="shared" si="13"/>
        <v>0</v>
      </c>
      <c r="AR168" s="164" t="s">
        <v>183</v>
      </c>
      <c r="AT168" s="164" t="s">
        <v>178</v>
      </c>
      <c r="AU168" s="164" t="s">
        <v>86</v>
      </c>
      <c r="AY168" s="13" t="s">
        <v>176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3" t="s">
        <v>86</v>
      </c>
      <c r="BK168" s="165">
        <f t="shared" si="19"/>
        <v>0</v>
      </c>
      <c r="BL168" s="13" t="s">
        <v>183</v>
      </c>
      <c r="BM168" s="164" t="s">
        <v>226</v>
      </c>
    </row>
    <row r="169" spans="2:65" s="1" customFormat="1" ht="24" customHeight="1">
      <c r="B169" s="152"/>
      <c r="C169" s="153" t="s">
        <v>227</v>
      </c>
      <c r="D169" s="153" t="s">
        <v>178</v>
      </c>
      <c r="E169" s="154" t="s">
        <v>228</v>
      </c>
      <c r="F169" s="155" t="s">
        <v>229</v>
      </c>
      <c r="G169" s="156" t="s">
        <v>190</v>
      </c>
      <c r="H169" s="157">
        <v>1.073</v>
      </c>
      <c r="I169" s="158"/>
      <c r="J169" s="159">
        <f t="shared" si="10"/>
        <v>0</v>
      </c>
      <c r="K169" s="155" t="s">
        <v>182</v>
      </c>
      <c r="L169" s="28"/>
      <c r="M169" s="160" t="s">
        <v>1</v>
      </c>
      <c r="N169" s="161" t="s">
        <v>40</v>
      </c>
      <c r="O169" s="51"/>
      <c r="P169" s="162">
        <f t="shared" si="11"/>
        <v>0</v>
      </c>
      <c r="Q169" s="162">
        <v>1.8719600000000001</v>
      </c>
      <c r="R169" s="162">
        <f t="shared" si="12"/>
        <v>2.0086130799999999</v>
      </c>
      <c r="S169" s="162">
        <v>0</v>
      </c>
      <c r="T169" s="163">
        <f t="shared" si="13"/>
        <v>0</v>
      </c>
      <c r="AR169" s="164" t="s">
        <v>183</v>
      </c>
      <c r="AT169" s="164" t="s">
        <v>178</v>
      </c>
      <c r="AU169" s="164" t="s">
        <v>86</v>
      </c>
      <c r="AY169" s="13" t="s">
        <v>176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3" t="s">
        <v>86</v>
      </c>
      <c r="BK169" s="165">
        <f t="shared" si="19"/>
        <v>0</v>
      </c>
      <c r="BL169" s="13" t="s">
        <v>183</v>
      </c>
      <c r="BM169" s="164" t="s">
        <v>230</v>
      </c>
    </row>
    <row r="170" spans="2:65" s="1" customFormat="1" ht="16.5" customHeight="1">
      <c r="B170" s="152"/>
      <c r="C170" s="153" t="s">
        <v>231</v>
      </c>
      <c r="D170" s="153" t="s">
        <v>178</v>
      </c>
      <c r="E170" s="154" t="s">
        <v>232</v>
      </c>
      <c r="F170" s="155" t="s">
        <v>233</v>
      </c>
      <c r="G170" s="156" t="s">
        <v>234</v>
      </c>
      <c r="H170" s="157">
        <v>1</v>
      </c>
      <c r="I170" s="158"/>
      <c r="J170" s="159">
        <f t="shared" si="10"/>
        <v>0</v>
      </c>
      <c r="K170" s="155" t="s">
        <v>182</v>
      </c>
      <c r="L170" s="28"/>
      <c r="M170" s="160" t="s">
        <v>1</v>
      </c>
      <c r="N170" s="161" t="s">
        <v>40</v>
      </c>
      <c r="O170" s="51"/>
      <c r="P170" s="162">
        <f t="shared" si="11"/>
        <v>0</v>
      </c>
      <c r="Q170" s="162">
        <v>0.43001</v>
      </c>
      <c r="R170" s="162">
        <f t="shared" si="12"/>
        <v>0.43001</v>
      </c>
      <c r="S170" s="162">
        <v>0</v>
      </c>
      <c r="T170" s="163">
        <f t="shared" si="13"/>
        <v>0</v>
      </c>
      <c r="AR170" s="164" t="s">
        <v>183</v>
      </c>
      <c r="AT170" s="164" t="s">
        <v>178</v>
      </c>
      <c r="AU170" s="164" t="s">
        <v>86</v>
      </c>
      <c r="AY170" s="13" t="s">
        <v>176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3" t="s">
        <v>86</v>
      </c>
      <c r="BK170" s="165">
        <f t="shared" si="19"/>
        <v>0</v>
      </c>
      <c r="BL170" s="13" t="s">
        <v>183</v>
      </c>
      <c r="BM170" s="164" t="s">
        <v>235</v>
      </c>
    </row>
    <row r="171" spans="2:65" s="1" customFormat="1" ht="16.5" customHeight="1">
      <c r="B171" s="152"/>
      <c r="C171" s="153" t="s">
        <v>236</v>
      </c>
      <c r="D171" s="153" t="s">
        <v>178</v>
      </c>
      <c r="E171" s="154" t="s">
        <v>237</v>
      </c>
      <c r="F171" s="155" t="s">
        <v>238</v>
      </c>
      <c r="G171" s="156" t="s">
        <v>221</v>
      </c>
      <c r="H171" s="157">
        <v>21</v>
      </c>
      <c r="I171" s="158"/>
      <c r="J171" s="159">
        <f t="shared" si="10"/>
        <v>0</v>
      </c>
      <c r="K171" s="155" t="s">
        <v>182</v>
      </c>
      <c r="L171" s="28"/>
      <c r="M171" s="160" t="s">
        <v>1</v>
      </c>
      <c r="N171" s="161" t="s">
        <v>40</v>
      </c>
      <c r="O171" s="51"/>
      <c r="P171" s="162">
        <f t="shared" si="11"/>
        <v>0</v>
      </c>
      <c r="Q171" s="162">
        <v>1.9130000000000001E-2</v>
      </c>
      <c r="R171" s="162">
        <f t="shared" si="12"/>
        <v>0.40173000000000003</v>
      </c>
      <c r="S171" s="162">
        <v>0</v>
      </c>
      <c r="T171" s="163">
        <f t="shared" si="13"/>
        <v>0</v>
      </c>
      <c r="AR171" s="164" t="s">
        <v>183</v>
      </c>
      <c r="AT171" s="164" t="s">
        <v>178</v>
      </c>
      <c r="AU171" s="164" t="s">
        <v>86</v>
      </c>
      <c r="AY171" s="13" t="s">
        <v>176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3" t="s">
        <v>86</v>
      </c>
      <c r="BK171" s="165">
        <f t="shared" si="19"/>
        <v>0</v>
      </c>
      <c r="BL171" s="13" t="s">
        <v>183</v>
      </c>
      <c r="BM171" s="164" t="s">
        <v>239</v>
      </c>
    </row>
    <row r="172" spans="2:65" s="1" customFormat="1" ht="16.5" customHeight="1">
      <c r="B172" s="152"/>
      <c r="C172" s="153" t="s">
        <v>240</v>
      </c>
      <c r="D172" s="153" t="s">
        <v>178</v>
      </c>
      <c r="E172" s="154" t="s">
        <v>241</v>
      </c>
      <c r="F172" s="155" t="s">
        <v>242</v>
      </c>
      <c r="G172" s="156" t="s">
        <v>221</v>
      </c>
      <c r="H172" s="157">
        <v>10</v>
      </c>
      <c r="I172" s="158"/>
      <c r="J172" s="159">
        <f t="shared" si="10"/>
        <v>0</v>
      </c>
      <c r="K172" s="155" t="s">
        <v>182</v>
      </c>
      <c r="L172" s="28"/>
      <c r="M172" s="160" t="s">
        <v>1</v>
      </c>
      <c r="N172" s="161" t="s">
        <v>40</v>
      </c>
      <c r="O172" s="51"/>
      <c r="P172" s="162">
        <f t="shared" si="11"/>
        <v>0</v>
      </c>
      <c r="Q172" s="162">
        <v>2.273E-2</v>
      </c>
      <c r="R172" s="162">
        <f t="shared" si="12"/>
        <v>0.2273</v>
      </c>
      <c r="S172" s="162">
        <v>0</v>
      </c>
      <c r="T172" s="163">
        <f t="shared" si="13"/>
        <v>0</v>
      </c>
      <c r="AR172" s="164" t="s">
        <v>183</v>
      </c>
      <c r="AT172" s="164" t="s">
        <v>178</v>
      </c>
      <c r="AU172" s="164" t="s">
        <v>86</v>
      </c>
      <c r="AY172" s="13" t="s">
        <v>176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3" t="s">
        <v>86</v>
      </c>
      <c r="BK172" s="165">
        <f t="shared" si="19"/>
        <v>0</v>
      </c>
      <c r="BL172" s="13" t="s">
        <v>183</v>
      </c>
      <c r="BM172" s="164" t="s">
        <v>243</v>
      </c>
    </row>
    <row r="173" spans="2:65" s="1" customFormat="1" ht="16.5" customHeight="1">
      <c r="B173" s="152"/>
      <c r="C173" s="153" t="s">
        <v>244</v>
      </c>
      <c r="D173" s="153" t="s">
        <v>178</v>
      </c>
      <c r="E173" s="154" t="s">
        <v>245</v>
      </c>
      <c r="F173" s="155" t="s">
        <v>246</v>
      </c>
      <c r="G173" s="156" t="s">
        <v>221</v>
      </c>
      <c r="H173" s="157">
        <v>3</v>
      </c>
      <c r="I173" s="158"/>
      <c r="J173" s="159">
        <f t="shared" si="10"/>
        <v>0</v>
      </c>
      <c r="K173" s="155" t="s">
        <v>182</v>
      </c>
      <c r="L173" s="28"/>
      <c r="M173" s="160" t="s">
        <v>1</v>
      </c>
      <c r="N173" s="161" t="s">
        <v>40</v>
      </c>
      <c r="O173" s="51"/>
      <c r="P173" s="162">
        <f t="shared" si="11"/>
        <v>0</v>
      </c>
      <c r="Q173" s="162">
        <v>2.9899999999999999E-2</v>
      </c>
      <c r="R173" s="162">
        <f t="shared" si="12"/>
        <v>8.9700000000000002E-2</v>
      </c>
      <c r="S173" s="162">
        <v>0</v>
      </c>
      <c r="T173" s="163">
        <f t="shared" si="13"/>
        <v>0</v>
      </c>
      <c r="AR173" s="164" t="s">
        <v>183</v>
      </c>
      <c r="AT173" s="164" t="s">
        <v>178</v>
      </c>
      <c r="AU173" s="164" t="s">
        <v>86</v>
      </c>
      <c r="AY173" s="13" t="s">
        <v>176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3" t="s">
        <v>86</v>
      </c>
      <c r="BK173" s="165">
        <f t="shared" si="19"/>
        <v>0</v>
      </c>
      <c r="BL173" s="13" t="s">
        <v>183</v>
      </c>
      <c r="BM173" s="164" t="s">
        <v>247</v>
      </c>
    </row>
    <row r="174" spans="2:65" s="1" customFormat="1" ht="24" customHeight="1">
      <c r="B174" s="152"/>
      <c r="C174" s="153" t="s">
        <v>248</v>
      </c>
      <c r="D174" s="153" t="s">
        <v>178</v>
      </c>
      <c r="E174" s="154" t="s">
        <v>249</v>
      </c>
      <c r="F174" s="155" t="s">
        <v>250</v>
      </c>
      <c r="G174" s="156" t="s">
        <v>181</v>
      </c>
      <c r="H174" s="157">
        <v>0.75700000000000001</v>
      </c>
      <c r="I174" s="158"/>
      <c r="J174" s="159">
        <f t="shared" si="10"/>
        <v>0</v>
      </c>
      <c r="K174" s="155" t="s">
        <v>182</v>
      </c>
      <c r="L174" s="28"/>
      <c r="M174" s="160" t="s">
        <v>1</v>
      </c>
      <c r="N174" s="161" t="s">
        <v>40</v>
      </c>
      <c r="O174" s="51"/>
      <c r="P174" s="162">
        <f t="shared" si="11"/>
        <v>0</v>
      </c>
      <c r="Q174" s="162">
        <v>0.2742</v>
      </c>
      <c r="R174" s="162">
        <f t="shared" si="12"/>
        <v>0.20756940000000002</v>
      </c>
      <c r="S174" s="162">
        <v>0</v>
      </c>
      <c r="T174" s="163">
        <f t="shared" si="13"/>
        <v>0</v>
      </c>
      <c r="AR174" s="164" t="s">
        <v>183</v>
      </c>
      <c r="AT174" s="164" t="s">
        <v>178</v>
      </c>
      <c r="AU174" s="164" t="s">
        <v>86</v>
      </c>
      <c r="AY174" s="13" t="s">
        <v>176</v>
      </c>
      <c r="BE174" s="165">
        <f t="shared" si="14"/>
        <v>0</v>
      </c>
      <c r="BF174" s="165">
        <f t="shared" si="15"/>
        <v>0</v>
      </c>
      <c r="BG174" s="165">
        <f t="shared" si="16"/>
        <v>0</v>
      </c>
      <c r="BH174" s="165">
        <f t="shared" si="17"/>
        <v>0</v>
      </c>
      <c r="BI174" s="165">
        <f t="shared" si="18"/>
        <v>0</v>
      </c>
      <c r="BJ174" s="13" t="s">
        <v>86</v>
      </c>
      <c r="BK174" s="165">
        <f t="shared" si="19"/>
        <v>0</v>
      </c>
      <c r="BL174" s="13" t="s">
        <v>183</v>
      </c>
      <c r="BM174" s="164" t="s">
        <v>251</v>
      </c>
    </row>
    <row r="175" spans="2:65" s="1" customFormat="1" ht="24" customHeight="1">
      <c r="B175" s="152"/>
      <c r="C175" s="153" t="s">
        <v>252</v>
      </c>
      <c r="D175" s="153" t="s">
        <v>178</v>
      </c>
      <c r="E175" s="154" t="s">
        <v>253</v>
      </c>
      <c r="F175" s="155" t="s">
        <v>254</v>
      </c>
      <c r="G175" s="156" t="s">
        <v>181</v>
      </c>
      <c r="H175" s="157">
        <v>15.981</v>
      </c>
      <c r="I175" s="158"/>
      <c r="J175" s="159">
        <f t="shared" si="10"/>
        <v>0</v>
      </c>
      <c r="K175" s="155" t="s">
        <v>182</v>
      </c>
      <c r="L175" s="28"/>
      <c r="M175" s="160" t="s">
        <v>1</v>
      </c>
      <c r="N175" s="161" t="s">
        <v>40</v>
      </c>
      <c r="O175" s="51"/>
      <c r="P175" s="162">
        <f t="shared" si="11"/>
        <v>0</v>
      </c>
      <c r="Q175" s="162">
        <v>0.2742</v>
      </c>
      <c r="R175" s="162">
        <f t="shared" si="12"/>
        <v>4.3819901999999997</v>
      </c>
      <c r="S175" s="162">
        <v>0</v>
      </c>
      <c r="T175" s="163">
        <f t="shared" si="13"/>
        <v>0</v>
      </c>
      <c r="AR175" s="164" t="s">
        <v>183</v>
      </c>
      <c r="AT175" s="164" t="s">
        <v>178</v>
      </c>
      <c r="AU175" s="164" t="s">
        <v>86</v>
      </c>
      <c r="AY175" s="13" t="s">
        <v>176</v>
      </c>
      <c r="BE175" s="165">
        <f t="shared" si="14"/>
        <v>0</v>
      </c>
      <c r="BF175" s="165">
        <f t="shared" si="15"/>
        <v>0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3" t="s">
        <v>86</v>
      </c>
      <c r="BK175" s="165">
        <f t="shared" si="19"/>
        <v>0</v>
      </c>
      <c r="BL175" s="13" t="s">
        <v>183</v>
      </c>
      <c r="BM175" s="164" t="s">
        <v>255</v>
      </c>
    </row>
    <row r="176" spans="2:65" s="1" customFormat="1" ht="24" customHeight="1">
      <c r="B176" s="152"/>
      <c r="C176" s="153" t="s">
        <v>256</v>
      </c>
      <c r="D176" s="153" t="s">
        <v>178</v>
      </c>
      <c r="E176" s="154" t="s">
        <v>257</v>
      </c>
      <c r="F176" s="155" t="s">
        <v>258</v>
      </c>
      <c r="G176" s="156" t="s">
        <v>181</v>
      </c>
      <c r="H176" s="157">
        <v>198.084</v>
      </c>
      <c r="I176" s="158"/>
      <c r="J176" s="159">
        <f t="shared" si="10"/>
        <v>0</v>
      </c>
      <c r="K176" s="155" t="s">
        <v>182</v>
      </c>
      <c r="L176" s="28"/>
      <c r="M176" s="160" t="s">
        <v>1</v>
      </c>
      <c r="N176" s="161" t="s">
        <v>40</v>
      </c>
      <c r="O176" s="51"/>
      <c r="P176" s="162">
        <f t="shared" si="11"/>
        <v>0</v>
      </c>
      <c r="Q176" s="162">
        <v>7.1940000000000004E-2</v>
      </c>
      <c r="R176" s="162">
        <f t="shared" si="12"/>
        <v>14.250162960000001</v>
      </c>
      <c r="S176" s="162">
        <v>0</v>
      </c>
      <c r="T176" s="163">
        <f t="shared" si="13"/>
        <v>0</v>
      </c>
      <c r="AR176" s="164" t="s">
        <v>183</v>
      </c>
      <c r="AT176" s="164" t="s">
        <v>178</v>
      </c>
      <c r="AU176" s="164" t="s">
        <v>86</v>
      </c>
      <c r="AY176" s="13" t="s">
        <v>176</v>
      </c>
      <c r="BE176" s="165">
        <f t="shared" si="14"/>
        <v>0</v>
      </c>
      <c r="BF176" s="165">
        <f t="shared" si="15"/>
        <v>0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3" t="s">
        <v>86</v>
      </c>
      <c r="BK176" s="165">
        <f t="shared" si="19"/>
        <v>0</v>
      </c>
      <c r="BL176" s="13" t="s">
        <v>183</v>
      </c>
      <c r="BM176" s="164" t="s">
        <v>259</v>
      </c>
    </row>
    <row r="177" spans="2:65" s="11" customFormat="1" ht="22.9" customHeight="1">
      <c r="B177" s="139"/>
      <c r="D177" s="140" t="s">
        <v>73</v>
      </c>
      <c r="E177" s="150" t="s">
        <v>183</v>
      </c>
      <c r="F177" s="150" t="s">
        <v>260</v>
      </c>
      <c r="I177" s="142"/>
      <c r="J177" s="151">
        <f>BK177</f>
        <v>0</v>
      </c>
      <c r="L177" s="139"/>
      <c r="M177" s="144"/>
      <c r="N177" s="145"/>
      <c r="O177" s="145"/>
      <c r="P177" s="146">
        <f>P178</f>
        <v>0</v>
      </c>
      <c r="Q177" s="145"/>
      <c r="R177" s="146">
        <f>R178</f>
        <v>8.3550719999999998</v>
      </c>
      <c r="S177" s="145"/>
      <c r="T177" s="147">
        <f>T178</f>
        <v>0</v>
      </c>
      <c r="AR177" s="140" t="s">
        <v>81</v>
      </c>
      <c r="AT177" s="148" t="s">
        <v>73</v>
      </c>
      <c r="AU177" s="148" t="s">
        <v>81</v>
      </c>
      <c r="AY177" s="140" t="s">
        <v>176</v>
      </c>
      <c r="BK177" s="149">
        <f>BK178</f>
        <v>0</v>
      </c>
    </row>
    <row r="178" spans="2:65" s="1" customFormat="1" ht="24" customHeight="1">
      <c r="B178" s="152"/>
      <c r="C178" s="153" t="s">
        <v>7</v>
      </c>
      <c r="D178" s="153" t="s">
        <v>178</v>
      </c>
      <c r="E178" s="154" t="s">
        <v>261</v>
      </c>
      <c r="F178" s="155" t="s">
        <v>262</v>
      </c>
      <c r="G178" s="156" t="s">
        <v>181</v>
      </c>
      <c r="H178" s="157">
        <v>51.6</v>
      </c>
      <c r="I178" s="158"/>
      <c r="J178" s="159">
        <f>ROUND(I178*H178,2)</f>
        <v>0</v>
      </c>
      <c r="K178" s="155" t="s">
        <v>182</v>
      </c>
      <c r="L178" s="28"/>
      <c r="M178" s="160" t="s">
        <v>1</v>
      </c>
      <c r="N178" s="161" t="s">
        <v>40</v>
      </c>
      <c r="O178" s="51"/>
      <c r="P178" s="162">
        <f>O178*H178</f>
        <v>0</v>
      </c>
      <c r="Q178" s="162">
        <v>0.16192000000000001</v>
      </c>
      <c r="R178" s="162">
        <f>Q178*H178</f>
        <v>8.3550719999999998</v>
      </c>
      <c r="S178" s="162">
        <v>0</v>
      </c>
      <c r="T178" s="163">
        <f>S178*H178</f>
        <v>0</v>
      </c>
      <c r="AR178" s="164" t="s">
        <v>183</v>
      </c>
      <c r="AT178" s="164" t="s">
        <v>178</v>
      </c>
      <c r="AU178" s="164" t="s">
        <v>86</v>
      </c>
      <c r="AY178" s="13" t="s">
        <v>176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3" t="s">
        <v>86</v>
      </c>
      <c r="BK178" s="165">
        <f>ROUND(I178*H178,2)</f>
        <v>0</v>
      </c>
      <c r="BL178" s="13" t="s">
        <v>183</v>
      </c>
      <c r="BM178" s="164" t="s">
        <v>263</v>
      </c>
    </row>
    <row r="179" spans="2:65" s="11" customFormat="1" ht="22.9" customHeight="1">
      <c r="B179" s="139"/>
      <c r="D179" s="140" t="s">
        <v>73</v>
      </c>
      <c r="E179" s="150" t="s">
        <v>195</v>
      </c>
      <c r="F179" s="150" t="s">
        <v>264</v>
      </c>
      <c r="I179" s="142"/>
      <c r="J179" s="151">
        <f>BK179</f>
        <v>0</v>
      </c>
      <c r="L179" s="139"/>
      <c r="M179" s="144"/>
      <c r="N179" s="145"/>
      <c r="O179" s="145"/>
      <c r="P179" s="146">
        <f>SUM(P180:P185)</f>
        <v>0</v>
      </c>
      <c r="Q179" s="145"/>
      <c r="R179" s="146">
        <f>SUM(R180:R185)</f>
        <v>29.3738286</v>
      </c>
      <c r="S179" s="145"/>
      <c r="T179" s="147">
        <f>SUM(T180:T185)</f>
        <v>0</v>
      </c>
      <c r="AR179" s="140" t="s">
        <v>81</v>
      </c>
      <c r="AT179" s="148" t="s">
        <v>73</v>
      </c>
      <c r="AU179" s="148" t="s">
        <v>81</v>
      </c>
      <c r="AY179" s="140" t="s">
        <v>176</v>
      </c>
      <c r="BK179" s="149">
        <f>SUM(BK180:BK185)</f>
        <v>0</v>
      </c>
    </row>
    <row r="180" spans="2:65" s="1" customFormat="1" ht="24" customHeight="1">
      <c r="B180" s="152"/>
      <c r="C180" s="153" t="s">
        <v>265</v>
      </c>
      <c r="D180" s="153" t="s">
        <v>178</v>
      </c>
      <c r="E180" s="154" t="s">
        <v>266</v>
      </c>
      <c r="F180" s="155" t="s">
        <v>267</v>
      </c>
      <c r="G180" s="156" t="s">
        <v>181</v>
      </c>
      <c r="H180" s="157">
        <v>51.6</v>
      </c>
      <c r="I180" s="158"/>
      <c r="J180" s="159">
        <f t="shared" ref="J180:J185" si="20">ROUND(I180*H180,2)</f>
        <v>0</v>
      </c>
      <c r="K180" s="155" t="s">
        <v>182</v>
      </c>
      <c r="L180" s="28"/>
      <c r="M180" s="160" t="s">
        <v>1</v>
      </c>
      <c r="N180" s="161" t="s">
        <v>40</v>
      </c>
      <c r="O180" s="51"/>
      <c r="P180" s="162">
        <f t="shared" ref="P180:P185" si="21">O180*H180</f>
        <v>0</v>
      </c>
      <c r="Q180" s="162">
        <v>0.19694999999999999</v>
      </c>
      <c r="R180" s="162">
        <f t="shared" ref="R180:R185" si="22">Q180*H180</f>
        <v>10.16262</v>
      </c>
      <c r="S180" s="162">
        <v>0</v>
      </c>
      <c r="T180" s="163">
        <f t="shared" ref="T180:T185" si="23">S180*H180</f>
        <v>0</v>
      </c>
      <c r="AR180" s="164" t="s">
        <v>183</v>
      </c>
      <c r="AT180" s="164" t="s">
        <v>178</v>
      </c>
      <c r="AU180" s="164" t="s">
        <v>86</v>
      </c>
      <c r="AY180" s="13" t="s">
        <v>176</v>
      </c>
      <c r="BE180" s="165">
        <f t="shared" ref="BE180:BE185" si="24">IF(N180="základná",J180,0)</f>
        <v>0</v>
      </c>
      <c r="BF180" s="165">
        <f t="shared" ref="BF180:BF185" si="25">IF(N180="znížená",J180,0)</f>
        <v>0</v>
      </c>
      <c r="BG180" s="165">
        <f t="shared" ref="BG180:BG185" si="26">IF(N180="zákl. prenesená",J180,0)</f>
        <v>0</v>
      </c>
      <c r="BH180" s="165">
        <f t="shared" ref="BH180:BH185" si="27">IF(N180="zníž. prenesená",J180,0)</f>
        <v>0</v>
      </c>
      <c r="BI180" s="165">
        <f t="shared" ref="BI180:BI185" si="28">IF(N180="nulová",J180,0)</f>
        <v>0</v>
      </c>
      <c r="BJ180" s="13" t="s">
        <v>86</v>
      </c>
      <c r="BK180" s="165">
        <f t="shared" ref="BK180:BK185" si="29">ROUND(I180*H180,2)</f>
        <v>0</v>
      </c>
      <c r="BL180" s="13" t="s">
        <v>183</v>
      </c>
      <c r="BM180" s="164" t="s">
        <v>268</v>
      </c>
    </row>
    <row r="181" spans="2:65" s="1" customFormat="1" ht="24" customHeight="1">
      <c r="B181" s="152"/>
      <c r="C181" s="153" t="s">
        <v>269</v>
      </c>
      <c r="D181" s="153" t="s">
        <v>178</v>
      </c>
      <c r="E181" s="154" t="s">
        <v>270</v>
      </c>
      <c r="F181" s="155" t="s">
        <v>271</v>
      </c>
      <c r="G181" s="156" t="s">
        <v>181</v>
      </c>
      <c r="H181" s="157">
        <v>8.1</v>
      </c>
      <c r="I181" s="158"/>
      <c r="J181" s="159">
        <f t="shared" si="20"/>
        <v>0</v>
      </c>
      <c r="K181" s="155" t="s">
        <v>182</v>
      </c>
      <c r="L181" s="28"/>
      <c r="M181" s="160" t="s">
        <v>1</v>
      </c>
      <c r="N181" s="161" t="s">
        <v>40</v>
      </c>
      <c r="O181" s="51"/>
      <c r="P181" s="162">
        <f t="shared" si="21"/>
        <v>0</v>
      </c>
      <c r="Q181" s="162">
        <v>0.38624999999999998</v>
      </c>
      <c r="R181" s="162">
        <f t="shared" si="22"/>
        <v>3.1286249999999995</v>
      </c>
      <c r="S181" s="162">
        <v>0</v>
      </c>
      <c r="T181" s="163">
        <f t="shared" si="23"/>
        <v>0</v>
      </c>
      <c r="AR181" s="164" t="s">
        <v>183</v>
      </c>
      <c r="AT181" s="164" t="s">
        <v>178</v>
      </c>
      <c r="AU181" s="164" t="s">
        <v>86</v>
      </c>
      <c r="AY181" s="13" t="s">
        <v>176</v>
      </c>
      <c r="BE181" s="165">
        <f t="shared" si="24"/>
        <v>0</v>
      </c>
      <c r="BF181" s="165">
        <f t="shared" si="25"/>
        <v>0</v>
      </c>
      <c r="BG181" s="165">
        <f t="shared" si="26"/>
        <v>0</v>
      </c>
      <c r="BH181" s="165">
        <f t="shared" si="27"/>
        <v>0</v>
      </c>
      <c r="BI181" s="165">
        <f t="shared" si="28"/>
        <v>0</v>
      </c>
      <c r="BJ181" s="13" t="s">
        <v>86</v>
      </c>
      <c r="BK181" s="165">
        <f t="shared" si="29"/>
        <v>0</v>
      </c>
      <c r="BL181" s="13" t="s">
        <v>183</v>
      </c>
      <c r="BM181" s="164" t="s">
        <v>272</v>
      </c>
    </row>
    <row r="182" spans="2:65" s="1" customFormat="1" ht="36" customHeight="1">
      <c r="B182" s="152"/>
      <c r="C182" s="153" t="s">
        <v>273</v>
      </c>
      <c r="D182" s="153" t="s">
        <v>178</v>
      </c>
      <c r="E182" s="154" t="s">
        <v>274</v>
      </c>
      <c r="F182" s="155" t="s">
        <v>275</v>
      </c>
      <c r="G182" s="156" t="s">
        <v>181</v>
      </c>
      <c r="H182" s="157">
        <v>8.34</v>
      </c>
      <c r="I182" s="158"/>
      <c r="J182" s="159">
        <f t="shared" si="20"/>
        <v>0</v>
      </c>
      <c r="K182" s="155" t="s">
        <v>182</v>
      </c>
      <c r="L182" s="28"/>
      <c r="M182" s="160" t="s">
        <v>1</v>
      </c>
      <c r="N182" s="161" t="s">
        <v>40</v>
      </c>
      <c r="O182" s="51"/>
      <c r="P182" s="162">
        <f t="shared" si="21"/>
        <v>0</v>
      </c>
      <c r="Q182" s="162">
        <v>0.27994000000000002</v>
      </c>
      <c r="R182" s="162">
        <f t="shared" si="22"/>
        <v>2.3346996</v>
      </c>
      <c r="S182" s="162">
        <v>0</v>
      </c>
      <c r="T182" s="163">
        <f t="shared" si="23"/>
        <v>0</v>
      </c>
      <c r="AR182" s="164" t="s">
        <v>183</v>
      </c>
      <c r="AT182" s="164" t="s">
        <v>178</v>
      </c>
      <c r="AU182" s="164" t="s">
        <v>86</v>
      </c>
      <c r="AY182" s="13" t="s">
        <v>176</v>
      </c>
      <c r="BE182" s="165">
        <f t="shared" si="24"/>
        <v>0</v>
      </c>
      <c r="BF182" s="165">
        <f t="shared" si="25"/>
        <v>0</v>
      </c>
      <c r="BG182" s="165">
        <f t="shared" si="26"/>
        <v>0</v>
      </c>
      <c r="BH182" s="165">
        <f t="shared" si="27"/>
        <v>0</v>
      </c>
      <c r="BI182" s="165">
        <f t="shared" si="28"/>
        <v>0</v>
      </c>
      <c r="BJ182" s="13" t="s">
        <v>86</v>
      </c>
      <c r="BK182" s="165">
        <f t="shared" si="29"/>
        <v>0</v>
      </c>
      <c r="BL182" s="13" t="s">
        <v>183</v>
      </c>
      <c r="BM182" s="164" t="s">
        <v>276</v>
      </c>
    </row>
    <row r="183" spans="2:65" s="1" customFormat="1" ht="24" customHeight="1">
      <c r="B183" s="152"/>
      <c r="C183" s="153" t="s">
        <v>277</v>
      </c>
      <c r="D183" s="153" t="s">
        <v>178</v>
      </c>
      <c r="E183" s="154" t="s">
        <v>278</v>
      </c>
      <c r="F183" s="155" t="s">
        <v>279</v>
      </c>
      <c r="G183" s="156" t="s">
        <v>181</v>
      </c>
      <c r="H183" s="157">
        <v>51.6</v>
      </c>
      <c r="I183" s="158"/>
      <c r="J183" s="159">
        <f t="shared" si="20"/>
        <v>0</v>
      </c>
      <c r="K183" s="155" t="s">
        <v>182</v>
      </c>
      <c r="L183" s="28"/>
      <c r="M183" s="160" t="s">
        <v>1</v>
      </c>
      <c r="N183" s="161" t="s">
        <v>40</v>
      </c>
      <c r="O183" s="51"/>
      <c r="P183" s="162">
        <f t="shared" si="21"/>
        <v>0</v>
      </c>
      <c r="Q183" s="162">
        <v>0.22796</v>
      </c>
      <c r="R183" s="162">
        <f t="shared" si="22"/>
        <v>11.762736</v>
      </c>
      <c r="S183" s="162">
        <v>0</v>
      </c>
      <c r="T183" s="163">
        <f t="shared" si="23"/>
        <v>0</v>
      </c>
      <c r="AR183" s="164" t="s">
        <v>183</v>
      </c>
      <c r="AT183" s="164" t="s">
        <v>178</v>
      </c>
      <c r="AU183" s="164" t="s">
        <v>86</v>
      </c>
      <c r="AY183" s="13" t="s">
        <v>176</v>
      </c>
      <c r="BE183" s="165">
        <f t="shared" si="24"/>
        <v>0</v>
      </c>
      <c r="BF183" s="165">
        <f t="shared" si="25"/>
        <v>0</v>
      </c>
      <c r="BG183" s="165">
        <f t="shared" si="26"/>
        <v>0</v>
      </c>
      <c r="BH183" s="165">
        <f t="shared" si="27"/>
        <v>0</v>
      </c>
      <c r="BI183" s="165">
        <f t="shared" si="28"/>
        <v>0</v>
      </c>
      <c r="BJ183" s="13" t="s">
        <v>86</v>
      </c>
      <c r="BK183" s="165">
        <f t="shared" si="29"/>
        <v>0</v>
      </c>
      <c r="BL183" s="13" t="s">
        <v>183</v>
      </c>
      <c r="BM183" s="164" t="s">
        <v>280</v>
      </c>
    </row>
    <row r="184" spans="2:65" s="1" customFormat="1" ht="24" customHeight="1">
      <c r="B184" s="152"/>
      <c r="C184" s="153" t="s">
        <v>281</v>
      </c>
      <c r="D184" s="153" t="s">
        <v>178</v>
      </c>
      <c r="E184" s="154" t="s">
        <v>282</v>
      </c>
      <c r="F184" s="155" t="s">
        <v>283</v>
      </c>
      <c r="G184" s="156" t="s">
        <v>181</v>
      </c>
      <c r="H184" s="157">
        <v>8.1</v>
      </c>
      <c r="I184" s="158"/>
      <c r="J184" s="159">
        <f t="shared" si="20"/>
        <v>0</v>
      </c>
      <c r="K184" s="155" t="s">
        <v>182</v>
      </c>
      <c r="L184" s="28"/>
      <c r="M184" s="160" t="s">
        <v>1</v>
      </c>
      <c r="N184" s="161" t="s">
        <v>40</v>
      </c>
      <c r="O184" s="51"/>
      <c r="P184" s="162">
        <f t="shared" si="21"/>
        <v>0</v>
      </c>
      <c r="Q184" s="162">
        <v>0.24156</v>
      </c>
      <c r="R184" s="162">
        <f t="shared" si="22"/>
        <v>1.9566359999999998</v>
      </c>
      <c r="S184" s="162">
        <v>0</v>
      </c>
      <c r="T184" s="163">
        <f t="shared" si="23"/>
        <v>0</v>
      </c>
      <c r="AR184" s="164" t="s">
        <v>183</v>
      </c>
      <c r="AT184" s="164" t="s">
        <v>178</v>
      </c>
      <c r="AU184" s="164" t="s">
        <v>86</v>
      </c>
      <c r="AY184" s="13" t="s">
        <v>176</v>
      </c>
      <c r="BE184" s="165">
        <f t="shared" si="24"/>
        <v>0</v>
      </c>
      <c r="BF184" s="165">
        <f t="shared" si="25"/>
        <v>0</v>
      </c>
      <c r="BG184" s="165">
        <f t="shared" si="26"/>
        <v>0</v>
      </c>
      <c r="BH184" s="165">
        <f t="shared" si="27"/>
        <v>0</v>
      </c>
      <c r="BI184" s="165">
        <f t="shared" si="28"/>
        <v>0</v>
      </c>
      <c r="BJ184" s="13" t="s">
        <v>86</v>
      </c>
      <c r="BK184" s="165">
        <f t="shared" si="29"/>
        <v>0</v>
      </c>
      <c r="BL184" s="13" t="s">
        <v>183</v>
      </c>
      <c r="BM184" s="164" t="s">
        <v>284</v>
      </c>
    </row>
    <row r="185" spans="2:65" s="1" customFormat="1" ht="36" customHeight="1">
      <c r="B185" s="152"/>
      <c r="C185" s="153" t="s">
        <v>285</v>
      </c>
      <c r="D185" s="153" t="s">
        <v>178</v>
      </c>
      <c r="E185" s="154" t="s">
        <v>286</v>
      </c>
      <c r="F185" s="155" t="s">
        <v>287</v>
      </c>
      <c r="G185" s="156" t="s">
        <v>181</v>
      </c>
      <c r="H185" s="157">
        <v>8.1</v>
      </c>
      <c r="I185" s="158"/>
      <c r="J185" s="159">
        <f t="shared" si="20"/>
        <v>0</v>
      </c>
      <c r="K185" s="155" t="s">
        <v>182</v>
      </c>
      <c r="L185" s="28"/>
      <c r="M185" s="160" t="s">
        <v>1</v>
      </c>
      <c r="N185" s="161" t="s">
        <v>40</v>
      </c>
      <c r="O185" s="51"/>
      <c r="P185" s="162">
        <f t="shared" si="21"/>
        <v>0</v>
      </c>
      <c r="Q185" s="162">
        <v>3.5200000000000001E-3</v>
      </c>
      <c r="R185" s="162">
        <f t="shared" si="22"/>
        <v>2.8511999999999999E-2</v>
      </c>
      <c r="S185" s="162">
        <v>0</v>
      </c>
      <c r="T185" s="163">
        <f t="shared" si="23"/>
        <v>0</v>
      </c>
      <c r="AR185" s="164" t="s">
        <v>183</v>
      </c>
      <c r="AT185" s="164" t="s">
        <v>178</v>
      </c>
      <c r="AU185" s="164" t="s">
        <v>86</v>
      </c>
      <c r="AY185" s="13" t="s">
        <v>176</v>
      </c>
      <c r="BE185" s="165">
        <f t="shared" si="24"/>
        <v>0</v>
      </c>
      <c r="BF185" s="165">
        <f t="shared" si="25"/>
        <v>0</v>
      </c>
      <c r="BG185" s="165">
        <f t="shared" si="26"/>
        <v>0</v>
      </c>
      <c r="BH185" s="165">
        <f t="shared" si="27"/>
        <v>0</v>
      </c>
      <c r="BI185" s="165">
        <f t="shared" si="28"/>
        <v>0</v>
      </c>
      <c r="BJ185" s="13" t="s">
        <v>86</v>
      </c>
      <c r="BK185" s="165">
        <f t="shared" si="29"/>
        <v>0</v>
      </c>
      <c r="BL185" s="13" t="s">
        <v>183</v>
      </c>
      <c r="BM185" s="164" t="s">
        <v>288</v>
      </c>
    </row>
    <row r="186" spans="2:65" s="11" customFormat="1" ht="22.9" customHeight="1">
      <c r="B186" s="139"/>
      <c r="D186" s="140" t="s">
        <v>73</v>
      </c>
      <c r="E186" s="150" t="s">
        <v>199</v>
      </c>
      <c r="F186" s="150" t="s">
        <v>289</v>
      </c>
      <c r="I186" s="142"/>
      <c r="J186" s="151">
        <f>BK186</f>
        <v>0</v>
      </c>
      <c r="L186" s="139"/>
      <c r="M186" s="144"/>
      <c r="N186" s="145"/>
      <c r="O186" s="145"/>
      <c r="P186" s="146">
        <f>SUM(P187:P213)</f>
        <v>0</v>
      </c>
      <c r="Q186" s="145"/>
      <c r="R186" s="146">
        <f>SUM(R187:R213)</f>
        <v>94.870989899999998</v>
      </c>
      <c r="S186" s="145"/>
      <c r="T186" s="147">
        <f>SUM(T187:T213)</f>
        <v>0</v>
      </c>
      <c r="AR186" s="140" t="s">
        <v>81</v>
      </c>
      <c r="AT186" s="148" t="s">
        <v>73</v>
      </c>
      <c r="AU186" s="148" t="s">
        <v>81</v>
      </c>
      <c r="AY186" s="140" t="s">
        <v>176</v>
      </c>
      <c r="BK186" s="149">
        <f>SUM(BK187:BK213)</f>
        <v>0</v>
      </c>
    </row>
    <row r="187" spans="2:65" s="1" customFormat="1" ht="36" customHeight="1">
      <c r="B187" s="152"/>
      <c r="C187" s="153" t="s">
        <v>290</v>
      </c>
      <c r="D187" s="153" t="s">
        <v>178</v>
      </c>
      <c r="E187" s="154" t="s">
        <v>291</v>
      </c>
      <c r="F187" s="155" t="s">
        <v>292</v>
      </c>
      <c r="G187" s="156" t="s">
        <v>181</v>
      </c>
      <c r="H187" s="157">
        <v>1153.1400000000001</v>
      </c>
      <c r="I187" s="158"/>
      <c r="J187" s="159">
        <f t="shared" ref="J187:J213" si="30">ROUND(I187*H187,2)</f>
        <v>0</v>
      </c>
      <c r="K187" s="155" t="s">
        <v>182</v>
      </c>
      <c r="L187" s="28"/>
      <c r="M187" s="160" t="s">
        <v>1</v>
      </c>
      <c r="N187" s="161" t="s">
        <v>40</v>
      </c>
      <c r="O187" s="51"/>
      <c r="P187" s="162">
        <f t="shared" ref="P187:P213" si="31">O187*H187</f>
        <v>0</v>
      </c>
      <c r="Q187" s="162">
        <v>3.81E-3</v>
      </c>
      <c r="R187" s="162">
        <f t="shared" ref="R187:R213" si="32">Q187*H187</f>
        <v>4.3934634000000008</v>
      </c>
      <c r="S187" s="162">
        <v>0</v>
      </c>
      <c r="T187" s="163">
        <f t="shared" ref="T187:T213" si="33">S187*H187</f>
        <v>0</v>
      </c>
      <c r="AR187" s="164" t="s">
        <v>183</v>
      </c>
      <c r="AT187" s="164" t="s">
        <v>178</v>
      </c>
      <c r="AU187" s="164" t="s">
        <v>86</v>
      </c>
      <c r="AY187" s="13" t="s">
        <v>176</v>
      </c>
      <c r="BE187" s="165">
        <f t="shared" ref="BE187:BE213" si="34">IF(N187="základná",J187,0)</f>
        <v>0</v>
      </c>
      <c r="BF187" s="165">
        <f t="shared" ref="BF187:BF213" si="35">IF(N187="znížená",J187,0)</f>
        <v>0</v>
      </c>
      <c r="BG187" s="165">
        <f t="shared" ref="BG187:BG213" si="36">IF(N187="zákl. prenesená",J187,0)</f>
        <v>0</v>
      </c>
      <c r="BH187" s="165">
        <f t="shared" ref="BH187:BH213" si="37">IF(N187="zníž. prenesená",J187,0)</f>
        <v>0</v>
      </c>
      <c r="BI187" s="165">
        <f t="shared" ref="BI187:BI213" si="38">IF(N187="nulová",J187,0)</f>
        <v>0</v>
      </c>
      <c r="BJ187" s="13" t="s">
        <v>86</v>
      </c>
      <c r="BK187" s="165">
        <f t="shared" ref="BK187:BK213" si="39">ROUND(I187*H187,2)</f>
        <v>0</v>
      </c>
      <c r="BL187" s="13" t="s">
        <v>183</v>
      </c>
      <c r="BM187" s="164" t="s">
        <v>293</v>
      </c>
    </row>
    <row r="188" spans="2:65" s="1" customFormat="1" ht="24" customHeight="1">
      <c r="B188" s="152"/>
      <c r="C188" s="153" t="s">
        <v>294</v>
      </c>
      <c r="D188" s="153" t="s">
        <v>178</v>
      </c>
      <c r="E188" s="154" t="s">
        <v>295</v>
      </c>
      <c r="F188" s="155" t="s">
        <v>296</v>
      </c>
      <c r="G188" s="156" t="s">
        <v>181</v>
      </c>
      <c r="H188" s="157">
        <v>1153.1400000000001</v>
      </c>
      <c r="I188" s="158"/>
      <c r="J188" s="159">
        <f t="shared" si="30"/>
        <v>0</v>
      </c>
      <c r="K188" s="155" t="s">
        <v>182</v>
      </c>
      <c r="L188" s="28"/>
      <c r="M188" s="160" t="s">
        <v>1</v>
      </c>
      <c r="N188" s="161" t="s">
        <v>40</v>
      </c>
      <c r="O188" s="51"/>
      <c r="P188" s="162">
        <f t="shared" si="31"/>
        <v>0</v>
      </c>
      <c r="Q188" s="162">
        <v>2.3000000000000001E-4</v>
      </c>
      <c r="R188" s="162">
        <f t="shared" si="32"/>
        <v>0.26522220000000002</v>
      </c>
      <c r="S188" s="162">
        <v>0</v>
      </c>
      <c r="T188" s="163">
        <f t="shared" si="33"/>
        <v>0</v>
      </c>
      <c r="AR188" s="164" t="s">
        <v>183</v>
      </c>
      <c r="AT188" s="164" t="s">
        <v>178</v>
      </c>
      <c r="AU188" s="164" t="s">
        <v>86</v>
      </c>
      <c r="AY188" s="13" t="s">
        <v>176</v>
      </c>
      <c r="BE188" s="165">
        <f t="shared" si="34"/>
        <v>0</v>
      </c>
      <c r="BF188" s="165">
        <f t="shared" si="35"/>
        <v>0</v>
      </c>
      <c r="BG188" s="165">
        <f t="shared" si="36"/>
        <v>0</v>
      </c>
      <c r="BH188" s="165">
        <f t="shared" si="37"/>
        <v>0</v>
      </c>
      <c r="BI188" s="165">
        <f t="shared" si="38"/>
        <v>0</v>
      </c>
      <c r="BJ188" s="13" t="s">
        <v>86</v>
      </c>
      <c r="BK188" s="165">
        <f t="shared" si="39"/>
        <v>0</v>
      </c>
      <c r="BL188" s="13" t="s">
        <v>183</v>
      </c>
      <c r="BM188" s="164" t="s">
        <v>297</v>
      </c>
    </row>
    <row r="189" spans="2:65" s="1" customFormat="1" ht="24" customHeight="1">
      <c r="B189" s="152"/>
      <c r="C189" s="153" t="s">
        <v>298</v>
      </c>
      <c r="D189" s="153" t="s">
        <v>178</v>
      </c>
      <c r="E189" s="154" t="s">
        <v>299</v>
      </c>
      <c r="F189" s="155" t="s">
        <v>300</v>
      </c>
      <c r="G189" s="156" t="s">
        <v>181</v>
      </c>
      <c r="H189" s="157">
        <v>1153.1400000000001</v>
      </c>
      <c r="I189" s="158"/>
      <c r="J189" s="159">
        <f t="shared" si="30"/>
        <v>0</v>
      </c>
      <c r="K189" s="155" t="s">
        <v>182</v>
      </c>
      <c r="L189" s="28"/>
      <c r="M189" s="160" t="s">
        <v>1</v>
      </c>
      <c r="N189" s="161" t="s">
        <v>40</v>
      </c>
      <c r="O189" s="51"/>
      <c r="P189" s="162">
        <f t="shared" si="31"/>
        <v>0</v>
      </c>
      <c r="Q189" s="162">
        <v>2.0000000000000001E-4</v>
      </c>
      <c r="R189" s="162">
        <f t="shared" si="32"/>
        <v>0.23062800000000003</v>
      </c>
      <c r="S189" s="162">
        <v>0</v>
      </c>
      <c r="T189" s="163">
        <f t="shared" si="33"/>
        <v>0</v>
      </c>
      <c r="AR189" s="164" t="s">
        <v>183</v>
      </c>
      <c r="AT189" s="164" t="s">
        <v>178</v>
      </c>
      <c r="AU189" s="164" t="s">
        <v>86</v>
      </c>
      <c r="AY189" s="13" t="s">
        <v>176</v>
      </c>
      <c r="BE189" s="165">
        <f t="shared" si="34"/>
        <v>0</v>
      </c>
      <c r="BF189" s="165">
        <f t="shared" si="35"/>
        <v>0</v>
      </c>
      <c r="BG189" s="165">
        <f t="shared" si="36"/>
        <v>0</v>
      </c>
      <c r="BH189" s="165">
        <f t="shared" si="37"/>
        <v>0</v>
      </c>
      <c r="BI189" s="165">
        <f t="shared" si="38"/>
        <v>0</v>
      </c>
      <c r="BJ189" s="13" t="s">
        <v>86</v>
      </c>
      <c r="BK189" s="165">
        <f t="shared" si="39"/>
        <v>0</v>
      </c>
      <c r="BL189" s="13" t="s">
        <v>183</v>
      </c>
      <c r="BM189" s="164" t="s">
        <v>301</v>
      </c>
    </row>
    <row r="190" spans="2:65" s="1" customFormat="1" ht="24" customHeight="1">
      <c r="B190" s="152"/>
      <c r="C190" s="153" t="s">
        <v>302</v>
      </c>
      <c r="D190" s="153" t="s">
        <v>178</v>
      </c>
      <c r="E190" s="154" t="s">
        <v>303</v>
      </c>
      <c r="F190" s="155" t="s">
        <v>304</v>
      </c>
      <c r="G190" s="156" t="s">
        <v>181</v>
      </c>
      <c r="H190" s="157">
        <v>1153.1400000000001</v>
      </c>
      <c r="I190" s="158"/>
      <c r="J190" s="159">
        <f t="shared" si="30"/>
        <v>0</v>
      </c>
      <c r="K190" s="155" t="s">
        <v>182</v>
      </c>
      <c r="L190" s="28"/>
      <c r="M190" s="160" t="s">
        <v>1</v>
      </c>
      <c r="N190" s="161" t="s">
        <v>40</v>
      </c>
      <c r="O190" s="51"/>
      <c r="P190" s="162">
        <f t="shared" si="31"/>
        <v>0</v>
      </c>
      <c r="Q190" s="162">
        <v>4.2900000000000004E-3</v>
      </c>
      <c r="R190" s="162">
        <f t="shared" si="32"/>
        <v>4.9469706000000011</v>
      </c>
      <c r="S190" s="162">
        <v>0</v>
      </c>
      <c r="T190" s="163">
        <f t="shared" si="33"/>
        <v>0</v>
      </c>
      <c r="AR190" s="164" t="s">
        <v>183</v>
      </c>
      <c r="AT190" s="164" t="s">
        <v>178</v>
      </c>
      <c r="AU190" s="164" t="s">
        <v>86</v>
      </c>
      <c r="AY190" s="13" t="s">
        <v>176</v>
      </c>
      <c r="BE190" s="165">
        <f t="shared" si="34"/>
        <v>0</v>
      </c>
      <c r="BF190" s="165">
        <f t="shared" si="35"/>
        <v>0</v>
      </c>
      <c r="BG190" s="165">
        <f t="shared" si="36"/>
        <v>0</v>
      </c>
      <c r="BH190" s="165">
        <f t="shared" si="37"/>
        <v>0</v>
      </c>
      <c r="BI190" s="165">
        <f t="shared" si="38"/>
        <v>0</v>
      </c>
      <c r="BJ190" s="13" t="s">
        <v>86</v>
      </c>
      <c r="BK190" s="165">
        <f t="shared" si="39"/>
        <v>0</v>
      </c>
      <c r="BL190" s="13" t="s">
        <v>183</v>
      </c>
      <c r="BM190" s="164" t="s">
        <v>305</v>
      </c>
    </row>
    <row r="191" spans="2:65" s="1" customFormat="1" ht="24" customHeight="1">
      <c r="B191" s="152"/>
      <c r="C191" s="153" t="s">
        <v>306</v>
      </c>
      <c r="D191" s="153" t="s">
        <v>178</v>
      </c>
      <c r="E191" s="154" t="s">
        <v>307</v>
      </c>
      <c r="F191" s="155" t="s">
        <v>308</v>
      </c>
      <c r="G191" s="156" t="s">
        <v>181</v>
      </c>
      <c r="H191" s="157">
        <v>1153.1400000000001</v>
      </c>
      <c r="I191" s="158"/>
      <c r="J191" s="159">
        <f t="shared" si="30"/>
        <v>0</v>
      </c>
      <c r="K191" s="155" t="s">
        <v>182</v>
      </c>
      <c r="L191" s="28"/>
      <c r="M191" s="160" t="s">
        <v>1</v>
      </c>
      <c r="N191" s="161" t="s">
        <v>40</v>
      </c>
      <c r="O191" s="51"/>
      <c r="P191" s="162">
        <f t="shared" si="31"/>
        <v>0</v>
      </c>
      <c r="Q191" s="162">
        <v>4.15E-3</v>
      </c>
      <c r="R191" s="162">
        <f t="shared" si="32"/>
        <v>4.7855310000000006</v>
      </c>
      <c r="S191" s="162">
        <v>0</v>
      </c>
      <c r="T191" s="163">
        <f t="shared" si="33"/>
        <v>0</v>
      </c>
      <c r="AR191" s="164" t="s">
        <v>183</v>
      </c>
      <c r="AT191" s="164" t="s">
        <v>178</v>
      </c>
      <c r="AU191" s="164" t="s">
        <v>86</v>
      </c>
      <c r="AY191" s="13" t="s">
        <v>176</v>
      </c>
      <c r="BE191" s="165">
        <f t="shared" si="34"/>
        <v>0</v>
      </c>
      <c r="BF191" s="165">
        <f t="shared" si="35"/>
        <v>0</v>
      </c>
      <c r="BG191" s="165">
        <f t="shared" si="36"/>
        <v>0</v>
      </c>
      <c r="BH191" s="165">
        <f t="shared" si="37"/>
        <v>0</v>
      </c>
      <c r="BI191" s="165">
        <f t="shared" si="38"/>
        <v>0</v>
      </c>
      <c r="BJ191" s="13" t="s">
        <v>86</v>
      </c>
      <c r="BK191" s="165">
        <f t="shared" si="39"/>
        <v>0</v>
      </c>
      <c r="BL191" s="13" t="s">
        <v>183</v>
      </c>
      <c r="BM191" s="164" t="s">
        <v>309</v>
      </c>
    </row>
    <row r="192" spans="2:65" s="1" customFormat="1" ht="24" customHeight="1">
      <c r="B192" s="152"/>
      <c r="C192" s="153" t="s">
        <v>310</v>
      </c>
      <c r="D192" s="153" t="s">
        <v>178</v>
      </c>
      <c r="E192" s="154" t="s">
        <v>311</v>
      </c>
      <c r="F192" s="155" t="s">
        <v>312</v>
      </c>
      <c r="G192" s="156" t="s">
        <v>181</v>
      </c>
      <c r="H192" s="157">
        <v>2461.6219999999998</v>
      </c>
      <c r="I192" s="158"/>
      <c r="J192" s="159">
        <f t="shared" si="30"/>
        <v>0</v>
      </c>
      <c r="K192" s="155" t="s">
        <v>182</v>
      </c>
      <c r="L192" s="28"/>
      <c r="M192" s="160" t="s">
        <v>1</v>
      </c>
      <c r="N192" s="161" t="s">
        <v>40</v>
      </c>
      <c r="O192" s="51"/>
      <c r="P192" s="162">
        <f t="shared" si="31"/>
        <v>0</v>
      </c>
      <c r="Q192" s="162">
        <v>3.81E-3</v>
      </c>
      <c r="R192" s="162">
        <f t="shared" si="32"/>
        <v>9.3787798200000001</v>
      </c>
      <c r="S192" s="162">
        <v>0</v>
      </c>
      <c r="T192" s="163">
        <f t="shared" si="33"/>
        <v>0</v>
      </c>
      <c r="AR192" s="164" t="s">
        <v>183</v>
      </c>
      <c r="AT192" s="164" t="s">
        <v>178</v>
      </c>
      <c r="AU192" s="164" t="s">
        <v>86</v>
      </c>
      <c r="AY192" s="13" t="s">
        <v>176</v>
      </c>
      <c r="BE192" s="165">
        <f t="shared" si="34"/>
        <v>0</v>
      </c>
      <c r="BF192" s="165">
        <f t="shared" si="35"/>
        <v>0</v>
      </c>
      <c r="BG192" s="165">
        <f t="shared" si="36"/>
        <v>0</v>
      </c>
      <c r="BH192" s="165">
        <f t="shared" si="37"/>
        <v>0</v>
      </c>
      <c r="BI192" s="165">
        <f t="shared" si="38"/>
        <v>0</v>
      </c>
      <c r="BJ192" s="13" t="s">
        <v>86</v>
      </c>
      <c r="BK192" s="165">
        <f t="shared" si="39"/>
        <v>0</v>
      </c>
      <c r="BL192" s="13" t="s">
        <v>183</v>
      </c>
      <c r="BM192" s="164" t="s">
        <v>313</v>
      </c>
    </row>
    <row r="193" spans="2:65" s="1" customFormat="1" ht="24" customHeight="1">
      <c r="B193" s="152"/>
      <c r="C193" s="153" t="s">
        <v>314</v>
      </c>
      <c r="D193" s="153" t="s">
        <v>178</v>
      </c>
      <c r="E193" s="154" t="s">
        <v>315</v>
      </c>
      <c r="F193" s="155" t="s">
        <v>316</v>
      </c>
      <c r="G193" s="156" t="s">
        <v>181</v>
      </c>
      <c r="H193" s="157">
        <v>2581.8560000000002</v>
      </c>
      <c r="I193" s="158"/>
      <c r="J193" s="159">
        <f t="shared" si="30"/>
        <v>0</v>
      </c>
      <c r="K193" s="155" t="s">
        <v>182</v>
      </c>
      <c r="L193" s="28"/>
      <c r="M193" s="160" t="s">
        <v>1</v>
      </c>
      <c r="N193" s="161" t="s">
        <v>40</v>
      </c>
      <c r="O193" s="51"/>
      <c r="P193" s="162">
        <f t="shared" si="31"/>
        <v>0</v>
      </c>
      <c r="Q193" s="162">
        <v>2.3000000000000001E-4</v>
      </c>
      <c r="R193" s="162">
        <f t="shared" si="32"/>
        <v>0.59382688000000006</v>
      </c>
      <c r="S193" s="162">
        <v>0</v>
      </c>
      <c r="T193" s="163">
        <f t="shared" si="33"/>
        <v>0</v>
      </c>
      <c r="AR193" s="164" t="s">
        <v>183</v>
      </c>
      <c r="AT193" s="164" t="s">
        <v>178</v>
      </c>
      <c r="AU193" s="164" t="s">
        <v>86</v>
      </c>
      <c r="AY193" s="13" t="s">
        <v>176</v>
      </c>
      <c r="BE193" s="165">
        <f t="shared" si="34"/>
        <v>0</v>
      </c>
      <c r="BF193" s="165">
        <f t="shared" si="35"/>
        <v>0</v>
      </c>
      <c r="BG193" s="165">
        <f t="shared" si="36"/>
        <v>0</v>
      </c>
      <c r="BH193" s="165">
        <f t="shared" si="37"/>
        <v>0</v>
      </c>
      <c r="BI193" s="165">
        <f t="shared" si="38"/>
        <v>0</v>
      </c>
      <c r="BJ193" s="13" t="s">
        <v>86</v>
      </c>
      <c r="BK193" s="165">
        <f t="shared" si="39"/>
        <v>0</v>
      </c>
      <c r="BL193" s="13" t="s">
        <v>183</v>
      </c>
      <c r="BM193" s="164" t="s">
        <v>317</v>
      </c>
    </row>
    <row r="194" spans="2:65" s="1" customFormat="1" ht="24" customHeight="1">
      <c r="B194" s="152"/>
      <c r="C194" s="153" t="s">
        <v>318</v>
      </c>
      <c r="D194" s="153" t="s">
        <v>178</v>
      </c>
      <c r="E194" s="154" t="s">
        <v>319</v>
      </c>
      <c r="F194" s="155" t="s">
        <v>320</v>
      </c>
      <c r="G194" s="156" t="s">
        <v>181</v>
      </c>
      <c r="H194" s="157">
        <v>2461.6219999999998</v>
      </c>
      <c r="I194" s="158"/>
      <c r="J194" s="159">
        <f t="shared" si="30"/>
        <v>0</v>
      </c>
      <c r="K194" s="155" t="s">
        <v>182</v>
      </c>
      <c r="L194" s="28"/>
      <c r="M194" s="160" t="s">
        <v>1</v>
      </c>
      <c r="N194" s="161" t="s">
        <v>40</v>
      </c>
      <c r="O194" s="51"/>
      <c r="P194" s="162">
        <f t="shared" si="31"/>
        <v>0</v>
      </c>
      <c r="Q194" s="162">
        <v>2.0000000000000001E-4</v>
      </c>
      <c r="R194" s="162">
        <f t="shared" si="32"/>
        <v>0.4923244</v>
      </c>
      <c r="S194" s="162">
        <v>0</v>
      </c>
      <c r="T194" s="163">
        <f t="shared" si="33"/>
        <v>0</v>
      </c>
      <c r="AR194" s="164" t="s">
        <v>183</v>
      </c>
      <c r="AT194" s="164" t="s">
        <v>178</v>
      </c>
      <c r="AU194" s="164" t="s">
        <v>86</v>
      </c>
      <c r="AY194" s="13" t="s">
        <v>176</v>
      </c>
      <c r="BE194" s="165">
        <f t="shared" si="34"/>
        <v>0</v>
      </c>
      <c r="BF194" s="165">
        <f t="shared" si="35"/>
        <v>0</v>
      </c>
      <c r="BG194" s="165">
        <f t="shared" si="36"/>
        <v>0</v>
      </c>
      <c r="BH194" s="165">
        <f t="shared" si="37"/>
        <v>0</v>
      </c>
      <c r="BI194" s="165">
        <f t="shared" si="38"/>
        <v>0</v>
      </c>
      <c r="BJ194" s="13" t="s">
        <v>86</v>
      </c>
      <c r="BK194" s="165">
        <f t="shared" si="39"/>
        <v>0</v>
      </c>
      <c r="BL194" s="13" t="s">
        <v>183</v>
      </c>
      <c r="BM194" s="164" t="s">
        <v>321</v>
      </c>
    </row>
    <row r="195" spans="2:65" s="1" customFormat="1" ht="24" customHeight="1">
      <c r="B195" s="152"/>
      <c r="C195" s="153" t="s">
        <v>322</v>
      </c>
      <c r="D195" s="153" t="s">
        <v>178</v>
      </c>
      <c r="E195" s="154" t="s">
        <v>323</v>
      </c>
      <c r="F195" s="155" t="s">
        <v>324</v>
      </c>
      <c r="G195" s="156" t="s">
        <v>181</v>
      </c>
      <c r="H195" s="157">
        <v>2637.5459999999998</v>
      </c>
      <c r="I195" s="158"/>
      <c r="J195" s="159">
        <f t="shared" si="30"/>
        <v>0</v>
      </c>
      <c r="K195" s="155" t="s">
        <v>182</v>
      </c>
      <c r="L195" s="28"/>
      <c r="M195" s="160" t="s">
        <v>1</v>
      </c>
      <c r="N195" s="161" t="s">
        <v>40</v>
      </c>
      <c r="O195" s="51"/>
      <c r="P195" s="162">
        <f t="shared" si="31"/>
        <v>0</v>
      </c>
      <c r="Q195" s="162">
        <v>4.0899999999999999E-3</v>
      </c>
      <c r="R195" s="162">
        <f t="shared" si="32"/>
        <v>10.78756314</v>
      </c>
      <c r="S195" s="162">
        <v>0</v>
      </c>
      <c r="T195" s="163">
        <f t="shared" si="33"/>
        <v>0</v>
      </c>
      <c r="AR195" s="164" t="s">
        <v>183</v>
      </c>
      <c r="AT195" s="164" t="s">
        <v>178</v>
      </c>
      <c r="AU195" s="164" t="s">
        <v>86</v>
      </c>
      <c r="AY195" s="13" t="s">
        <v>176</v>
      </c>
      <c r="BE195" s="165">
        <f t="shared" si="34"/>
        <v>0</v>
      </c>
      <c r="BF195" s="165">
        <f t="shared" si="35"/>
        <v>0</v>
      </c>
      <c r="BG195" s="165">
        <f t="shared" si="36"/>
        <v>0</v>
      </c>
      <c r="BH195" s="165">
        <f t="shared" si="37"/>
        <v>0</v>
      </c>
      <c r="BI195" s="165">
        <f t="shared" si="38"/>
        <v>0</v>
      </c>
      <c r="BJ195" s="13" t="s">
        <v>86</v>
      </c>
      <c r="BK195" s="165">
        <f t="shared" si="39"/>
        <v>0</v>
      </c>
      <c r="BL195" s="13" t="s">
        <v>183</v>
      </c>
      <c r="BM195" s="164" t="s">
        <v>325</v>
      </c>
    </row>
    <row r="196" spans="2:65" s="1" customFormat="1" ht="24" customHeight="1">
      <c r="B196" s="152"/>
      <c r="C196" s="153" t="s">
        <v>326</v>
      </c>
      <c r="D196" s="153" t="s">
        <v>178</v>
      </c>
      <c r="E196" s="154" t="s">
        <v>327</v>
      </c>
      <c r="F196" s="155" t="s">
        <v>328</v>
      </c>
      <c r="G196" s="156" t="s">
        <v>181</v>
      </c>
      <c r="H196" s="157">
        <v>2895.1190000000001</v>
      </c>
      <c r="I196" s="158"/>
      <c r="J196" s="159">
        <f t="shared" si="30"/>
        <v>0</v>
      </c>
      <c r="K196" s="155" t="s">
        <v>182</v>
      </c>
      <c r="L196" s="28"/>
      <c r="M196" s="160" t="s">
        <v>1</v>
      </c>
      <c r="N196" s="161" t="s">
        <v>40</v>
      </c>
      <c r="O196" s="51"/>
      <c r="P196" s="162">
        <f t="shared" si="31"/>
        <v>0</v>
      </c>
      <c r="Q196" s="162">
        <v>4.15E-3</v>
      </c>
      <c r="R196" s="162">
        <f t="shared" si="32"/>
        <v>12.01474385</v>
      </c>
      <c r="S196" s="162">
        <v>0</v>
      </c>
      <c r="T196" s="163">
        <f t="shared" si="33"/>
        <v>0</v>
      </c>
      <c r="AR196" s="164" t="s">
        <v>183</v>
      </c>
      <c r="AT196" s="164" t="s">
        <v>178</v>
      </c>
      <c r="AU196" s="164" t="s">
        <v>86</v>
      </c>
      <c r="AY196" s="13" t="s">
        <v>176</v>
      </c>
      <c r="BE196" s="165">
        <f t="shared" si="34"/>
        <v>0</v>
      </c>
      <c r="BF196" s="165">
        <f t="shared" si="35"/>
        <v>0</v>
      </c>
      <c r="BG196" s="165">
        <f t="shared" si="36"/>
        <v>0</v>
      </c>
      <c r="BH196" s="165">
        <f t="shared" si="37"/>
        <v>0</v>
      </c>
      <c r="BI196" s="165">
        <f t="shared" si="38"/>
        <v>0</v>
      </c>
      <c r="BJ196" s="13" t="s">
        <v>86</v>
      </c>
      <c r="BK196" s="165">
        <f t="shared" si="39"/>
        <v>0</v>
      </c>
      <c r="BL196" s="13" t="s">
        <v>183</v>
      </c>
      <c r="BM196" s="164" t="s">
        <v>329</v>
      </c>
    </row>
    <row r="197" spans="2:65" s="1" customFormat="1" ht="24" customHeight="1">
      <c r="B197" s="152"/>
      <c r="C197" s="153" t="s">
        <v>330</v>
      </c>
      <c r="D197" s="153" t="s">
        <v>178</v>
      </c>
      <c r="E197" s="154" t="s">
        <v>331</v>
      </c>
      <c r="F197" s="155" t="s">
        <v>332</v>
      </c>
      <c r="G197" s="156" t="s">
        <v>181</v>
      </c>
      <c r="H197" s="157">
        <v>959.69</v>
      </c>
      <c r="I197" s="158"/>
      <c r="J197" s="159">
        <f t="shared" si="30"/>
        <v>0</v>
      </c>
      <c r="K197" s="155" t="s">
        <v>182</v>
      </c>
      <c r="L197" s="28"/>
      <c r="M197" s="160" t="s">
        <v>1</v>
      </c>
      <c r="N197" s="161" t="s">
        <v>40</v>
      </c>
      <c r="O197" s="51"/>
      <c r="P197" s="162">
        <f t="shared" si="31"/>
        <v>0</v>
      </c>
      <c r="Q197" s="162">
        <v>7.3699999999999998E-3</v>
      </c>
      <c r="R197" s="162">
        <f t="shared" si="32"/>
        <v>7.0729153</v>
      </c>
      <c r="S197" s="162">
        <v>0</v>
      </c>
      <c r="T197" s="163">
        <f t="shared" si="33"/>
        <v>0</v>
      </c>
      <c r="AR197" s="164" t="s">
        <v>183</v>
      </c>
      <c r="AT197" s="164" t="s">
        <v>178</v>
      </c>
      <c r="AU197" s="164" t="s">
        <v>86</v>
      </c>
      <c r="AY197" s="13" t="s">
        <v>176</v>
      </c>
      <c r="BE197" s="165">
        <f t="shared" si="34"/>
        <v>0</v>
      </c>
      <c r="BF197" s="165">
        <f t="shared" si="35"/>
        <v>0</v>
      </c>
      <c r="BG197" s="165">
        <f t="shared" si="36"/>
        <v>0</v>
      </c>
      <c r="BH197" s="165">
        <f t="shared" si="37"/>
        <v>0</v>
      </c>
      <c r="BI197" s="165">
        <f t="shared" si="38"/>
        <v>0</v>
      </c>
      <c r="BJ197" s="13" t="s">
        <v>86</v>
      </c>
      <c r="BK197" s="165">
        <f t="shared" si="39"/>
        <v>0</v>
      </c>
      <c r="BL197" s="13" t="s">
        <v>183</v>
      </c>
      <c r="BM197" s="164" t="s">
        <v>333</v>
      </c>
    </row>
    <row r="198" spans="2:65" s="1" customFormat="1" ht="24" customHeight="1">
      <c r="B198" s="152"/>
      <c r="C198" s="153" t="s">
        <v>334</v>
      </c>
      <c r="D198" s="153" t="s">
        <v>178</v>
      </c>
      <c r="E198" s="154" t="s">
        <v>335</v>
      </c>
      <c r="F198" s="155" t="s">
        <v>336</v>
      </c>
      <c r="G198" s="156" t="s">
        <v>181</v>
      </c>
      <c r="H198" s="157">
        <v>959.69</v>
      </c>
      <c r="I198" s="158"/>
      <c r="J198" s="159">
        <f t="shared" si="30"/>
        <v>0</v>
      </c>
      <c r="K198" s="155" t="s">
        <v>182</v>
      </c>
      <c r="L198" s="28"/>
      <c r="M198" s="160" t="s">
        <v>1</v>
      </c>
      <c r="N198" s="161" t="s">
        <v>40</v>
      </c>
      <c r="O198" s="51"/>
      <c r="P198" s="162">
        <f t="shared" si="31"/>
        <v>0</v>
      </c>
      <c r="Q198" s="162">
        <v>2.0000000000000001E-4</v>
      </c>
      <c r="R198" s="162">
        <f t="shared" si="32"/>
        <v>0.19193800000000003</v>
      </c>
      <c r="S198" s="162">
        <v>0</v>
      </c>
      <c r="T198" s="163">
        <f t="shared" si="33"/>
        <v>0</v>
      </c>
      <c r="AR198" s="164" t="s">
        <v>183</v>
      </c>
      <c r="AT198" s="164" t="s">
        <v>178</v>
      </c>
      <c r="AU198" s="164" t="s">
        <v>86</v>
      </c>
      <c r="AY198" s="13" t="s">
        <v>176</v>
      </c>
      <c r="BE198" s="165">
        <f t="shared" si="34"/>
        <v>0</v>
      </c>
      <c r="BF198" s="165">
        <f t="shared" si="35"/>
        <v>0</v>
      </c>
      <c r="BG198" s="165">
        <f t="shared" si="36"/>
        <v>0</v>
      </c>
      <c r="BH198" s="165">
        <f t="shared" si="37"/>
        <v>0</v>
      </c>
      <c r="BI198" s="165">
        <f t="shared" si="38"/>
        <v>0</v>
      </c>
      <c r="BJ198" s="13" t="s">
        <v>86</v>
      </c>
      <c r="BK198" s="165">
        <f t="shared" si="39"/>
        <v>0</v>
      </c>
      <c r="BL198" s="13" t="s">
        <v>183</v>
      </c>
      <c r="BM198" s="164" t="s">
        <v>337</v>
      </c>
    </row>
    <row r="199" spans="2:65" s="1" customFormat="1" ht="24" customHeight="1">
      <c r="B199" s="152"/>
      <c r="C199" s="153" t="s">
        <v>338</v>
      </c>
      <c r="D199" s="153" t="s">
        <v>178</v>
      </c>
      <c r="E199" s="154" t="s">
        <v>339</v>
      </c>
      <c r="F199" s="155" t="s">
        <v>340</v>
      </c>
      <c r="G199" s="156" t="s">
        <v>181</v>
      </c>
      <c r="H199" s="157">
        <v>1002.566</v>
      </c>
      <c r="I199" s="158"/>
      <c r="J199" s="159">
        <f t="shared" si="30"/>
        <v>0</v>
      </c>
      <c r="K199" s="155" t="s">
        <v>182</v>
      </c>
      <c r="L199" s="28"/>
      <c r="M199" s="160" t="s">
        <v>1</v>
      </c>
      <c r="N199" s="161" t="s">
        <v>40</v>
      </c>
      <c r="O199" s="51"/>
      <c r="P199" s="162">
        <f t="shared" si="31"/>
        <v>0</v>
      </c>
      <c r="Q199" s="162">
        <v>1.8000000000000001E-4</v>
      </c>
      <c r="R199" s="162">
        <f t="shared" si="32"/>
        <v>0.18046188000000002</v>
      </c>
      <c r="S199" s="162">
        <v>0</v>
      </c>
      <c r="T199" s="163">
        <f t="shared" si="33"/>
        <v>0</v>
      </c>
      <c r="AR199" s="164" t="s">
        <v>183</v>
      </c>
      <c r="AT199" s="164" t="s">
        <v>178</v>
      </c>
      <c r="AU199" s="164" t="s">
        <v>86</v>
      </c>
      <c r="AY199" s="13" t="s">
        <v>176</v>
      </c>
      <c r="BE199" s="165">
        <f t="shared" si="34"/>
        <v>0</v>
      </c>
      <c r="BF199" s="165">
        <f t="shared" si="35"/>
        <v>0</v>
      </c>
      <c r="BG199" s="165">
        <f t="shared" si="36"/>
        <v>0</v>
      </c>
      <c r="BH199" s="165">
        <f t="shared" si="37"/>
        <v>0</v>
      </c>
      <c r="BI199" s="165">
        <f t="shared" si="38"/>
        <v>0</v>
      </c>
      <c r="BJ199" s="13" t="s">
        <v>86</v>
      </c>
      <c r="BK199" s="165">
        <f t="shared" si="39"/>
        <v>0</v>
      </c>
      <c r="BL199" s="13" t="s">
        <v>183</v>
      </c>
      <c r="BM199" s="164" t="s">
        <v>341</v>
      </c>
    </row>
    <row r="200" spans="2:65" s="1" customFormat="1" ht="24" customHeight="1">
      <c r="B200" s="152"/>
      <c r="C200" s="153" t="s">
        <v>342</v>
      </c>
      <c r="D200" s="153" t="s">
        <v>178</v>
      </c>
      <c r="E200" s="154" t="s">
        <v>343</v>
      </c>
      <c r="F200" s="155" t="s">
        <v>344</v>
      </c>
      <c r="G200" s="156" t="s">
        <v>181</v>
      </c>
      <c r="H200" s="157">
        <v>949.98299999999995</v>
      </c>
      <c r="I200" s="158"/>
      <c r="J200" s="159">
        <f t="shared" si="30"/>
        <v>0</v>
      </c>
      <c r="K200" s="155" t="s">
        <v>182</v>
      </c>
      <c r="L200" s="28"/>
      <c r="M200" s="160" t="s">
        <v>1</v>
      </c>
      <c r="N200" s="161" t="s">
        <v>40</v>
      </c>
      <c r="O200" s="51"/>
      <c r="P200" s="162">
        <f t="shared" si="31"/>
        <v>0</v>
      </c>
      <c r="Q200" s="162">
        <v>3.3E-3</v>
      </c>
      <c r="R200" s="162">
        <f t="shared" si="32"/>
        <v>3.1349438999999997</v>
      </c>
      <c r="S200" s="162">
        <v>0</v>
      </c>
      <c r="T200" s="163">
        <f t="shared" si="33"/>
        <v>0</v>
      </c>
      <c r="AR200" s="164" t="s">
        <v>183</v>
      </c>
      <c r="AT200" s="164" t="s">
        <v>178</v>
      </c>
      <c r="AU200" s="164" t="s">
        <v>86</v>
      </c>
      <c r="AY200" s="13" t="s">
        <v>176</v>
      </c>
      <c r="BE200" s="165">
        <f t="shared" si="34"/>
        <v>0</v>
      </c>
      <c r="BF200" s="165">
        <f t="shared" si="35"/>
        <v>0</v>
      </c>
      <c r="BG200" s="165">
        <f t="shared" si="36"/>
        <v>0</v>
      </c>
      <c r="BH200" s="165">
        <f t="shared" si="37"/>
        <v>0</v>
      </c>
      <c r="BI200" s="165">
        <f t="shared" si="38"/>
        <v>0</v>
      </c>
      <c r="BJ200" s="13" t="s">
        <v>86</v>
      </c>
      <c r="BK200" s="165">
        <f t="shared" si="39"/>
        <v>0</v>
      </c>
      <c r="BL200" s="13" t="s">
        <v>183</v>
      </c>
      <c r="BM200" s="164" t="s">
        <v>345</v>
      </c>
    </row>
    <row r="201" spans="2:65" s="1" customFormat="1" ht="16.5" customHeight="1">
      <c r="B201" s="152"/>
      <c r="C201" s="153" t="s">
        <v>346</v>
      </c>
      <c r="D201" s="153" t="s">
        <v>178</v>
      </c>
      <c r="E201" s="154" t="s">
        <v>347</v>
      </c>
      <c r="F201" s="155" t="s">
        <v>348</v>
      </c>
      <c r="G201" s="156" t="s">
        <v>181</v>
      </c>
      <c r="H201" s="157">
        <v>52.582999999999998</v>
      </c>
      <c r="I201" s="158"/>
      <c r="J201" s="159">
        <f t="shared" si="30"/>
        <v>0</v>
      </c>
      <c r="K201" s="155" t="s">
        <v>182</v>
      </c>
      <c r="L201" s="28"/>
      <c r="M201" s="160" t="s">
        <v>1</v>
      </c>
      <c r="N201" s="161" t="s">
        <v>40</v>
      </c>
      <c r="O201" s="51"/>
      <c r="P201" s="162">
        <f t="shared" si="31"/>
        <v>0</v>
      </c>
      <c r="Q201" s="162">
        <v>4.1799999999999997E-3</v>
      </c>
      <c r="R201" s="162">
        <f t="shared" si="32"/>
        <v>0.21979693999999997</v>
      </c>
      <c r="S201" s="162">
        <v>0</v>
      </c>
      <c r="T201" s="163">
        <f t="shared" si="33"/>
        <v>0</v>
      </c>
      <c r="AR201" s="164" t="s">
        <v>183</v>
      </c>
      <c r="AT201" s="164" t="s">
        <v>178</v>
      </c>
      <c r="AU201" s="164" t="s">
        <v>86</v>
      </c>
      <c r="AY201" s="13" t="s">
        <v>176</v>
      </c>
      <c r="BE201" s="165">
        <f t="shared" si="34"/>
        <v>0</v>
      </c>
      <c r="BF201" s="165">
        <f t="shared" si="35"/>
        <v>0</v>
      </c>
      <c r="BG201" s="165">
        <f t="shared" si="36"/>
        <v>0</v>
      </c>
      <c r="BH201" s="165">
        <f t="shared" si="37"/>
        <v>0</v>
      </c>
      <c r="BI201" s="165">
        <f t="shared" si="38"/>
        <v>0</v>
      </c>
      <c r="BJ201" s="13" t="s">
        <v>86</v>
      </c>
      <c r="BK201" s="165">
        <f t="shared" si="39"/>
        <v>0</v>
      </c>
      <c r="BL201" s="13" t="s">
        <v>183</v>
      </c>
      <c r="BM201" s="164" t="s">
        <v>349</v>
      </c>
    </row>
    <row r="202" spans="2:65" s="1" customFormat="1" ht="24" customHeight="1">
      <c r="B202" s="152"/>
      <c r="C202" s="153" t="s">
        <v>350</v>
      </c>
      <c r="D202" s="153" t="s">
        <v>178</v>
      </c>
      <c r="E202" s="154" t="s">
        <v>351</v>
      </c>
      <c r="F202" s="155" t="s">
        <v>352</v>
      </c>
      <c r="G202" s="156" t="s">
        <v>181</v>
      </c>
      <c r="H202" s="157">
        <v>18.64</v>
      </c>
      <c r="I202" s="158"/>
      <c r="J202" s="159">
        <f t="shared" si="30"/>
        <v>0</v>
      </c>
      <c r="K202" s="155" t="s">
        <v>182</v>
      </c>
      <c r="L202" s="28"/>
      <c r="M202" s="160" t="s">
        <v>1</v>
      </c>
      <c r="N202" s="161" t="s">
        <v>40</v>
      </c>
      <c r="O202" s="51"/>
      <c r="P202" s="162">
        <f t="shared" si="31"/>
        <v>0</v>
      </c>
      <c r="Q202" s="162">
        <v>1.976E-2</v>
      </c>
      <c r="R202" s="162">
        <f t="shared" si="32"/>
        <v>0.3683264</v>
      </c>
      <c r="S202" s="162">
        <v>0</v>
      </c>
      <c r="T202" s="163">
        <f t="shared" si="33"/>
        <v>0</v>
      </c>
      <c r="AR202" s="164" t="s">
        <v>183</v>
      </c>
      <c r="AT202" s="164" t="s">
        <v>178</v>
      </c>
      <c r="AU202" s="164" t="s">
        <v>86</v>
      </c>
      <c r="AY202" s="13" t="s">
        <v>176</v>
      </c>
      <c r="BE202" s="165">
        <f t="shared" si="34"/>
        <v>0</v>
      </c>
      <c r="BF202" s="165">
        <f t="shared" si="35"/>
        <v>0</v>
      </c>
      <c r="BG202" s="165">
        <f t="shared" si="36"/>
        <v>0</v>
      </c>
      <c r="BH202" s="165">
        <f t="shared" si="37"/>
        <v>0</v>
      </c>
      <c r="BI202" s="165">
        <f t="shared" si="38"/>
        <v>0</v>
      </c>
      <c r="BJ202" s="13" t="s">
        <v>86</v>
      </c>
      <c r="BK202" s="165">
        <f t="shared" si="39"/>
        <v>0</v>
      </c>
      <c r="BL202" s="13" t="s">
        <v>183</v>
      </c>
      <c r="BM202" s="164" t="s">
        <v>353</v>
      </c>
    </row>
    <row r="203" spans="2:65" s="1" customFormat="1" ht="24" customHeight="1">
      <c r="B203" s="152"/>
      <c r="C203" s="153" t="s">
        <v>354</v>
      </c>
      <c r="D203" s="153" t="s">
        <v>178</v>
      </c>
      <c r="E203" s="154" t="s">
        <v>355</v>
      </c>
      <c r="F203" s="155" t="s">
        <v>356</v>
      </c>
      <c r="G203" s="156" t="s">
        <v>181</v>
      </c>
      <c r="H203" s="157">
        <v>790.90899999999999</v>
      </c>
      <c r="I203" s="158"/>
      <c r="J203" s="159">
        <f t="shared" si="30"/>
        <v>0</v>
      </c>
      <c r="K203" s="155" t="s">
        <v>182</v>
      </c>
      <c r="L203" s="28"/>
      <c r="M203" s="160" t="s">
        <v>1</v>
      </c>
      <c r="N203" s="161" t="s">
        <v>40</v>
      </c>
      <c r="O203" s="51"/>
      <c r="P203" s="162">
        <f t="shared" si="31"/>
        <v>0</v>
      </c>
      <c r="Q203" s="162">
        <v>3.984E-2</v>
      </c>
      <c r="R203" s="162">
        <f t="shared" si="32"/>
        <v>31.509814559999999</v>
      </c>
      <c r="S203" s="162">
        <v>0</v>
      </c>
      <c r="T203" s="163">
        <f t="shared" si="33"/>
        <v>0</v>
      </c>
      <c r="AR203" s="164" t="s">
        <v>183</v>
      </c>
      <c r="AT203" s="164" t="s">
        <v>178</v>
      </c>
      <c r="AU203" s="164" t="s">
        <v>86</v>
      </c>
      <c r="AY203" s="13" t="s">
        <v>176</v>
      </c>
      <c r="BE203" s="165">
        <f t="shared" si="34"/>
        <v>0</v>
      </c>
      <c r="BF203" s="165">
        <f t="shared" si="35"/>
        <v>0</v>
      </c>
      <c r="BG203" s="165">
        <f t="shared" si="36"/>
        <v>0</v>
      </c>
      <c r="BH203" s="165">
        <f t="shared" si="37"/>
        <v>0</v>
      </c>
      <c r="BI203" s="165">
        <f t="shared" si="38"/>
        <v>0</v>
      </c>
      <c r="BJ203" s="13" t="s">
        <v>86</v>
      </c>
      <c r="BK203" s="165">
        <f t="shared" si="39"/>
        <v>0</v>
      </c>
      <c r="BL203" s="13" t="s">
        <v>183</v>
      </c>
      <c r="BM203" s="164" t="s">
        <v>357</v>
      </c>
    </row>
    <row r="204" spans="2:65" s="1" customFormat="1" ht="24" customHeight="1">
      <c r="B204" s="152"/>
      <c r="C204" s="153" t="s">
        <v>358</v>
      </c>
      <c r="D204" s="153" t="s">
        <v>178</v>
      </c>
      <c r="E204" s="154" t="s">
        <v>359</v>
      </c>
      <c r="F204" s="155" t="s">
        <v>360</v>
      </c>
      <c r="G204" s="156" t="s">
        <v>181</v>
      </c>
      <c r="H204" s="157">
        <v>60.186</v>
      </c>
      <c r="I204" s="158"/>
      <c r="J204" s="159">
        <f t="shared" si="30"/>
        <v>0</v>
      </c>
      <c r="K204" s="155" t="s">
        <v>182</v>
      </c>
      <c r="L204" s="28"/>
      <c r="M204" s="160" t="s">
        <v>1</v>
      </c>
      <c r="N204" s="161" t="s">
        <v>40</v>
      </c>
      <c r="O204" s="51"/>
      <c r="P204" s="162">
        <f t="shared" si="31"/>
        <v>0</v>
      </c>
      <c r="Q204" s="162">
        <v>1.8630000000000001E-2</v>
      </c>
      <c r="R204" s="162">
        <f t="shared" si="32"/>
        <v>1.12126518</v>
      </c>
      <c r="S204" s="162">
        <v>0</v>
      </c>
      <c r="T204" s="163">
        <f t="shared" si="33"/>
        <v>0</v>
      </c>
      <c r="AR204" s="164" t="s">
        <v>183</v>
      </c>
      <c r="AT204" s="164" t="s">
        <v>178</v>
      </c>
      <c r="AU204" s="164" t="s">
        <v>86</v>
      </c>
      <c r="AY204" s="13" t="s">
        <v>176</v>
      </c>
      <c r="BE204" s="165">
        <f t="shared" si="34"/>
        <v>0</v>
      </c>
      <c r="BF204" s="165">
        <f t="shared" si="35"/>
        <v>0</v>
      </c>
      <c r="BG204" s="165">
        <f t="shared" si="36"/>
        <v>0</v>
      </c>
      <c r="BH204" s="165">
        <f t="shared" si="37"/>
        <v>0</v>
      </c>
      <c r="BI204" s="165">
        <f t="shared" si="38"/>
        <v>0</v>
      </c>
      <c r="BJ204" s="13" t="s">
        <v>86</v>
      </c>
      <c r="BK204" s="165">
        <f t="shared" si="39"/>
        <v>0</v>
      </c>
      <c r="BL204" s="13" t="s">
        <v>183</v>
      </c>
      <c r="BM204" s="164" t="s">
        <v>361</v>
      </c>
    </row>
    <row r="205" spans="2:65" s="1" customFormat="1" ht="24" customHeight="1">
      <c r="B205" s="152"/>
      <c r="C205" s="153" t="s">
        <v>362</v>
      </c>
      <c r="D205" s="153" t="s">
        <v>178</v>
      </c>
      <c r="E205" s="154" t="s">
        <v>363</v>
      </c>
      <c r="F205" s="155" t="s">
        <v>364</v>
      </c>
      <c r="G205" s="156" t="s">
        <v>181</v>
      </c>
      <c r="H205" s="157">
        <v>80.61</v>
      </c>
      <c r="I205" s="158"/>
      <c r="J205" s="159">
        <f t="shared" si="30"/>
        <v>0</v>
      </c>
      <c r="K205" s="155" t="s">
        <v>182</v>
      </c>
      <c r="L205" s="28"/>
      <c r="M205" s="160" t="s">
        <v>1</v>
      </c>
      <c r="N205" s="161" t="s">
        <v>40</v>
      </c>
      <c r="O205" s="51"/>
      <c r="P205" s="162">
        <f t="shared" si="31"/>
        <v>0</v>
      </c>
      <c r="Q205" s="162">
        <v>1.3050000000000001E-2</v>
      </c>
      <c r="R205" s="162">
        <f t="shared" si="32"/>
        <v>1.0519605000000001</v>
      </c>
      <c r="S205" s="162">
        <v>0</v>
      </c>
      <c r="T205" s="163">
        <f t="shared" si="33"/>
        <v>0</v>
      </c>
      <c r="AR205" s="164" t="s">
        <v>183</v>
      </c>
      <c r="AT205" s="164" t="s">
        <v>178</v>
      </c>
      <c r="AU205" s="164" t="s">
        <v>86</v>
      </c>
      <c r="AY205" s="13" t="s">
        <v>176</v>
      </c>
      <c r="BE205" s="165">
        <f t="shared" si="34"/>
        <v>0</v>
      </c>
      <c r="BF205" s="165">
        <f t="shared" si="35"/>
        <v>0</v>
      </c>
      <c r="BG205" s="165">
        <f t="shared" si="36"/>
        <v>0</v>
      </c>
      <c r="BH205" s="165">
        <f t="shared" si="37"/>
        <v>0</v>
      </c>
      <c r="BI205" s="165">
        <f t="shared" si="38"/>
        <v>0</v>
      </c>
      <c r="BJ205" s="13" t="s">
        <v>86</v>
      </c>
      <c r="BK205" s="165">
        <f t="shared" si="39"/>
        <v>0</v>
      </c>
      <c r="BL205" s="13" t="s">
        <v>183</v>
      </c>
      <c r="BM205" s="164" t="s">
        <v>365</v>
      </c>
    </row>
    <row r="206" spans="2:65" s="1" customFormat="1" ht="24" customHeight="1">
      <c r="B206" s="152"/>
      <c r="C206" s="153" t="s">
        <v>366</v>
      </c>
      <c r="D206" s="153" t="s">
        <v>178</v>
      </c>
      <c r="E206" s="154" t="s">
        <v>367</v>
      </c>
      <c r="F206" s="155" t="s">
        <v>368</v>
      </c>
      <c r="G206" s="156" t="s">
        <v>181</v>
      </c>
      <c r="H206" s="157">
        <v>9.3450000000000006</v>
      </c>
      <c r="I206" s="158"/>
      <c r="J206" s="159">
        <f t="shared" si="30"/>
        <v>0</v>
      </c>
      <c r="K206" s="155" t="s">
        <v>182</v>
      </c>
      <c r="L206" s="28"/>
      <c r="M206" s="160" t="s">
        <v>1</v>
      </c>
      <c r="N206" s="161" t="s">
        <v>40</v>
      </c>
      <c r="O206" s="51"/>
      <c r="P206" s="162">
        <f t="shared" si="31"/>
        <v>0</v>
      </c>
      <c r="Q206" s="162">
        <v>9.9100000000000004E-3</v>
      </c>
      <c r="R206" s="162">
        <f t="shared" si="32"/>
        <v>9.2608950000000009E-2</v>
      </c>
      <c r="S206" s="162">
        <v>0</v>
      </c>
      <c r="T206" s="163">
        <f t="shared" si="33"/>
        <v>0</v>
      </c>
      <c r="AR206" s="164" t="s">
        <v>183</v>
      </c>
      <c r="AT206" s="164" t="s">
        <v>178</v>
      </c>
      <c r="AU206" s="164" t="s">
        <v>86</v>
      </c>
      <c r="AY206" s="13" t="s">
        <v>176</v>
      </c>
      <c r="BE206" s="165">
        <f t="shared" si="34"/>
        <v>0</v>
      </c>
      <c r="BF206" s="165">
        <f t="shared" si="35"/>
        <v>0</v>
      </c>
      <c r="BG206" s="165">
        <f t="shared" si="36"/>
        <v>0</v>
      </c>
      <c r="BH206" s="165">
        <f t="shared" si="37"/>
        <v>0</v>
      </c>
      <c r="BI206" s="165">
        <f t="shared" si="38"/>
        <v>0</v>
      </c>
      <c r="BJ206" s="13" t="s">
        <v>86</v>
      </c>
      <c r="BK206" s="165">
        <f t="shared" si="39"/>
        <v>0</v>
      </c>
      <c r="BL206" s="13" t="s">
        <v>183</v>
      </c>
      <c r="BM206" s="164" t="s">
        <v>369</v>
      </c>
    </row>
    <row r="207" spans="2:65" s="1" customFormat="1" ht="24" customHeight="1">
      <c r="B207" s="152"/>
      <c r="C207" s="153" t="s">
        <v>370</v>
      </c>
      <c r="D207" s="153" t="s">
        <v>178</v>
      </c>
      <c r="E207" s="154" t="s">
        <v>371</v>
      </c>
      <c r="F207" s="155" t="s">
        <v>372</v>
      </c>
      <c r="G207" s="156" t="s">
        <v>181</v>
      </c>
      <c r="H207" s="157">
        <v>19.649999999999999</v>
      </c>
      <c r="I207" s="158"/>
      <c r="J207" s="159">
        <f t="shared" si="30"/>
        <v>0</v>
      </c>
      <c r="K207" s="155" t="s">
        <v>182</v>
      </c>
      <c r="L207" s="28"/>
      <c r="M207" s="160" t="s">
        <v>1</v>
      </c>
      <c r="N207" s="161" t="s">
        <v>40</v>
      </c>
      <c r="O207" s="51"/>
      <c r="P207" s="162">
        <f t="shared" si="31"/>
        <v>0</v>
      </c>
      <c r="Q207" s="162">
        <v>8.5000000000000006E-3</v>
      </c>
      <c r="R207" s="162">
        <f t="shared" si="32"/>
        <v>0.16702500000000001</v>
      </c>
      <c r="S207" s="162">
        <v>0</v>
      </c>
      <c r="T207" s="163">
        <f t="shared" si="33"/>
        <v>0</v>
      </c>
      <c r="AR207" s="164" t="s">
        <v>183</v>
      </c>
      <c r="AT207" s="164" t="s">
        <v>178</v>
      </c>
      <c r="AU207" s="164" t="s">
        <v>86</v>
      </c>
      <c r="AY207" s="13" t="s">
        <v>176</v>
      </c>
      <c r="BE207" s="165">
        <f t="shared" si="34"/>
        <v>0</v>
      </c>
      <c r="BF207" s="165">
        <f t="shared" si="35"/>
        <v>0</v>
      </c>
      <c r="BG207" s="165">
        <f t="shared" si="36"/>
        <v>0</v>
      </c>
      <c r="BH207" s="165">
        <f t="shared" si="37"/>
        <v>0</v>
      </c>
      <c r="BI207" s="165">
        <f t="shared" si="38"/>
        <v>0</v>
      </c>
      <c r="BJ207" s="13" t="s">
        <v>86</v>
      </c>
      <c r="BK207" s="165">
        <f t="shared" si="39"/>
        <v>0</v>
      </c>
      <c r="BL207" s="13" t="s">
        <v>183</v>
      </c>
      <c r="BM207" s="164" t="s">
        <v>373</v>
      </c>
    </row>
    <row r="208" spans="2:65" s="1" customFormat="1" ht="24" customHeight="1">
      <c r="B208" s="152"/>
      <c r="C208" s="153" t="s">
        <v>374</v>
      </c>
      <c r="D208" s="153" t="s">
        <v>178</v>
      </c>
      <c r="E208" s="154" t="s">
        <v>375</v>
      </c>
      <c r="F208" s="155" t="s">
        <v>376</v>
      </c>
      <c r="G208" s="156" t="s">
        <v>221</v>
      </c>
      <c r="H208" s="157">
        <v>18</v>
      </c>
      <c r="I208" s="158"/>
      <c r="J208" s="159">
        <f t="shared" si="30"/>
        <v>0</v>
      </c>
      <c r="K208" s="155" t="s">
        <v>182</v>
      </c>
      <c r="L208" s="28"/>
      <c r="M208" s="160" t="s">
        <v>1</v>
      </c>
      <c r="N208" s="161" t="s">
        <v>40</v>
      </c>
      <c r="O208" s="51"/>
      <c r="P208" s="162">
        <f t="shared" si="31"/>
        <v>0</v>
      </c>
      <c r="Q208" s="162">
        <v>1.7500000000000002E-2</v>
      </c>
      <c r="R208" s="162">
        <f t="shared" si="32"/>
        <v>0.31500000000000006</v>
      </c>
      <c r="S208" s="162">
        <v>0</v>
      </c>
      <c r="T208" s="163">
        <f t="shared" si="33"/>
        <v>0</v>
      </c>
      <c r="AR208" s="164" t="s">
        <v>183</v>
      </c>
      <c r="AT208" s="164" t="s">
        <v>178</v>
      </c>
      <c r="AU208" s="164" t="s">
        <v>86</v>
      </c>
      <c r="AY208" s="13" t="s">
        <v>176</v>
      </c>
      <c r="BE208" s="165">
        <f t="shared" si="34"/>
        <v>0</v>
      </c>
      <c r="BF208" s="165">
        <f t="shared" si="35"/>
        <v>0</v>
      </c>
      <c r="BG208" s="165">
        <f t="shared" si="36"/>
        <v>0</v>
      </c>
      <c r="BH208" s="165">
        <f t="shared" si="37"/>
        <v>0</v>
      </c>
      <c r="BI208" s="165">
        <f t="shared" si="38"/>
        <v>0</v>
      </c>
      <c r="BJ208" s="13" t="s">
        <v>86</v>
      </c>
      <c r="BK208" s="165">
        <f t="shared" si="39"/>
        <v>0</v>
      </c>
      <c r="BL208" s="13" t="s">
        <v>183</v>
      </c>
      <c r="BM208" s="164" t="s">
        <v>377</v>
      </c>
    </row>
    <row r="209" spans="2:65" s="1" customFormat="1" ht="24" customHeight="1">
      <c r="B209" s="152"/>
      <c r="C209" s="153" t="s">
        <v>378</v>
      </c>
      <c r="D209" s="153" t="s">
        <v>178</v>
      </c>
      <c r="E209" s="154" t="s">
        <v>379</v>
      </c>
      <c r="F209" s="155" t="s">
        <v>380</v>
      </c>
      <c r="G209" s="156" t="s">
        <v>221</v>
      </c>
      <c r="H209" s="157">
        <v>27</v>
      </c>
      <c r="I209" s="158"/>
      <c r="J209" s="159">
        <f t="shared" si="30"/>
        <v>0</v>
      </c>
      <c r="K209" s="155" t="s">
        <v>182</v>
      </c>
      <c r="L209" s="28"/>
      <c r="M209" s="160" t="s">
        <v>1</v>
      </c>
      <c r="N209" s="161" t="s">
        <v>40</v>
      </c>
      <c r="O209" s="51"/>
      <c r="P209" s="162">
        <f t="shared" si="31"/>
        <v>0</v>
      </c>
      <c r="Q209" s="162">
        <v>3.9640000000000002E-2</v>
      </c>
      <c r="R209" s="162">
        <f t="shared" si="32"/>
        <v>1.0702800000000001</v>
      </c>
      <c r="S209" s="162">
        <v>0</v>
      </c>
      <c r="T209" s="163">
        <f t="shared" si="33"/>
        <v>0</v>
      </c>
      <c r="AR209" s="164" t="s">
        <v>183</v>
      </c>
      <c r="AT209" s="164" t="s">
        <v>178</v>
      </c>
      <c r="AU209" s="164" t="s">
        <v>86</v>
      </c>
      <c r="AY209" s="13" t="s">
        <v>176</v>
      </c>
      <c r="BE209" s="165">
        <f t="shared" si="34"/>
        <v>0</v>
      </c>
      <c r="BF209" s="165">
        <f t="shared" si="35"/>
        <v>0</v>
      </c>
      <c r="BG209" s="165">
        <f t="shared" si="36"/>
        <v>0</v>
      </c>
      <c r="BH209" s="165">
        <f t="shared" si="37"/>
        <v>0</v>
      </c>
      <c r="BI209" s="165">
        <f t="shared" si="38"/>
        <v>0</v>
      </c>
      <c r="BJ209" s="13" t="s">
        <v>86</v>
      </c>
      <c r="BK209" s="165">
        <f t="shared" si="39"/>
        <v>0</v>
      </c>
      <c r="BL209" s="13" t="s">
        <v>183</v>
      </c>
      <c r="BM209" s="164" t="s">
        <v>381</v>
      </c>
    </row>
    <row r="210" spans="2:65" s="1" customFormat="1" ht="16.5" customHeight="1">
      <c r="B210" s="152"/>
      <c r="C210" s="166" t="s">
        <v>382</v>
      </c>
      <c r="D210" s="166" t="s">
        <v>383</v>
      </c>
      <c r="E210" s="167" t="s">
        <v>384</v>
      </c>
      <c r="F210" s="168" t="s">
        <v>385</v>
      </c>
      <c r="G210" s="169" t="s">
        <v>221</v>
      </c>
      <c r="H210" s="170">
        <v>23</v>
      </c>
      <c r="I210" s="171"/>
      <c r="J210" s="172">
        <f t="shared" si="30"/>
        <v>0</v>
      </c>
      <c r="K210" s="168" t="s">
        <v>182</v>
      </c>
      <c r="L210" s="173"/>
      <c r="M210" s="174" t="s">
        <v>1</v>
      </c>
      <c r="N210" s="175" t="s">
        <v>40</v>
      </c>
      <c r="O210" s="51"/>
      <c r="P210" s="162">
        <f t="shared" si="31"/>
        <v>0</v>
      </c>
      <c r="Q210" s="162">
        <v>1.0500000000000001E-2</v>
      </c>
      <c r="R210" s="162">
        <f t="shared" si="32"/>
        <v>0.24150000000000002</v>
      </c>
      <c r="S210" s="162">
        <v>0</v>
      </c>
      <c r="T210" s="163">
        <f t="shared" si="33"/>
        <v>0</v>
      </c>
      <c r="AR210" s="164" t="s">
        <v>208</v>
      </c>
      <c r="AT210" s="164" t="s">
        <v>383</v>
      </c>
      <c r="AU210" s="164" t="s">
        <v>86</v>
      </c>
      <c r="AY210" s="13" t="s">
        <v>176</v>
      </c>
      <c r="BE210" s="165">
        <f t="shared" si="34"/>
        <v>0</v>
      </c>
      <c r="BF210" s="165">
        <f t="shared" si="35"/>
        <v>0</v>
      </c>
      <c r="BG210" s="165">
        <f t="shared" si="36"/>
        <v>0</v>
      </c>
      <c r="BH210" s="165">
        <f t="shared" si="37"/>
        <v>0</v>
      </c>
      <c r="BI210" s="165">
        <f t="shared" si="38"/>
        <v>0</v>
      </c>
      <c r="BJ210" s="13" t="s">
        <v>86</v>
      </c>
      <c r="BK210" s="165">
        <f t="shared" si="39"/>
        <v>0</v>
      </c>
      <c r="BL210" s="13" t="s">
        <v>183</v>
      </c>
      <c r="BM210" s="164" t="s">
        <v>386</v>
      </c>
    </row>
    <row r="211" spans="2:65" s="1" customFormat="1" ht="16.5" customHeight="1">
      <c r="B211" s="152"/>
      <c r="C211" s="166" t="s">
        <v>387</v>
      </c>
      <c r="D211" s="166" t="s">
        <v>383</v>
      </c>
      <c r="E211" s="167" t="s">
        <v>388</v>
      </c>
      <c r="F211" s="168" t="s">
        <v>389</v>
      </c>
      <c r="G211" s="169" t="s">
        <v>221</v>
      </c>
      <c r="H211" s="170">
        <v>3</v>
      </c>
      <c r="I211" s="171"/>
      <c r="J211" s="172">
        <f t="shared" si="30"/>
        <v>0</v>
      </c>
      <c r="K211" s="168" t="s">
        <v>182</v>
      </c>
      <c r="L211" s="173"/>
      <c r="M211" s="174" t="s">
        <v>1</v>
      </c>
      <c r="N211" s="175" t="s">
        <v>40</v>
      </c>
      <c r="O211" s="51"/>
      <c r="P211" s="162">
        <f t="shared" si="31"/>
        <v>0</v>
      </c>
      <c r="Q211" s="162">
        <v>1.0800000000000001E-2</v>
      </c>
      <c r="R211" s="162">
        <f t="shared" si="32"/>
        <v>3.2399999999999998E-2</v>
      </c>
      <c r="S211" s="162">
        <v>0</v>
      </c>
      <c r="T211" s="163">
        <f t="shared" si="33"/>
        <v>0</v>
      </c>
      <c r="AR211" s="164" t="s">
        <v>208</v>
      </c>
      <c r="AT211" s="164" t="s">
        <v>383</v>
      </c>
      <c r="AU211" s="164" t="s">
        <v>86</v>
      </c>
      <c r="AY211" s="13" t="s">
        <v>176</v>
      </c>
      <c r="BE211" s="165">
        <f t="shared" si="34"/>
        <v>0</v>
      </c>
      <c r="BF211" s="165">
        <f t="shared" si="35"/>
        <v>0</v>
      </c>
      <c r="BG211" s="165">
        <f t="shared" si="36"/>
        <v>0</v>
      </c>
      <c r="BH211" s="165">
        <f t="shared" si="37"/>
        <v>0</v>
      </c>
      <c r="BI211" s="165">
        <f t="shared" si="38"/>
        <v>0</v>
      </c>
      <c r="BJ211" s="13" t="s">
        <v>86</v>
      </c>
      <c r="BK211" s="165">
        <f t="shared" si="39"/>
        <v>0</v>
      </c>
      <c r="BL211" s="13" t="s">
        <v>183</v>
      </c>
      <c r="BM211" s="164" t="s">
        <v>390</v>
      </c>
    </row>
    <row r="212" spans="2:65" s="1" customFormat="1" ht="16.5" customHeight="1">
      <c r="B212" s="152"/>
      <c r="C212" s="166" t="s">
        <v>391</v>
      </c>
      <c r="D212" s="166" t="s">
        <v>383</v>
      </c>
      <c r="E212" s="167" t="s">
        <v>392</v>
      </c>
      <c r="F212" s="168" t="s">
        <v>393</v>
      </c>
      <c r="G212" s="169" t="s">
        <v>221</v>
      </c>
      <c r="H212" s="170">
        <v>10</v>
      </c>
      <c r="I212" s="171"/>
      <c r="J212" s="172">
        <f t="shared" si="30"/>
        <v>0</v>
      </c>
      <c r="K212" s="168" t="s">
        <v>182</v>
      </c>
      <c r="L212" s="173"/>
      <c r="M212" s="174" t="s">
        <v>1</v>
      </c>
      <c r="N212" s="175" t="s">
        <v>40</v>
      </c>
      <c r="O212" s="51"/>
      <c r="P212" s="162">
        <f t="shared" si="31"/>
        <v>0</v>
      </c>
      <c r="Q212" s="162">
        <v>1.0999999999999999E-2</v>
      </c>
      <c r="R212" s="162">
        <f t="shared" si="32"/>
        <v>0.10999999999999999</v>
      </c>
      <c r="S212" s="162">
        <v>0</v>
      </c>
      <c r="T212" s="163">
        <f t="shared" si="33"/>
        <v>0</v>
      </c>
      <c r="AR212" s="164" t="s">
        <v>208</v>
      </c>
      <c r="AT212" s="164" t="s">
        <v>383</v>
      </c>
      <c r="AU212" s="164" t="s">
        <v>86</v>
      </c>
      <c r="AY212" s="13" t="s">
        <v>176</v>
      </c>
      <c r="BE212" s="165">
        <f t="shared" si="34"/>
        <v>0</v>
      </c>
      <c r="BF212" s="165">
        <f t="shared" si="35"/>
        <v>0</v>
      </c>
      <c r="BG212" s="165">
        <f t="shared" si="36"/>
        <v>0</v>
      </c>
      <c r="BH212" s="165">
        <f t="shared" si="37"/>
        <v>0</v>
      </c>
      <c r="BI212" s="165">
        <f t="shared" si="38"/>
        <v>0</v>
      </c>
      <c r="BJ212" s="13" t="s">
        <v>86</v>
      </c>
      <c r="BK212" s="165">
        <f t="shared" si="39"/>
        <v>0</v>
      </c>
      <c r="BL212" s="13" t="s">
        <v>183</v>
      </c>
      <c r="BM212" s="164" t="s">
        <v>394</v>
      </c>
    </row>
    <row r="213" spans="2:65" s="1" customFormat="1" ht="16.5" customHeight="1">
      <c r="B213" s="152"/>
      <c r="C213" s="166" t="s">
        <v>395</v>
      </c>
      <c r="D213" s="166" t="s">
        <v>383</v>
      </c>
      <c r="E213" s="167" t="s">
        <v>396</v>
      </c>
      <c r="F213" s="168" t="s">
        <v>397</v>
      </c>
      <c r="G213" s="169" t="s">
        <v>221</v>
      </c>
      <c r="H213" s="170">
        <v>9</v>
      </c>
      <c r="I213" s="171"/>
      <c r="J213" s="172">
        <f t="shared" si="30"/>
        <v>0</v>
      </c>
      <c r="K213" s="168" t="s">
        <v>182</v>
      </c>
      <c r="L213" s="173"/>
      <c r="M213" s="174" t="s">
        <v>1</v>
      </c>
      <c r="N213" s="175" t="s">
        <v>40</v>
      </c>
      <c r="O213" s="51"/>
      <c r="P213" s="162">
        <f t="shared" si="31"/>
        <v>0</v>
      </c>
      <c r="Q213" s="162">
        <v>1.1299999999999999E-2</v>
      </c>
      <c r="R213" s="162">
        <f t="shared" si="32"/>
        <v>0.1017</v>
      </c>
      <c r="S213" s="162">
        <v>0</v>
      </c>
      <c r="T213" s="163">
        <f t="shared" si="33"/>
        <v>0</v>
      </c>
      <c r="AR213" s="164" t="s">
        <v>208</v>
      </c>
      <c r="AT213" s="164" t="s">
        <v>383</v>
      </c>
      <c r="AU213" s="164" t="s">
        <v>86</v>
      </c>
      <c r="AY213" s="13" t="s">
        <v>176</v>
      </c>
      <c r="BE213" s="165">
        <f t="shared" si="34"/>
        <v>0</v>
      </c>
      <c r="BF213" s="165">
        <f t="shared" si="35"/>
        <v>0</v>
      </c>
      <c r="BG213" s="165">
        <f t="shared" si="36"/>
        <v>0</v>
      </c>
      <c r="BH213" s="165">
        <f t="shared" si="37"/>
        <v>0</v>
      </c>
      <c r="BI213" s="165">
        <f t="shared" si="38"/>
        <v>0</v>
      </c>
      <c r="BJ213" s="13" t="s">
        <v>86</v>
      </c>
      <c r="BK213" s="165">
        <f t="shared" si="39"/>
        <v>0</v>
      </c>
      <c r="BL213" s="13" t="s">
        <v>183</v>
      </c>
      <c r="BM213" s="164" t="s">
        <v>398</v>
      </c>
    </row>
    <row r="214" spans="2:65" s="11" customFormat="1" ht="22.9" customHeight="1">
      <c r="B214" s="139"/>
      <c r="D214" s="140" t="s">
        <v>73</v>
      </c>
      <c r="E214" s="150" t="s">
        <v>213</v>
      </c>
      <c r="F214" s="150" t="s">
        <v>399</v>
      </c>
      <c r="I214" s="142"/>
      <c r="J214" s="151">
        <f>BK214</f>
        <v>0</v>
      </c>
      <c r="L214" s="139"/>
      <c r="M214" s="144"/>
      <c r="N214" s="145"/>
      <c r="O214" s="145"/>
      <c r="P214" s="146">
        <f>SUM(P215:P254)</f>
        <v>0</v>
      </c>
      <c r="Q214" s="145"/>
      <c r="R214" s="146">
        <f>SUM(R215:R254)</f>
        <v>52.843825959999997</v>
      </c>
      <c r="S214" s="145"/>
      <c r="T214" s="147">
        <f>SUM(T215:T254)</f>
        <v>93.393660999999994</v>
      </c>
      <c r="AR214" s="140" t="s">
        <v>81</v>
      </c>
      <c r="AT214" s="148" t="s">
        <v>73</v>
      </c>
      <c r="AU214" s="148" t="s">
        <v>81</v>
      </c>
      <c r="AY214" s="140" t="s">
        <v>176</v>
      </c>
      <c r="BK214" s="149">
        <f>SUM(BK215:BK254)</f>
        <v>0</v>
      </c>
    </row>
    <row r="215" spans="2:65" s="1" customFormat="1" ht="16.5" customHeight="1">
      <c r="B215" s="152"/>
      <c r="C215" s="153" t="s">
        <v>400</v>
      </c>
      <c r="D215" s="153" t="s">
        <v>178</v>
      </c>
      <c r="E215" s="154" t="s">
        <v>401</v>
      </c>
      <c r="F215" s="155" t="s">
        <v>402</v>
      </c>
      <c r="G215" s="156" t="s">
        <v>181</v>
      </c>
      <c r="H215" s="157">
        <v>959.69</v>
      </c>
      <c r="I215" s="158"/>
      <c r="J215" s="159">
        <f t="shared" ref="J215:J254" si="40">ROUND(I215*H215,2)</f>
        <v>0</v>
      </c>
      <c r="K215" s="155" t="s">
        <v>182</v>
      </c>
      <c r="L215" s="28"/>
      <c r="M215" s="160" t="s">
        <v>1</v>
      </c>
      <c r="N215" s="161" t="s">
        <v>40</v>
      </c>
      <c r="O215" s="51"/>
      <c r="P215" s="162">
        <f t="shared" ref="P215:P254" si="41">O215*H215</f>
        <v>0</v>
      </c>
      <c r="Q215" s="162">
        <v>0</v>
      </c>
      <c r="R215" s="162">
        <f t="shared" ref="R215:R254" si="42">Q215*H215</f>
        <v>0</v>
      </c>
      <c r="S215" s="162">
        <v>0</v>
      </c>
      <c r="T215" s="163">
        <f t="shared" ref="T215:T254" si="43">S215*H215</f>
        <v>0</v>
      </c>
      <c r="AR215" s="164" t="s">
        <v>183</v>
      </c>
      <c r="AT215" s="164" t="s">
        <v>178</v>
      </c>
      <c r="AU215" s="164" t="s">
        <v>86</v>
      </c>
      <c r="AY215" s="13" t="s">
        <v>176</v>
      </c>
      <c r="BE215" s="165">
        <f t="shared" ref="BE215:BE254" si="44">IF(N215="základná",J215,0)</f>
        <v>0</v>
      </c>
      <c r="BF215" s="165">
        <f t="shared" ref="BF215:BF254" si="45">IF(N215="znížená",J215,0)</f>
        <v>0</v>
      </c>
      <c r="BG215" s="165">
        <f t="shared" ref="BG215:BG254" si="46">IF(N215="zákl. prenesená",J215,0)</f>
        <v>0</v>
      </c>
      <c r="BH215" s="165">
        <f t="shared" ref="BH215:BH254" si="47">IF(N215="zníž. prenesená",J215,0)</f>
        <v>0</v>
      </c>
      <c r="BI215" s="165">
        <f t="shared" ref="BI215:BI254" si="48">IF(N215="nulová",J215,0)</f>
        <v>0</v>
      </c>
      <c r="BJ215" s="13" t="s">
        <v>86</v>
      </c>
      <c r="BK215" s="165">
        <f t="shared" ref="BK215:BK254" si="49">ROUND(I215*H215,2)</f>
        <v>0</v>
      </c>
      <c r="BL215" s="13" t="s">
        <v>183</v>
      </c>
      <c r="BM215" s="164" t="s">
        <v>403</v>
      </c>
    </row>
    <row r="216" spans="2:65" s="1" customFormat="1" ht="24" customHeight="1">
      <c r="B216" s="152"/>
      <c r="C216" s="153" t="s">
        <v>404</v>
      </c>
      <c r="D216" s="153" t="s">
        <v>178</v>
      </c>
      <c r="E216" s="154" t="s">
        <v>405</v>
      </c>
      <c r="F216" s="155" t="s">
        <v>406</v>
      </c>
      <c r="G216" s="156" t="s">
        <v>181</v>
      </c>
      <c r="H216" s="157">
        <v>982.67399999999998</v>
      </c>
      <c r="I216" s="158"/>
      <c r="J216" s="159">
        <f t="shared" si="40"/>
        <v>0</v>
      </c>
      <c r="K216" s="155" t="s">
        <v>182</v>
      </c>
      <c r="L216" s="28"/>
      <c r="M216" s="160" t="s">
        <v>1</v>
      </c>
      <c r="N216" s="161" t="s">
        <v>40</v>
      </c>
      <c r="O216" s="51"/>
      <c r="P216" s="162">
        <f t="shared" si="41"/>
        <v>0</v>
      </c>
      <c r="Q216" s="162">
        <v>2.572E-2</v>
      </c>
      <c r="R216" s="162">
        <f t="shared" si="42"/>
        <v>25.274375280000001</v>
      </c>
      <c r="S216" s="162">
        <v>0</v>
      </c>
      <c r="T216" s="163">
        <f t="shared" si="43"/>
        <v>0</v>
      </c>
      <c r="AR216" s="164" t="s">
        <v>183</v>
      </c>
      <c r="AT216" s="164" t="s">
        <v>178</v>
      </c>
      <c r="AU216" s="164" t="s">
        <v>86</v>
      </c>
      <c r="AY216" s="13" t="s">
        <v>176</v>
      </c>
      <c r="BE216" s="165">
        <f t="shared" si="44"/>
        <v>0</v>
      </c>
      <c r="BF216" s="165">
        <f t="shared" si="45"/>
        <v>0</v>
      </c>
      <c r="BG216" s="165">
        <f t="shared" si="46"/>
        <v>0</v>
      </c>
      <c r="BH216" s="165">
        <f t="shared" si="47"/>
        <v>0</v>
      </c>
      <c r="BI216" s="165">
        <f t="shared" si="48"/>
        <v>0</v>
      </c>
      <c r="BJ216" s="13" t="s">
        <v>86</v>
      </c>
      <c r="BK216" s="165">
        <f t="shared" si="49"/>
        <v>0</v>
      </c>
      <c r="BL216" s="13" t="s">
        <v>183</v>
      </c>
      <c r="BM216" s="164" t="s">
        <v>407</v>
      </c>
    </row>
    <row r="217" spans="2:65" s="1" customFormat="1" ht="36" customHeight="1">
      <c r="B217" s="152"/>
      <c r="C217" s="153" t="s">
        <v>408</v>
      </c>
      <c r="D217" s="153" t="s">
        <v>178</v>
      </c>
      <c r="E217" s="154" t="s">
        <v>409</v>
      </c>
      <c r="F217" s="155" t="s">
        <v>410</v>
      </c>
      <c r="G217" s="156" t="s">
        <v>181</v>
      </c>
      <c r="H217" s="157">
        <v>8844.0660000000007</v>
      </c>
      <c r="I217" s="158"/>
      <c r="J217" s="159">
        <f t="shared" si="40"/>
        <v>0</v>
      </c>
      <c r="K217" s="155" t="s">
        <v>182</v>
      </c>
      <c r="L217" s="28"/>
      <c r="M217" s="160" t="s">
        <v>1</v>
      </c>
      <c r="N217" s="161" t="s">
        <v>40</v>
      </c>
      <c r="O217" s="51"/>
      <c r="P217" s="162">
        <f t="shared" si="41"/>
        <v>0</v>
      </c>
      <c r="Q217" s="162">
        <v>0</v>
      </c>
      <c r="R217" s="162">
        <f t="shared" si="42"/>
        <v>0</v>
      </c>
      <c r="S217" s="162">
        <v>0</v>
      </c>
      <c r="T217" s="163">
        <f t="shared" si="43"/>
        <v>0</v>
      </c>
      <c r="AR217" s="164" t="s">
        <v>183</v>
      </c>
      <c r="AT217" s="164" t="s">
        <v>178</v>
      </c>
      <c r="AU217" s="164" t="s">
        <v>86</v>
      </c>
      <c r="AY217" s="13" t="s">
        <v>176</v>
      </c>
      <c r="BE217" s="165">
        <f t="shared" si="44"/>
        <v>0</v>
      </c>
      <c r="BF217" s="165">
        <f t="shared" si="45"/>
        <v>0</v>
      </c>
      <c r="BG217" s="165">
        <f t="shared" si="46"/>
        <v>0</v>
      </c>
      <c r="BH217" s="165">
        <f t="shared" si="47"/>
        <v>0</v>
      </c>
      <c r="BI217" s="165">
        <f t="shared" si="48"/>
        <v>0</v>
      </c>
      <c r="BJ217" s="13" t="s">
        <v>86</v>
      </c>
      <c r="BK217" s="165">
        <f t="shared" si="49"/>
        <v>0</v>
      </c>
      <c r="BL217" s="13" t="s">
        <v>183</v>
      </c>
      <c r="BM217" s="164" t="s">
        <v>411</v>
      </c>
    </row>
    <row r="218" spans="2:65" s="1" customFormat="1" ht="24" customHeight="1">
      <c r="B218" s="152"/>
      <c r="C218" s="153" t="s">
        <v>412</v>
      </c>
      <c r="D218" s="153" t="s">
        <v>178</v>
      </c>
      <c r="E218" s="154" t="s">
        <v>413</v>
      </c>
      <c r="F218" s="155" t="s">
        <v>414</v>
      </c>
      <c r="G218" s="156" t="s">
        <v>181</v>
      </c>
      <c r="H218" s="157">
        <v>982.67399999999998</v>
      </c>
      <c r="I218" s="158"/>
      <c r="J218" s="159">
        <f t="shared" si="40"/>
        <v>0</v>
      </c>
      <c r="K218" s="155" t="s">
        <v>182</v>
      </c>
      <c r="L218" s="28"/>
      <c r="M218" s="160" t="s">
        <v>1</v>
      </c>
      <c r="N218" s="161" t="s">
        <v>40</v>
      </c>
      <c r="O218" s="51"/>
      <c r="P218" s="162">
        <f t="shared" si="41"/>
        <v>0</v>
      </c>
      <c r="Q218" s="162">
        <v>2.572E-2</v>
      </c>
      <c r="R218" s="162">
        <f t="shared" si="42"/>
        <v>25.274375280000001</v>
      </c>
      <c r="S218" s="162">
        <v>0</v>
      </c>
      <c r="T218" s="163">
        <f t="shared" si="43"/>
        <v>0</v>
      </c>
      <c r="AR218" s="164" t="s">
        <v>183</v>
      </c>
      <c r="AT218" s="164" t="s">
        <v>178</v>
      </c>
      <c r="AU218" s="164" t="s">
        <v>86</v>
      </c>
      <c r="AY218" s="13" t="s">
        <v>176</v>
      </c>
      <c r="BE218" s="165">
        <f t="shared" si="44"/>
        <v>0</v>
      </c>
      <c r="BF218" s="165">
        <f t="shared" si="45"/>
        <v>0</v>
      </c>
      <c r="BG218" s="165">
        <f t="shared" si="46"/>
        <v>0</v>
      </c>
      <c r="BH218" s="165">
        <f t="shared" si="47"/>
        <v>0</v>
      </c>
      <c r="BI218" s="165">
        <f t="shared" si="48"/>
        <v>0</v>
      </c>
      <c r="BJ218" s="13" t="s">
        <v>86</v>
      </c>
      <c r="BK218" s="165">
        <f t="shared" si="49"/>
        <v>0</v>
      </c>
      <c r="BL218" s="13" t="s">
        <v>183</v>
      </c>
      <c r="BM218" s="164" t="s">
        <v>415</v>
      </c>
    </row>
    <row r="219" spans="2:65" s="1" customFormat="1" ht="24" customHeight="1">
      <c r="B219" s="152"/>
      <c r="C219" s="153" t="s">
        <v>416</v>
      </c>
      <c r="D219" s="153" t="s">
        <v>178</v>
      </c>
      <c r="E219" s="154" t="s">
        <v>417</v>
      </c>
      <c r="F219" s="155" t="s">
        <v>418</v>
      </c>
      <c r="G219" s="156" t="s">
        <v>181</v>
      </c>
      <c r="H219" s="157">
        <v>1231.3399999999999</v>
      </c>
      <c r="I219" s="158"/>
      <c r="J219" s="159">
        <f t="shared" si="40"/>
        <v>0</v>
      </c>
      <c r="K219" s="155" t="s">
        <v>182</v>
      </c>
      <c r="L219" s="28"/>
      <c r="M219" s="160" t="s">
        <v>1</v>
      </c>
      <c r="N219" s="161" t="s">
        <v>40</v>
      </c>
      <c r="O219" s="51"/>
      <c r="P219" s="162">
        <f t="shared" si="41"/>
        <v>0</v>
      </c>
      <c r="Q219" s="162">
        <v>1.5299999999999999E-3</v>
      </c>
      <c r="R219" s="162">
        <f t="shared" si="42"/>
        <v>1.8839501999999997</v>
      </c>
      <c r="S219" s="162">
        <v>0</v>
      </c>
      <c r="T219" s="163">
        <f t="shared" si="43"/>
        <v>0</v>
      </c>
      <c r="AR219" s="164" t="s">
        <v>183</v>
      </c>
      <c r="AT219" s="164" t="s">
        <v>178</v>
      </c>
      <c r="AU219" s="164" t="s">
        <v>86</v>
      </c>
      <c r="AY219" s="13" t="s">
        <v>176</v>
      </c>
      <c r="BE219" s="165">
        <f t="shared" si="44"/>
        <v>0</v>
      </c>
      <c r="BF219" s="165">
        <f t="shared" si="45"/>
        <v>0</v>
      </c>
      <c r="BG219" s="165">
        <f t="shared" si="46"/>
        <v>0</v>
      </c>
      <c r="BH219" s="165">
        <f t="shared" si="47"/>
        <v>0</v>
      </c>
      <c r="BI219" s="165">
        <f t="shared" si="48"/>
        <v>0</v>
      </c>
      <c r="BJ219" s="13" t="s">
        <v>86</v>
      </c>
      <c r="BK219" s="165">
        <f t="shared" si="49"/>
        <v>0</v>
      </c>
      <c r="BL219" s="13" t="s">
        <v>183</v>
      </c>
      <c r="BM219" s="164" t="s">
        <v>419</v>
      </c>
    </row>
    <row r="220" spans="2:65" s="1" customFormat="1" ht="16.5" customHeight="1">
      <c r="B220" s="152"/>
      <c r="C220" s="153" t="s">
        <v>420</v>
      </c>
      <c r="D220" s="153" t="s">
        <v>178</v>
      </c>
      <c r="E220" s="154" t="s">
        <v>421</v>
      </c>
      <c r="F220" s="155" t="s">
        <v>422</v>
      </c>
      <c r="G220" s="156" t="s">
        <v>181</v>
      </c>
      <c r="H220" s="157">
        <v>1231.3399999999999</v>
      </c>
      <c r="I220" s="158"/>
      <c r="J220" s="159">
        <f t="shared" si="40"/>
        <v>0</v>
      </c>
      <c r="K220" s="155" t="s">
        <v>182</v>
      </c>
      <c r="L220" s="28"/>
      <c r="M220" s="160" t="s">
        <v>1</v>
      </c>
      <c r="N220" s="161" t="s">
        <v>40</v>
      </c>
      <c r="O220" s="51"/>
      <c r="P220" s="162">
        <f t="shared" si="41"/>
        <v>0</v>
      </c>
      <c r="Q220" s="162">
        <v>5.0000000000000002E-5</v>
      </c>
      <c r="R220" s="162">
        <f t="shared" si="42"/>
        <v>6.1566999999999997E-2</v>
      </c>
      <c r="S220" s="162">
        <v>0</v>
      </c>
      <c r="T220" s="163">
        <f t="shared" si="43"/>
        <v>0</v>
      </c>
      <c r="AR220" s="164" t="s">
        <v>183</v>
      </c>
      <c r="AT220" s="164" t="s">
        <v>178</v>
      </c>
      <c r="AU220" s="164" t="s">
        <v>86</v>
      </c>
      <c r="AY220" s="13" t="s">
        <v>176</v>
      </c>
      <c r="BE220" s="165">
        <f t="shared" si="44"/>
        <v>0</v>
      </c>
      <c r="BF220" s="165">
        <f t="shared" si="45"/>
        <v>0</v>
      </c>
      <c r="BG220" s="165">
        <f t="shared" si="46"/>
        <v>0</v>
      </c>
      <c r="BH220" s="165">
        <f t="shared" si="47"/>
        <v>0</v>
      </c>
      <c r="BI220" s="165">
        <f t="shared" si="48"/>
        <v>0</v>
      </c>
      <c r="BJ220" s="13" t="s">
        <v>86</v>
      </c>
      <c r="BK220" s="165">
        <f t="shared" si="49"/>
        <v>0</v>
      </c>
      <c r="BL220" s="13" t="s">
        <v>183</v>
      </c>
      <c r="BM220" s="164" t="s">
        <v>423</v>
      </c>
    </row>
    <row r="221" spans="2:65" s="1" customFormat="1" ht="16.5" customHeight="1">
      <c r="B221" s="152"/>
      <c r="C221" s="153" t="s">
        <v>424</v>
      </c>
      <c r="D221" s="153" t="s">
        <v>178</v>
      </c>
      <c r="E221" s="154" t="s">
        <v>425</v>
      </c>
      <c r="F221" s="155" t="s">
        <v>426</v>
      </c>
      <c r="G221" s="156" t="s">
        <v>234</v>
      </c>
      <c r="H221" s="157">
        <v>1</v>
      </c>
      <c r="I221" s="158"/>
      <c r="J221" s="159">
        <f t="shared" si="40"/>
        <v>0</v>
      </c>
      <c r="K221" s="155" t="s">
        <v>182</v>
      </c>
      <c r="L221" s="28"/>
      <c r="M221" s="160" t="s">
        <v>1</v>
      </c>
      <c r="N221" s="161" t="s">
        <v>40</v>
      </c>
      <c r="O221" s="51"/>
      <c r="P221" s="162">
        <f t="shared" si="41"/>
        <v>0</v>
      </c>
      <c r="Q221" s="162">
        <v>0.16148000000000001</v>
      </c>
      <c r="R221" s="162">
        <f t="shared" si="42"/>
        <v>0.16148000000000001</v>
      </c>
      <c r="S221" s="162">
        <v>0</v>
      </c>
      <c r="T221" s="163">
        <f t="shared" si="43"/>
        <v>0</v>
      </c>
      <c r="AR221" s="164" t="s">
        <v>183</v>
      </c>
      <c r="AT221" s="164" t="s">
        <v>178</v>
      </c>
      <c r="AU221" s="164" t="s">
        <v>86</v>
      </c>
      <c r="AY221" s="13" t="s">
        <v>176</v>
      </c>
      <c r="BE221" s="165">
        <f t="shared" si="44"/>
        <v>0</v>
      </c>
      <c r="BF221" s="165">
        <f t="shared" si="45"/>
        <v>0</v>
      </c>
      <c r="BG221" s="165">
        <f t="shared" si="46"/>
        <v>0</v>
      </c>
      <c r="BH221" s="165">
        <f t="shared" si="47"/>
        <v>0</v>
      </c>
      <c r="BI221" s="165">
        <f t="shared" si="48"/>
        <v>0</v>
      </c>
      <c r="BJ221" s="13" t="s">
        <v>86</v>
      </c>
      <c r="BK221" s="165">
        <f t="shared" si="49"/>
        <v>0</v>
      </c>
      <c r="BL221" s="13" t="s">
        <v>183</v>
      </c>
      <c r="BM221" s="164" t="s">
        <v>427</v>
      </c>
    </row>
    <row r="222" spans="2:65" s="1" customFormat="1" ht="16.5" customHeight="1">
      <c r="B222" s="152"/>
      <c r="C222" s="153" t="s">
        <v>428</v>
      </c>
      <c r="D222" s="153" t="s">
        <v>178</v>
      </c>
      <c r="E222" s="154" t="s">
        <v>429</v>
      </c>
      <c r="F222" s="155" t="s">
        <v>430</v>
      </c>
      <c r="G222" s="156" t="s">
        <v>431</v>
      </c>
      <c r="H222" s="157">
        <v>73.3</v>
      </c>
      <c r="I222" s="158"/>
      <c r="J222" s="159">
        <f t="shared" si="40"/>
        <v>0</v>
      </c>
      <c r="K222" s="155" t="s">
        <v>182</v>
      </c>
      <c r="L222" s="28"/>
      <c r="M222" s="160" t="s">
        <v>1</v>
      </c>
      <c r="N222" s="161" t="s">
        <v>40</v>
      </c>
      <c r="O222" s="51"/>
      <c r="P222" s="162">
        <f t="shared" si="41"/>
        <v>0</v>
      </c>
      <c r="Q222" s="162">
        <v>4.2000000000000002E-4</v>
      </c>
      <c r="R222" s="162">
        <f t="shared" si="42"/>
        <v>3.0786000000000001E-2</v>
      </c>
      <c r="S222" s="162">
        <v>0</v>
      </c>
      <c r="T222" s="163">
        <f t="shared" si="43"/>
        <v>0</v>
      </c>
      <c r="AR222" s="164" t="s">
        <v>183</v>
      </c>
      <c r="AT222" s="164" t="s">
        <v>178</v>
      </c>
      <c r="AU222" s="164" t="s">
        <v>86</v>
      </c>
      <c r="AY222" s="13" t="s">
        <v>176</v>
      </c>
      <c r="BE222" s="165">
        <f t="shared" si="44"/>
        <v>0</v>
      </c>
      <c r="BF222" s="165">
        <f t="shared" si="45"/>
        <v>0</v>
      </c>
      <c r="BG222" s="165">
        <f t="shared" si="46"/>
        <v>0</v>
      </c>
      <c r="BH222" s="165">
        <f t="shared" si="47"/>
        <v>0</v>
      </c>
      <c r="BI222" s="165">
        <f t="shared" si="48"/>
        <v>0</v>
      </c>
      <c r="BJ222" s="13" t="s">
        <v>86</v>
      </c>
      <c r="BK222" s="165">
        <f t="shared" si="49"/>
        <v>0</v>
      </c>
      <c r="BL222" s="13" t="s">
        <v>183</v>
      </c>
      <c r="BM222" s="164" t="s">
        <v>432</v>
      </c>
    </row>
    <row r="223" spans="2:65" s="1" customFormat="1" ht="16.5" customHeight="1">
      <c r="B223" s="152"/>
      <c r="C223" s="153" t="s">
        <v>433</v>
      </c>
      <c r="D223" s="153" t="s">
        <v>178</v>
      </c>
      <c r="E223" s="154" t="s">
        <v>434</v>
      </c>
      <c r="F223" s="155" t="s">
        <v>435</v>
      </c>
      <c r="G223" s="156" t="s">
        <v>431</v>
      </c>
      <c r="H223" s="157">
        <v>363.29</v>
      </c>
      <c r="I223" s="158"/>
      <c r="J223" s="159">
        <f t="shared" si="40"/>
        <v>0</v>
      </c>
      <c r="K223" s="155" t="s">
        <v>182</v>
      </c>
      <c r="L223" s="28"/>
      <c r="M223" s="160" t="s">
        <v>1</v>
      </c>
      <c r="N223" s="161" t="s">
        <v>40</v>
      </c>
      <c r="O223" s="51"/>
      <c r="P223" s="162">
        <f t="shared" si="41"/>
        <v>0</v>
      </c>
      <c r="Q223" s="162">
        <v>3.0000000000000001E-5</v>
      </c>
      <c r="R223" s="162">
        <f t="shared" si="42"/>
        <v>1.0898700000000001E-2</v>
      </c>
      <c r="S223" s="162">
        <v>0</v>
      </c>
      <c r="T223" s="163">
        <f t="shared" si="43"/>
        <v>0</v>
      </c>
      <c r="AR223" s="164" t="s">
        <v>183</v>
      </c>
      <c r="AT223" s="164" t="s">
        <v>178</v>
      </c>
      <c r="AU223" s="164" t="s">
        <v>86</v>
      </c>
      <c r="AY223" s="13" t="s">
        <v>176</v>
      </c>
      <c r="BE223" s="165">
        <f t="shared" si="44"/>
        <v>0</v>
      </c>
      <c r="BF223" s="165">
        <f t="shared" si="45"/>
        <v>0</v>
      </c>
      <c r="BG223" s="165">
        <f t="shared" si="46"/>
        <v>0</v>
      </c>
      <c r="BH223" s="165">
        <f t="shared" si="47"/>
        <v>0</v>
      </c>
      <c r="BI223" s="165">
        <f t="shared" si="48"/>
        <v>0</v>
      </c>
      <c r="BJ223" s="13" t="s">
        <v>86</v>
      </c>
      <c r="BK223" s="165">
        <f t="shared" si="49"/>
        <v>0</v>
      </c>
      <c r="BL223" s="13" t="s">
        <v>183</v>
      </c>
      <c r="BM223" s="164" t="s">
        <v>436</v>
      </c>
    </row>
    <row r="224" spans="2:65" s="1" customFormat="1" ht="16.5" customHeight="1">
      <c r="B224" s="152"/>
      <c r="C224" s="153" t="s">
        <v>437</v>
      </c>
      <c r="D224" s="153" t="s">
        <v>178</v>
      </c>
      <c r="E224" s="154" t="s">
        <v>438</v>
      </c>
      <c r="F224" s="155" t="s">
        <v>439</v>
      </c>
      <c r="G224" s="156" t="s">
        <v>431</v>
      </c>
      <c r="H224" s="157">
        <v>19.8</v>
      </c>
      <c r="I224" s="158"/>
      <c r="J224" s="159">
        <f t="shared" si="40"/>
        <v>0</v>
      </c>
      <c r="K224" s="155" t="s">
        <v>182</v>
      </c>
      <c r="L224" s="28"/>
      <c r="M224" s="160" t="s">
        <v>1</v>
      </c>
      <c r="N224" s="161" t="s">
        <v>40</v>
      </c>
      <c r="O224" s="51"/>
      <c r="P224" s="162">
        <f t="shared" si="41"/>
        <v>0</v>
      </c>
      <c r="Q224" s="162">
        <v>4.4200000000000003E-3</v>
      </c>
      <c r="R224" s="162">
        <f t="shared" si="42"/>
        <v>8.751600000000001E-2</v>
      </c>
      <c r="S224" s="162">
        <v>0</v>
      </c>
      <c r="T224" s="163">
        <f t="shared" si="43"/>
        <v>0</v>
      </c>
      <c r="AR224" s="164" t="s">
        <v>183</v>
      </c>
      <c r="AT224" s="164" t="s">
        <v>178</v>
      </c>
      <c r="AU224" s="164" t="s">
        <v>86</v>
      </c>
      <c r="AY224" s="13" t="s">
        <v>176</v>
      </c>
      <c r="BE224" s="165">
        <f t="shared" si="44"/>
        <v>0</v>
      </c>
      <c r="BF224" s="165">
        <f t="shared" si="45"/>
        <v>0</v>
      </c>
      <c r="BG224" s="165">
        <f t="shared" si="46"/>
        <v>0</v>
      </c>
      <c r="BH224" s="165">
        <f t="shared" si="47"/>
        <v>0</v>
      </c>
      <c r="BI224" s="165">
        <f t="shared" si="48"/>
        <v>0</v>
      </c>
      <c r="BJ224" s="13" t="s">
        <v>86</v>
      </c>
      <c r="BK224" s="165">
        <f t="shared" si="49"/>
        <v>0</v>
      </c>
      <c r="BL224" s="13" t="s">
        <v>183</v>
      </c>
      <c r="BM224" s="164" t="s">
        <v>440</v>
      </c>
    </row>
    <row r="225" spans="2:65" s="1" customFormat="1" ht="16.5" customHeight="1">
      <c r="B225" s="152"/>
      <c r="C225" s="153" t="s">
        <v>441</v>
      </c>
      <c r="D225" s="153" t="s">
        <v>178</v>
      </c>
      <c r="E225" s="154" t="s">
        <v>442</v>
      </c>
      <c r="F225" s="155" t="s">
        <v>443</v>
      </c>
      <c r="G225" s="156" t="s">
        <v>431</v>
      </c>
      <c r="H225" s="157">
        <v>347.99</v>
      </c>
      <c r="I225" s="158"/>
      <c r="J225" s="159">
        <f t="shared" si="40"/>
        <v>0</v>
      </c>
      <c r="K225" s="155" t="s">
        <v>182</v>
      </c>
      <c r="L225" s="28"/>
      <c r="M225" s="160" t="s">
        <v>1</v>
      </c>
      <c r="N225" s="161" t="s">
        <v>40</v>
      </c>
      <c r="O225" s="51"/>
      <c r="P225" s="162">
        <f t="shared" si="41"/>
        <v>0</v>
      </c>
      <c r="Q225" s="162">
        <v>5.0000000000000002E-5</v>
      </c>
      <c r="R225" s="162">
        <f t="shared" si="42"/>
        <v>1.7399500000000002E-2</v>
      </c>
      <c r="S225" s="162">
        <v>0</v>
      </c>
      <c r="T225" s="163">
        <f t="shared" si="43"/>
        <v>0</v>
      </c>
      <c r="AR225" s="164" t="s">
        <v>183</v>
      </c>
      <c r="AT225" s="164" t="s">
        <v>178</v>
      </c>
      <c r="AU225" s="164" t="s">
        <v>86</v>
      </c>
      <c r="AY225" s="13" t="s">
        <v>176</v>
      </c>
      <c r="BE225" s="165">
        <f t="shared" si="44"/>
        <v>0</v>
      </c>
      <c r="BF225" s="165">
        <f t="shared" si="45"/>
        <v>0</v>
      </c>
      <c r="BG225" s="165">
        <f t="shared" si="46"/>
        <v>0</v>
      </c>
      <c r="BH225" s="165">
        <f t="shared" si="47"/>
        <v>0</v>
      </c>
      <c r="BI225" s="165">
        <f t="shared" si="48"/>
        <v>0</v>
      </c>
      <c r="BJ225" s="13" t="s">
        <v>86</v>
      </c>
      <c r="BK225" s="165">
        <f t="shared" si="49"/>
        <v>0</v>
      </c>
      <c r="BL225" s="13" t="s">
        <v>183</v>
      </c>
      <c r="BM225" s="164" t="s">
        <v>444</v>
      </c>
    </row>
    <row r="226" spans="2:65" s="1" customFormat="1" ht="16.5" customHeight="1">
      <c r="B226" s="152"/>
      <c r="C226" s="153" t="s">
        <v>445</v>
      </c>
      <c r="D226" s="153" t="s">
        <v>178</v>
      </c>
      <c r="E226" s="154" t="s">
        <v>446</v>
      </c>
      <c r="F226" s="155" t="s">
        <v>447</v>
      </c>
      <c r="G226" s="156" t="s">
        <v>431</v>
      </c>
      <c r="H226" s="157">
        <v>101.9</v>
      </c>
      <c r="I226" s="158"/>
      <c r="J226" s="159">
        <f t="shared" si="40"/>
        <v>0</v>
      </c>
      <c r="K226" s="155" t="s">
        <v>182</v>
      </c>
      <c r="L226" s="28"/>
      <c r="M226" s="160" t="s">
        <v>1</v>
      </c>
      <c r="N226" s="161" t="s">
        <v>40</v>
      </c>
      <c r="O226" s="51"/>
      <c r="P226" s="162">
        <f t="shared" si="41"/>
        <v>0</v>
      </c>
      <c r="Q226" s="162">
        <v>2.5999999999999998E-4</v>
      </c>
      <c r="R226" s="162">
        <f t="shared" si="42"/>
        <v>2.6494E-2</v>
      </c>
      <c r="S226" s="162">
        <v>0</v>
      </c>
      <c r="T226" s="163">
        <f t="shared" si="43"/>
        <v>0</v>
      </c>
      <c r="AR226" s="164" t="s">
        <v>183</v>
      </c>
      <c r="AT226" s="164" t="s">
        <v>178</v>
      </c>
      <c r="AU226" s="164" t="s">
        <v>86</v>
      </c>
      <c r="AY226" s="13" t="s">
        <v>176</v>
      </c>
      <c r="BE226" s="165">
        <f t="shared" si="44"/>
        <v>0</v>
      </c>
      <c r="BF226" s="165">
        <f t="shared" si="45"/>
        <v>0</v>
      </c>
      <c r="BG226" s="165">
        <f t="shared" si="46"/>
        <v>0</v>
      </c>
      <c r="BH226" s="165">
        <f t="shared" si="47"/>
        <v>0</v>
      </c>
      <c r="BI226" s="165">
        <f t="shared" si="48"/>
        <v>0</v>
      </c>
      <c r="BJ226" s="13" t="s">
        <v>86</v>
      </c>
      <c r="BK226" s="165">
        <f t="shared" si="49"/>
        <v>0</v>
      </c>
      <c r="BL226" s="13" t="s">
        <v>183</v>
      </c>
      <c r="BM226" s="164" t="s">
        <v>448</v>
      </c>
    </row>
    <row r="227" spans="2:65" s="1" customFormat="1" ht="16.5" customHeight="1">
      <c r="B227" s="152"/>
      <c r="C227" s="153" t="s">
        <v>449</v>
      </c>
      <c r="D227" s="153" t="s">
        <v>178</v>
      </c>
      <c r="E227" s="154" t="s">
        <v>450</v>
      </c>
      <c r="F227" s="155" t="s">
        <v>451</v>
      </c>
      <c r="G227" s="156" t="s">
        <v>431</v>
      </c>
      <c r="H227" s="157">
        <v>93.65</v>
      </c>
      <c r="I227" s="158"/>
      <c r="J227" s="159">
        <f t="shared" si="40"/>
        <v>0</v>
      </c>
      <c r="K227" s="155" t="s">
        <v>182</v>
      </c>
      <c r="L227" s="28"/>
      <c r="M227" s="160" t="s">
        <v>1</v>
      </c>
      <c r="N227" s="161" t="s">
        <v>40</v>
      </c>
      <c r="O227" s="51"/>
      <c r="P227" s="162">
        <f t="shared" si="41"/>
        <v>0</v>
      </c>
      <c r="Q227" s="162">
        <v>1.6000000000000001E-4</v>
      </c>
      <c r="R227" s="162">
        <f t="shared" si="42"/>
        <v>1.4984000000000003E-2</v>
      </c>
      <c r="S227" s="162">
        <v>0</v>
      </c>
      <c r="T227" s="163">
        <f t="shared" si="43"/>
        <v>0</v>
      </c>
      <c r="AR227" s="164" t="s">
        <v>183</v>
      </c>
      <c r="AT227" s="164" t="s">
        <v>178</v>
      </c>
      <c r="AU227" s="164" t="s">
        <v>86</v>
      </c>
      <c r="AY227" s="13" t="s">
        <v>176</v>
      </c>
      <c r="BE227" s="165">
        <f t="shared" si="44"/>
        <v>0</v>
      </c>
      <c r="BF227" s="165">
        <f t="shared" si="45"/>
        <v>0</v>
      </c>
      <c r="BG227" s="165">
        <f t="shared" si="46"/>
        <v>0</v>
      </c>
      <c r="BH227" s="165">
        <f t="shared" si="47"/>
        <v>0</v>
      </c>
      <c r="BI227" s="165">
        <f t="shared" si="48"/>
        <v>0</v>
      </c>
      <c r="BJ227" s="13" t="s">
        <v>86</v>
      </c>
      <c r="BK227" s="165">
        <f t="shared" si="49"/>
        <v>0</v>
      </c>
      <c r="BL227" s="13" t="s">
        <v>183</v>
      </c>
      <c r="BM227" s="164" t="s">
        <v>452</v>
      </c>
    </row>
    <row r="228" spans="2:65" s="1" customFormat="1" ht="36" customHeight="1">
      <c r="B228" s="152"/>
      <c r="C228" s="153" t="s">
        <v>453</v>
      </c>
      <c r="D228" s="153" t="s">
        <v>178</v>
      </c>
      <c r="E228" s="154" t="s">
        <v>454</v>
      </c>
      <c r="F228" s="155" t="s">
        <v>455</v>
      </c>
      <c r="G228" s="156" t="s">
        <v>181</v>
      </c>
      <c r="H228" s="157">
        <v>169.495</v>
      </c>
      <c r="I228" s="158"/>
      <c r="J228" s="159">
        <f t="shared" si="40"/>
        <v>0</v>
      </c>
      <c r="K228" s="155" t="s">
        <v>182</v>
      </c>
      <c r="L228" s="28"/>
      <c r="M228" s="160" t="s">
        <v>1</v>
      </c>
      <c r="N228" s="161" t="s">
        <v>40</v>
      </c>
      <c r="O228" s="51"/>
      <c r="P228" s="162">
        <f t="shared" si="41"/>
        <v>0</v>
      </c>
      <c r="Q228" s="162">
        <v>0</v>
      </c>
      <c r="R228" s="162">
        <f t="shared" si="42"/>
        <v>0</v>
      </c>
      <c r="S228" s="162">
        <v>0.19600000000000001</v>
      </c>
      <c r="T228" s="163">
        <f t="shared" si="43"/>
        <v>33.221020000000003</v>
      </c>
      <c r="AR228" s="164" t="s">
        <v>183</v>
      </c>
      <c r="AT228" s="164" t="s">
        <v>178</v>
      </c>
      <c r="AU228" s="164" t="s">
        <v>86</v>
      </c>
      <c r="AY228" s="13" t="s">
        <v>176</v>
      </c>
      <c r="BE228" s="165">
        <f t="shared" si="44"/>
        <v>0</v>
      </c>
      <c r="BF228" s="165">
        <f t="shared" si="45"/>
        <v>0</v>
      </c>
      <c r="BG228" s="165">
        <f t="shared" si="46"/>
        <v>0</v>
      </c>
      <c r="BH228" s="165">
        <f t="shared" si="47"/>
        <v>0</v>
      </c>
      <c r="BI228" s="165">
        <f t="shared" si="48"/>
        <v>0</v>
      </c>
      <c r="BJ228" s="13" t="s">
        <v>86</v>
      </c>
      <c r="BK228" s="165">
        <f t="shared" si="49"/>
        <v>0</v>
      </c>
      <c r="BL228" s="13" t="s">
        <v>183</v>
      </c>
      <c r="BM228" s="164" t="s">
        <v>456</v>
      </c>
    </row>
    <row r="229" spans="2:65" s="1" customFormat="1" ht="24" customHeight="1">
      <c r="B229" s="152"/>
      <c r="C229" s="153" t="s">
        <v>457</v>
      </c>
      <c r="D229" s="153" t="s">
        <v>178</v>
      </c>
      <c r="E229" s="154" t="s">
        <v>458</v>
      </c>
      <c r="F229" s="155" t="s">
        <v>459</v>
      </c>
      <c r="G229" s="156" t="s">
        <v>190</v>
      </c>
      <c r="H229" s="157">
        <v>1.534</v>
      </c>
      <c r="I229" s="158"/>
      <c r="J229" s="159">
        <f t="shared" si="40"/>
        <v>0</v>
      </c>
      <c r="K229" s="155" t="s">
        <v>182</v>
      </c>
      <c r="L229" s="28"/>
      <c r="M229" s="160" t="s">
        <v>1</v>
      </c>
      <c r="N229" s="161" t="s">
        <v>40</v>
      </c>
      <c r="O229" s="51"/>
      <c r="P229" s="162">
        <f t="shared" si="41"/>
        <v>0</v>
      </c>
      <c r="Q229" s="162">
        <v>0</v>
      </c>
      <c r="R229" s="162">
        <f t="shared" si="42"/>
        <v>0</v>
      </c>
      <c r="S229" s="162">
        <v>1.633</v>
      </c>
      <c r="T229" s="163">
        <f t="shared" si="43"/>
        <v>2.5050219999999999</v>
      </c>
      <c r="AR229" s="164" t="s">
        <v>183</v>
      </c>
      <c r="AT229" s="164" t="s">
        <v>178</v>
      </c>
      <c r="AU229" s="164" t="s">
        <v>86</v>
      </c>
      <c r="AY229" s="13" t="s">
        <v>176</v>
      </c>
      <c r="BE229" s="165">
        <f t="shared" si="44"/>
        <v>0</v>
      </c>
      <c r="BF229" s="165">
        <f t="shared" si="45"/>
        <v>0</v>
      </c>
      <c r="BG229" s="165">
        <f t="shared" si="46"/>
        <v>0</v>
      </c>
      <c r="BH229" s="165">
        <f t="shared" si="47"/>
        <v>0</v>
      </c>
      <c r="BI229" s="165">
        <f t="shared" si="48"/>
        <v>0</v>
      </c>
      <c r="BJ229" s="13" t="s">
        <v>86</v>
      </c>
      <c r="BK229" s="165">
        <f t="shared" si="49"/>
        <v>0</v>
      </c>
      <c r="BL229" s="13" t="s">
        <v>183</v>
      </c>
      <c r="BM229" s="164" t="s">
        <v>460</v>
      </c>
    </row>
    <row r="230" spans="2:65" s="1" customFormat="1" ht="24" customHeight="1">
      <c r="B230" s="152"/>
      <c r="C230" s="153" t="s">
        <v>461</v>
      </c>
      <c r="D230" s="153" t="s">
        <v>178</v>
      </c>
      <c r="E230" s="154" t="s">
        <v>462</v>
      </c>
      <c r="F230" s="155" t="s">
        <v>463</v>
      </c>
      <c r="G230" s="156" t="s">
        <v>181</v>
      </c>
      <c r="H230" s="157">
        <v>4.875</v>
      </c>
      <c r="I230" s="158"/>
      <c r="J230" s="159">
        <f t="shared" si="40"/>
        <v>0</v>
      </c>
      <c r="K230" s="155" t="s">
        <v>182</v>
      </c>
      <c r="L230" s="28"/>
      <c r="M230" s="160" t="s">
        <v>1</v>
      </c>
      <c r="N230" s="161" t="s">
        <v>40</v>
      </c>
      <c r="O230" s="51"/>
      <c r="P230" s="162">
        <f t="shared" si="41"/>
        <v>0</v>
      </c>
      <c r="Q230" s="162">
        <v>0</v>
      </c>
      <c r="R230" s="162">
        <f t="shared" si="42"/>
        <v>0</v>
      </c>
      <c r="S230" s="162">
        <v>8.2000000000000003E-2</v>
      </c>
      <c r="T230" s="163">
        <f t="shared" si="43"/>
        <v>0.39974999999999999</v>
      </c>
      <c r="AR230" s="164" t="s">
        <v>183</v>
      </c>
      <c r="AT230" s="164" t="s">
        <v>178</v>
      </c>
      <c r="AU230" s="164" t="s">
        <v>86</v>
      </c>
      <c r="AY230" s="13" t="s">
        <v>176</v>
      </c>
      <c r="BE230" s="165">
        <f t="shared" si="44"/>
        <v>0</v>
      </c>
      <c r="BF230" s="165">
        <f t="shared" si="45"/>
        <v>0</v>
      </c>
      <c r="BG230" s="165">
        <f t="shared" si="46"/>
        <v>0</v>
      </c>
      <c r="BH230" s="165">
        <f t="shared" si="47"/>
        <v>0</v>
      </c>
      <c r="BI230" s="165">
        <f t="shared" si="48"/>
        <v>0</v>
      </c>
      <c r="BJ230" s="13" t="s">
        <v>86</v>
      </c>
      <c r="BK230" s="165">
        <f t="shared" si="49"/>
        <v>0</v>
      </c>
      <c r="BL230" s="13" t="s">
        <v>183</v>
      </c>
      <c r="BM230" s="164" t="s">
        <v>464</v>
      </c>
    </row>
    <row r="231" spans="2:65" s="1" customFormat="1" ht="36" customHeight="1">
      <c r="B231" s="152"/>
      <c r="C231" s="153" t="s">
        <v>465</v>
      </c>
      <c r="D231" s="153" t="s">
        <v>178</v>
      </c>
      <c r="E231" s="154" t="s">
        <v>466</v>
      </c>
      <c r="F231" s="155" t="s">
        <v>467</v>
      </c>
      <c r="G231" s="156" t="s">
        <v>181</v>
      </c>
      <c r="H231" s="157">
        <v>129.80000000000001</v>
      </c>
      <c r="I231" s="158"/>
      <c r="J231" s="159">
        <f t="shared" si="40"/>
        <v>0</v>
      </c>
      <c r="K231" s="155" t="s">
        <v>182</v>
      </c>
      <c r="L231" s="28"/>
      <c r="M231" s="160" t="s">
        <v>1</v>
      </c>
      <c r="N231" s="161" t="s">
        <v>40</v>
      </c>
      <c r="O231" s="51"/>
      <c r="P231" s="162">
        <f t="shared" si="41"/>
        <v>0</v>
      </c>
      <c r="Q231" s="162">
        <v>0</v>
      </c>
      <c r="R231" s="162">
        <f t="shared" si="42"/>
        <v>0</v>
      </c>
      <c r="S231" s="162">
        <v>0.02</v>
      </c>
      <c r="T231" s="163">
        <f t="shared" si="43"/>
        <v>2.5960000000000001</v>
      </c>
      <c r="AR231" s="164" t="s">
        <v>183</v>
      </c>
      <c r="AT231" s="164" t="s">
        <v>178</v>
      </c>
      <c r="AU231" s="164" t="s">
        <v>86</v>
      </c>
      <c r="AY231" s="13" t="s">
        <v>176</v>
      </c>
      <c r="BE231" s="165">
        <f t="shared" si="44"/>
        <v>0</v>
      </c>
      <c r="BF231" s="165">
        <f t="shared" si="45"/>
        <v>0</v>
      </c>
      <c r="BG231" s="165">
        <f t="shared" si="46"/>
        <v>0</v>
      </c>
      <c r="BH231" s="165">
        <f t="shared" si="47"/>
        <v>0</v>
      </c>
      <c r="BI231" s="165">
        <f t="shared" si="48"/>
        <v>0</v>
      </c>
      <c r="BJ231" s="13" t="s">
        <v>86</v>
      </c>
      <c r="BK231" s="165">
        <f t="shared" si="49"/>
        <v>0</v>
      </c>
      <c r="BL231" s="13" t="s">
        <v>183</v>
      </c>
      <c r="BM231" s="164" t="s">
        <v>468</v>
      </c>
    </row>
    <row r="232" spans="2:65" s="1" customFormat="1" ht="24" customHeight="1">
      <c r="B232" s="152"/>
      <c r="C232" s="153" t="s">
        <v>469</v>
      </c>
      <c r="D232" s="153" t="s">
        <v>178</v>
      </c>
      <c r="E232" s="154" t="s">
        <v>470</v>
      </c>
      <c r="F232" s="155" t="s">
        <v>471</v>
      </c>
      <c r="G232" s="156" t="s">
        <v>431</v>
      </c>
      <c r="H232" s="157">
        <v>31.54</v>
      </c>
      <c r="I232" s="158"/>
      <c r="J232" s="159">
        <f t="shared" si="40"/>
        <v>0</v>
      </c>
      <c r="K232" s="155" t="s">
        <v>182</v>
      </c>
      <c r="L232" s="28"/>
      <c r="M232" s="160" t="s">
        <v>1</v>
      </c>
      <c r="N232" s="161" t="s">
        <v>40</v>
      </c>
      <c r="O232" s="51"/>
      <c r="P232" s="162">
        <f t="shared" si="41"/>
        <v>0</v>
      </c>
      <c r="Q232" s="162">
        <v>0</v>
      </c>
      <c r="R232" s="162">
        <f t="shared" si="42"/>
        <v>0</v>
      </c>
      <c r="S232" s="162">
        <v>1.2E-2</v>
      </c>
      <c r="T232" s="163">
        <f t="shared" si="43"/>
        <v>0.37847999999999998</v>
      </c>
      <c r="AR232" s="164" t="s">
        <v>183</v>
      </c>
      <c r="AT232" s="164" t="s">
        <v>178</v>
      </c>
      <c r="AU232" s="164" t="s">
        <v>86</v>
      </c>
      <c r="AY232" s="13" t="s">
        <v>176</v>
      </c>
      <c r="BE232" s="165">
        <f t="shared" si="44"/>
        <v>0</v>
      </c>
      <c r="BF232" s="165">
        <f t="shared" si="45"/>
        <v>0</v>
      </c>
      <c r="BG232" s="165">
        <f t="shared" si="46"/>
        <v>0</v>
      </c>
      <c r="BH232" s="165">
        <f t="shared" si="47"/>
        <v>0</v>
      </c>
      <c r="BI232" s="165">
        <f t="shared" si="48"/>
        <v>0</v>
      </c>
      <c r="BJ232" s="13" t="s">
        <v>86</v>
      </c>
      <c r="BK232" s="165">
        <f t="shared" si="49"/>
        <v>0</v>
      </c>
      <c r="BL232" s="13" t="s">
        <v>183</v>
      </c>
      <c r="BM232" s="164" t="s">
        <v>472</v>
      </c>
    </row>
    <row r="233" spans="2:65" s="1" customFormat="1" ht="24" customHeight="1">
      <c r="B233" s="152"/>
      <c r="C233" s="153" t="s">
        <v>473</v>
      </c>
      <c r="D233" s="153" t="s">
        <v>178</v>
      </c>
      <c r="E233" s="154" t="s">
        <v>474</v>
      </c>
      <c r="F233" s="155" t="s">
        <v>475</v>
      </c>
      <c r="G233" s="156" t="s">
        <v>221</v>
      </c>
      <c r="H233" s="157">
        <v>51</v>
      </c>
      <c r="I233" s="158"/>
      <c r="J233" s="159">
        <f t="shared" si="40"/>
        <v>0</v>
      </c>
      <c r="K233" s="155" t="s">
        <v>182</v>
      </c>
      <c r="L233" s="28"/>
      <c r="M233" s="160" t="s">
        <v>1</v>
      </c>
      <c r="N233" s="161" t="s">
        <v>40</v>
      </c>
      <c r="O233" s="51"/>
      <c r="P233" s="162">
        <f t="shared" si="41"/>
        <v>0</v>
      </c>
      <c r="Q233" s="162">
        <v>0</v>
      </c>
      <c r="R233" s="162">
        <f t="shared" si="42"/>
        <v>0</v>
      </c>
      <c r="S233" s="162">
        <v>2.4E-2</v>
      </c>
      <c r="T233" s="163">
        <f t="shared" si="43"/>
        <v>1.224</v>
      </c>
      <c r="AR233" s="164" t="s">
        <v>183</v>
      </c>
      <c r="AT233" s="164" t="s">
        <v>178</v>
      </c>
      <c r="AU233" s="164" t="s">
        <v>86</v>
      </c>
      <c r="AY233" s="13" t="s">
        <v>176</v>
      </c>
      <c r="BE233" s="165">
        <f t="shared" si="44"/>
        <v>0</v>
      </c>
      <c r="BF233" s="165">
        <f t="shared" si="45"/>
        <v>0</v>
      </c>
      <c r="BG233" s="165">
        <f t="shared" si="46"/>
        <v>0</v>
      </c>
      <c r="BH233" s="165">
        <f t="shared" si="47"/>
        <v>0</v>
      </c>
      <c r="BI233" s="165">
        <f t="shared" si="48"/>
        <v>0</v>
      </c>
      <c r="BJ233" s="13" t="s">
        <v>86</v>
      </c>
      <c r="BK233" s="165">
        <f t="shared" si="49"/>
        <v>0</v>
      </c>
      <c r="BL233" s="13" t="s">
        <v>183</v>
      </c>
      <c r="BM233" s="164" t="s">
        <v>476</v>
      </c>
    </row>
    <row r="234" spans="2:65" s="1" customFormat="1" ht="24" customHeight="1">
      <c r="B234" s="152"/>
      <c r="C234" s="153" t="s">
        <v>477</v>
      </c>
      <c r="D234" s="153" t="s">
        <v>178</v>
      </c>
      <c r="E234" s="154" t="s">
        <v>478</v>
      </c>
      <c r="F234" s="155" t="s">
        <v>479</v>
      </c>
      <c r="G234" s="156" t="s">
        <v>181</v>
      </c>
      <c r="H234" s="157">
        <v>8.9920000000000009</v>
      </c>
      <c r="I234" s="158"/>
      <c r="J234" s="159">
        <f t="shared" si="40"/>
        <v>0</v>
      </c>
      <c r="K234" s="155" t="s">
        <v>182</v>
      </c>
      <c r="L234" s="28"/>
      <c r="M234" s="160" t="s">
        <v>1</v>
      </c>
      <c r="N234" s="161" t="s">
        <v>40</v>
      </c>
      <c r="O234" s="51"/>
      <c r="P234" s="162">
        <f t="shared" si="41"/>
        <v>0</v>
      </c>
      <c r="Q234" s="162">
        <v>0</v>
      </c>
      <c r="R234" s="162">
        <f t="shared" si="42"/>
        <v>0</v>
      </c>
      <c r="S234" s="162">
        <v>2.4E-2</v>
      </c>
      <c r="T234" s="163">
        <f t="shared" si="43"/>
        <v>0.21580800000000003</v>
      </c>
      <c r="AR234" s="164" t="s">
        <v>183</v>
      </c>
      <c r="AT234" s="164" t="s">
        <v>178</v>
      </c>
      <c r="AU234" s="164" t="s">
        <v>86</v>
      </c>
      <c r="AY234" s="13" t="s">
        <v>176</v>
      </c>
      <c r="BE234" s="165">
        <f t="shared" si="44"/>
        <v>0</v>
      </c>
      <c r="BF234" s="165">
        <f t="shared" si="45"/>
        <v>0</v>
      </c>
      <c r="BG234" s="165">
        <f t="shared" si="46"/>
        <v>0</v>
      </c>
      <c r="BH234" s="165">
        <f t="shared" si="47"/>
        <v>0</v>
      </c>
      <c r="BI234" s="165">
        <f t="shared" si="48"/>
        <v>0</v>
      </c>
      <c r="BJ234" s="13" t="s">
        <v>86</v>
      </c>
      <c r="BK234" s="165">
        <f t="shared" si="49"/>
        <v>0</v>
      </c>
      <c r="BL234" s="13" t="s">
        <v>183</v>
      </c>
      <c r="BM234" s="164" t="s">
        <v>480</v>
      </c>
    </row>
    <row r="235" spans="2:65" s="1" customFormat="1" ht="24" customHeight="1">
      <c r="B235" s="152"/>
      <c r="C235" s="153" t="s">
        <v>481</v>
      </c>
      <c r="D235" s="153" t="s">
        <v>178</v>
      </c>
      <c r="E235" s="154" t="s">
        <v>482</v>
      </c>
      <c r="F235" s="155" t="s">
        <v>483</v>
      </c>
      <c r="G235" s="156" t="s">
        <v>431</v>
      </c>
      <c r="H235" s="157">
        <v>56.3</v>
      </c>
      <c r="I235" s="158"/>
      <c r="J235" s="159">
        <f t="shared" si="40"/>
        <v>0</v>
      </c>
      <c r="K235" s="155" t="s">
        <v>182</v>
      </c>
      <c r="L235" s="28"/>
      <c r="M235" s="160" t="s">
        <v>1</v>
      </c>
      <c r="N235" s="161" t="s">
        <v>40</v>
      </c>
      <c r="O235" s="51"/>
      <c r="P235" s="162">
        <f t="shared" si="41"/>
        <v>0</v>
      </c>
      <c r="Q235" s="162">
        <v>0</v>
      </c>
      <c r="R235" s="162">
        <f t="shared" si="42"/>
        <v>0</v>
      </c>
      <c r="S235" s="162">
        <v>5.0000000000000001E-3</v>
      </c>
      <c r="T235" s="163">
        <f t="shared" si="43"/>
        <v>0.28149999999999997</v>
      </c>
      <c r="AR235" s="164" t="s">
        <v>183</v>
      </c>
      <c r="AT235" s="164" t="s">
        <v>178</v>
      </c>
      <c r="AU235" s="164" t="s">
        <v>86</v>
      </c>
      <c r="AY235" s="13" t="s">
        <v>176</v>
      </c>
      <c r="BE235" s="165">
        <f t="shared" si="44"/>
        <v>0</v>
      </c>
      <c r="BF235" s="165">
        <f t="shared" si="45"/>
        <v>0</v>
      </c>
      <c r="BG235" s="165">
        <f t="shared" si="46"/>
        <v>0</v>
      </c>
      <c r="BH235" s="165">
        <f t="shared" si="47"/>
        <v>0</v>
      </c>
      <c r="BI235" s="165">
        <f t="shared" si="48"/>
        <v>0</v>
      </c>
      <c r="BJ235" s="13" t="s">
        <v>86</v>
      </c>
      <c r="BK235" s="165">
        <f t="shared" si="49"/>
        <v>0</v>
      </c>
      <c r="BL235" s="13" t="s">
        <v>183</v>
      </c>
      <c r="BM235" s="164" t="s">
        <v>484</v>
      </c>
    </row>
    <row r="236" spans="2:65" s="1" customFormat="1" ht="24" customHeight="1">
      <c r="B236" s="152"/>
      <c r="C236" s="153" t="s">
        <v>485</v>
      </c>
      <c r="D236" s="153" t="s">
        <v>178</v>
      </c>
      <c r="E236" s="154" t="s">
        <v>486</v>
      </c>
      <c r="F236" s="155" t="s">
        <v>487</v>
      </c>
      <c r="G236" s="156" t="s">
        <v>181</v>
      </c>
      <c r="H236" s="157">
        <v>68.358999999999995</v>
      </c>
      <c r="I236" s="158"/>
      <c r="J236" s="159">
        <f t="shared" si="40"/>
        <v>0</v>
      </c>
      <c r="K236" s="155" t="s">
        <v>182</v>
      </c>
      <c r="L236" s="28"/>
      <c r="M236" s="160" t="s">
        <v>1</v>
      </c>
      <c r="N236" s="161" t="s">
        <v>40</v>
      </c>
      <c r="O236" s="51"/>
      <c r="P236" s="162">
        <f t="shared" si="41"/>
        <v>0</v>
      </c>
      <c r="Q236" s="162">
        <v>0</v>
      </c>
      <c r="R236" s="162">
        <f t="shared" si="42"/>
        <v>0</v>
      </c>
      <c r="S236" s="162">
        <v>7.5999999999999998E-2</v>
      </c>
      <c r="T236" s="163">
        <f t="shared" si="43"/>
        <v>5.1952839999999991</v>
      </c>
      <c r="AR236" s="164" t="s">
        <v>183</v>
      </c>
      <c r="AT236" s="164" t="s">
        <v>178</v>
      </c>
      <c r="AU236" s="164" t="s">
        <v>86</v>
      </c>
      <c r="AY236" s="13" t="s">
        <v>176</v>
      </c>
      <c r="BE236" s="165">
        <f t="shared" si="44"/>
        <v>0</v>
      </c>
      <c r="BF236" s="165">
        <f t="shared" si="45"/>
        <v>0</v>
      </c>
      <c r="BG236" s="165">
        <f t="shared" si="46"/>
        <v>0</v>
      </c>
      <c r="BH236" s="165">
        <f t="shared" si="47"/>
        <v>0</v>
      </c>
      <c r="BI236" s="165">
        <f t="shared" si="48"/>
        <v>0</v>
      </c>
      <c r="BJ236" s="13" t="s">
        <v>86</v>
      </c>
      <c r="BK236" s="165">
        <f t="shared" si="49"/>
        <v>0</v>
      </c>
      <c r="BL236" s="13" t="s">
        <v>183</v>
      </c>
      <c r="BM236" s="164" t="s">
        <v>488</v>
      </c>
    </row>
    <row r="237" spans="2:65" s="1" customFormat="1" ht="24" customHeight="1">
      <c r="B237" s="152"/>
      <c r="C237" s="153" t="s">
        <v>489</v>
      </c>
      <c r="D237" s="153" t="s">
        <v>178</v>
      </c>
      <c r="E237" s="154" t="s">
        <v>490</v>
      </c>
      <c r="F237" s="155" t="s">
        <v>491</v>
      </c>
      <c r="G237" s="156" t="s">
        <v>181</v>
      </c>
      <c r="H237" s="157">
        <v>3.15</v>
      </c>
      <c r="I237" s="158"/>
      <c r="J237" s="159">
        <f t="shared" si="40"/>
        <v>0</v>
      </c>
      <c r="K237" s="155" t="s">
        <v>182</v>
      </c>
      <c r="L237" s="28"/>
      <c r="M237" s="160" t="s">
        <v>1</v>
      </c>
      <c r="N237" s="161" t="s">
        <v>40</v>
      </c>
      <c r="O237" s="51"/>
      <c r="P237" s="162">
        <f t="shared" si="41"/>
        <v>0</v>
      </c>
      <c r="Q237" s="162">
        <v>0</v>
      </c>
      <c r="R237" s="162">
        <f t="shared" si="42"/>
        <v>0</v>
      </c>
      <c r="S237" s="162">
        <v>6.3E-2</v>
      </c>
      <c r="T237" s="163">
        <f t="shared" si="43"/>
        <v>0.19844999999999999</v>
      </c>
      <c r="AR237" s="164" t="s">
        <v>183</v>
      </c>
      <c r="AT237" s="164" t="s">
        <v>178</v>
      </c>
      <c r="AU237" s="164" t="s">
        <v>86</v>
      </c>
      <c r="AY237" s="13" t="s">
        <v>176</v>
      </c>
      <c r="BE237" s="165">
        <f t="shared" si="44"/>
        <v>0</v>
      </c>
      <c r="BF237" s="165">
        <f t="shared" si="45"/>
        <v>0</v>
      </c>
      <c r="BG237" s="165">
        <f t="shared" si="46"/>
        <v>0</v>
      </c>
      <c r="BH237" s="165">
        <f t="shared" si="47"/>
        <v>0</v>
      </c>
      <c r="BI237" s="165">
        <f t="shared" si="48"/>
        <v>0</v>
      </c>
      <c r="BJ237" s="13" t="s">
        <v>86</v>
      </c>
      <c r="BK237" s="165">
        <f t="shared" si="49"/>
        <v>0</v>
      </c>
      <c r="BL237" s="13" t="s">
        <v>183</v>
      </c>
      <c r="BM237" s="164" t="s">
        <v>492</v>
      </c>
    </row>
    <row r="238" spans="2:65" s="1" customFormat="1" ht="24" customHeight="1">
      <c r="B238" s="152"/>
      <c r="C238" s="153" t="s">
        <v>493</v>
      </c>
      <c r="D238" s="153" t="s">
        <v>178</v>
      </c>
      <c r="E238" s="154" t="s">
        <v>494</v>
      </c>
      <c r="F238" s="155" t="s">
        <v>495</v>
      </c>
      <c r="G238" s="156" t="s">
        <v>431</v>
      </c>
      <c r="H238" s="157">
        <v>17.7</v>
      </c>
      <c r="I238" s="158"/>
      <c r="J238" s="159">
        <f t="shared" si="40"/>
        <v>0</v>
      </c>
      <c r="K238" s="155" t="s">
        <v>182</v>
      </c>
      <c r="L238" s="28"/>
      <c r="M238" s="160" t="s">
        <v>1</v>
      </c>
      <c r="N238" s="161" t="s">
        <v>40</v>
      </c>
      <c r="O238" s="51"/>
      <c r="P238" s="162">
        <f t="shared" si="41"/>
        <v>0</v>
      </c>
      <c r="Q238" s="162">
        <v>0</v>
      </c>
      <c r="R238" s="162">
        <f t="shared" si="42"/>
        <v>0</v>
      </c>
      <c r="S238" s="162">
        <v>7.0000000000000001E-3</v>
      </c>
      <c r="T238" s="163">
        <f t="shared" si="43"/>
        <v>0.1239</v>
      </c>
      <c r="AR238" s="164" t="s">
        <v>183</v>
      </c>
      <c r="AT238" s="164" t="s">
        <v>178</v>
      </c>
      <c r="AU238" s="164" t="s">
        <v>86</v>
      </c>
      <c r="AY238" s="13" t="s">
        <v>176</v>
      </c>
      <c r="BE238" s="165">
        <f t="shared" si="44"/>
        <v>0</v>
      </c>
      <c r="BF238" s="165">
        <f t="shared" si="45"/>
        <v>0</v>
      </c>
      <c r="BG238" s="165">
        <f t="shared" si="46"/>
        <v>0</v>
      </c>
      <c r="BH238" s="165">
        <f t="shared" si="47"/>
        <v>0</v>
      </c>
      <c r="BI238" s="165">
        <f t="shared" si="48"/>
        <v>0</v>
      </c>
      <c r="BJ238" s="13" t="s">
        <v>86</v>
      </c>
      <c r="BK238" s="165">
        <f t="shared" si="49"/>
        <v>0</v>
      </c>
      <c r="BL238" s="13" t="s">
        <v>183</v>
      </c>
      <c r="BM238" s="164" t="s">
        <v>496</v>
      </c>
    </row>
    <row r="239" spans="2:65" s="1" customFormat="1" ht="24" customHeight="1">
      <c r="B239" s="152"/>
      <c r="C239" s="153" t="s">
        <v>497</v>
      </c>
      <c r="D239" s="153" t="s">
        <v>178</v>
      </c>
      <c r="E239" s="154" t="s">
        <v>498</v>
      </c>
      <c r="F239" s="155" t="s">
        <v>499</v>
      </c>
      <c r="G239" s="156" t="s">
        <v>431</v>
      </c>
      <c r="H239" s="157">
        <v>21.3</v>
      </c>
      <c r="I239" s="158"/>
      <c r="J239" s="159">
        <f t="shared" si="40"/>
        <v>0</v>
      </c>
      <c r="K239" s="155" t="s">
        <v>182</v>
      </c>
      <c r="L239" s="28"/>
      <c r="M239" s="160" t="s">
        <v>1</v>
      </c>
      <c r="N239" s="161" t="s">
        <v>40</v>
      </c>
      <c r="O239" s="51"/>
      <c r="P239" s="162">
        <f t="shared" si="41"/>
        <v>0</v>
      </c>
      <c r="Q239" s="162">
        <v>0</v>
      </c>
      <c r="R239" s="162">
        <f t="shared" si="42"/>
        <v>0</v>
      </c>
      <c r="S239" s="162">
        <v>1.2E-2</v>
      </c>
      <c r="T239" s="163">
        <f t="shared" si="43"/>
        <v>0.25559999999999999</v>
      </c>
      <c r="AR239" s="164" t="s">
        <v>183</v>
      </c>
      <c r="AT239" s="164" t="s">
        <v>178</v>
      </c>
      <c r="AU239" s="164" t="s">
        <v>86</v>
      </c>
      <c r="AY239" s="13" t="s">
        <v>176</v>
      </c>
      <c r="BE239" s="165">
        <f t="shared" si="44"/>
        <v>0</v>
      </c>
      <c r="BF239" s="165">
        <f t="shared" si="45"/>
        <v>0</v>
      </c>
      <c r="BG239" s="165">
        <f t="shared" si="46"/>
        <v>0</v>
      </c>
      <c r="BH239" s="165">
        <f t="shared" si="47"/>
        <v>0</v>
      </c>
      <c r="BI239" s="165">
        <f t="shared" si="48"/>
        <v>0</v>
      </c>
      <c r="BJ239" s="13" t="s">
        <v>86</v>
      </c>
      <c r="BK239" s="165">
        <f t="shared" si="49"/>
        <v>0</v>
      </c>
      <c r="BL239" s="13" t="s">
        <v>183</v>
      </c>
      <c r="BM239" s="164" t="s">
        <v>500</v>
      </c>
    </row>
    <row r="240" spans="2:65" s="1" customFormat="1" ht="24" customHeight="1">
      <c r="B240" s="152"/>
      <c r="C240" s="153" t="s">
        <v>501</v>
      </c>
      <c r="D240" s="153" t="s">
        <v>178</v>
      </c>
      <c r="E240" s="154" t="s">
        <v>502</v>
      </c>
      <c r="F240" s="155" t="s">
        <v>503</v>
      </c>
      <c r="G240" s="156" t="s">
        <v>190</v>
      </c>
      <c r="H240" s="157">
        <v>2.109</v>
      </c>
      <c r="I240" s="158"/>
      <c r="J240" s="159">
        <f t="shared" si="40"/>
        <v>0</v>
      </c>
      <c r="K240" s="155" t="s">
        <v>182</v>
      </c>
      <c r="L240" s="28"/>
      <c r="M240" s="160" t="s">
        <v>1</v>
      </c>
      <c r="N240" s="161" t="s">
        <v>40</v>
      </c>
      <c r="O240" s="51"/>
      <c r="P240" s="162">
        <f t="shared" si="41"/>
        <v>0</v>
      </c>
      <c r="Q240" s="162">
        <v>0</v>
      </c>
      <c r="R240" s="162">
        <f t="shared" si="42"/>
        <v>0</v>
      </c>
      <c r="S240" s="162">
        <v>1.875</v>
      </c>
      <c r="T240" s="163">
        <f t="shared" si="43"/>
        <v>3.9543749999999998</v>
      </c>
      <c r="AR240" s="164" t="s">
        <v>183</v>
      </c>
      <c r="AT240" s="164" t="s">
        <v>178</v>
      </c>
      <c r="AU240" s="164" t="s">
        <v>86</v>
      </c>
      <c r="AY240" s="13" t="s">
        <v>176</v>
      </c>
      <c r="BE240" s="165">
        <f t="shared" si="44"/>
        <v>0</v>
      </c>
      <c r="BF240" s="165">
        <f t="shared" si="45"/>
        <v>0</v>
      </c>
      <c r="BG240" s="165">
        <f t="shared" si="46"/>
        <v>0</v>
      </c>
      <c r="BH240" s="165">
        <f t="shared" si="47"/>
        <v>0</v>
      </c>
      <c r="BI240" s="165">
        <f t="shared" si="48"/>
        <v>0</v>
      </c>
      <c r="BJ240" s="13" t="s">
        <v>86</v>
      </c>
      <c r="BK240" s="165">
        <f t="shared" si="49"/>
        <v>0</v>
      </c>
      <c r="BL240" s="13" t="s">
        <v>183</v>
      </c>
      <c r="BM240" s="164" t="s">
        <v>504</v>
      </c>
    </row>
    <row r="241" spans="2:65" s="1" customFormat="1" ht="24" customHeight="1">
      <c r="B241" s="152"/>
      <c r="C241" s="153" t="s">
        <v>505</v>
      </c>
      <c r="D241" s="153" t="s">
        <v>178</v>
      </c>
      <c r="E241" s="154" t="s">
        <v>506</v>
      </c>
      <c r="F241" s="155" t="s">
        <v>507</v>
      </c>
      <c r="G241" s="156" t="s">
        <v>190</v>
      </c>
      <c r="H241" s="157">
        <v>6.6340000000000003</v>
      </c>
      <c r="I241" s="158"/>
      <c r="J241" s="159">
        <f t="shared" si="40"/>
        <v>0</v>
      </c>
      <c r="K241" s="155" t="s">
        <v>182</v>
      </c>
      <c r="L241" s="28"/>
      <c r="M241" s="160" t="s">
        <v>1</v>
      </c>
      <c r="N241" s="161" t="s">
        <v>40</v>
      </c>
      <c r="O241" s="51"/>
      <c r="P241" s="162">
        <f t="shared" si="41"/>
        <v>0</v>
      </c>
      <c r="Q241" s="162">
        <v>0</v>
      </c>
      <c r="R241" s="162">
        <f t="shared" si="42"/>
        <v>0</v>
      </c>
      <c r="S241" s="162">
        <v>1.875</v>
      </c>
      <c r="T241" s="163">
        <f t="shared" si="43"/>
        <v>12.438750000000001</v>
      </c>
      <c r="AR241" s="164" t="s">
        <v>183</v>
      </c>
      <c r="AT241" s="164" t="s">
        <v>178</v>
      </c>
      <c r="AU241" s="164" t="s">
        <v>86</v>
      </c>
      <c r="AY241" s="13" t="s">
        <v>176</v>
      </c>
      <c r="BE241" s="165">
        <f t="shared" si="44"/>
        <v>0</v>
      </c>
      <c r="BF241" s="165">
        <f t="shared" si="45"/>
        <v>0</v>
      </c>
      <c r="BG241" s="165">
        <f t="shared" si="46"/>
        <v>0</v>
      </c>
      <c r="BH241" s="165">
        <f t="shared" si="47"/>
        <v>0</v>
      </c>
      <c r="BI241" s="165">
        <f t="shared" si="48"/>
        <v>0</v>
      </c>
      <c r="BJ241" s="13" t="s">
        <v>86</v>
      </c>
      <c r="BK241" s="165">
        <f t="shared" si="49"/>
        <v>0</v>
      </c>
      <c r="BL241" s="13" t="s">
        <v>183</v>
      </c>
      <c r="BM241" s="164" t="s">
        <v>508</v>
      </c>
    </row>
    <row r="242" spans="2:65" s="1" customFormat="1" ht="24" customHeight="1">
      <c r="B242" s="152"/>
      <c r="C242" s="153" t="s">
        <v>509</v>
      </c>
      <c r="D242" s="153" t="s">
        <v>178</v>
      </c>
      <c r="E242" s="154" t="s">
        <v>510</v>
      </c>
      <c r="F242" s="155" t="s">
        <v>511</v>
      </c>
      <c r="G242" s="156" t="s">
        <v>234</v>
      </c>
      <c r="H242" s="157">
        <v>1</v>
      </c>
      <c r="I242" s="158"/>
      <c r="J242" s="159">
        <f t="shared" si="40"/>
        <v>0</v>
      </c>
      <c r="K242" s="155" t="s">
        <v>182</v>
      </c>
      <c r="L242" s="28"/>
      <c r="M242" s="160" t="s">
        <v>1</v>
      </c>
      <c r="N242" s="161" t="s">
        <v>40</v>
      </c>
      <c r="O242" s="51"/>
      <c r="P242" s="162">
        <f t="shared" si="41"/>
        <v>0</v>
      </c>
      <c r="Q242" s="162">
        <v>0</v>
      </c>
      <c r="R242" s="162">
        <f t="shared" si="42"/>
        <v>0</v>
      </c>
      <c r="S242" s="162">
        <v>2.7E-2</v>
      </c>
      <c r="T242" s="163">
        <f t="shared" si="43"/>
        <v>2.7E-2</v>
      </c>
      <c r="AR242" s="164" t="s">
        <v>183</v>
      </c>
      <c r="AT242" s="164" t="s">
        <v>178</v>
      </c>
      <c r="AU242" s="164" t="s">
        <v>86</v>
      </c>
      <c r="AY242" s="13" t="s">
        <v>176</v>
      </c>
      <c r="BE242" s="165">
        <f t="shared" si="44"/>
        <v>0</v>
      </c>
      <c r="BF242" s="165">
        <f t="shared" si="45"/>
        <v>0</v>
      </c>
      <c r="BG242" s="165">
        <f t="shared" si="46"/>
        <v>0</v>
      </c>
      <c r="BH242" s="165">
        <f t="shared" si="47"/>
        <v>0</v>
      </c>
      <c r="BI242" s="165">
        <f t="shared" si="48"/>
        <v>0</v>
      </c>
      <c r="BJ242" s="13" t="s">
        <v>86</v>
      </c>
      <c r="BK242" s="165">
        <f t="shared" si="49"/>
        <v>0</v>
      </c>
      <c r="BL242" s="13" t="s">
        <v>183</v>
      </c>
      <c r="BM242" s="164" t="s">
        <v>512</v>
      </c>
    </row>
    <row r="243" spans="2:65" s="1" customFormat="1" ht="16.5" customHeight="1">
      <c r="B243" s="152"/>
      <c r="C243" s="153" t="s">
        <v>513</v>
      </c>
      <c r="D243" s="153" t="s">
        <v>178</v>
      </c>
      <c r="E243" s="154" t="s">
        <v>514</v>
      </c>
      <c r="F243" s="155" t="s">
        <v>515</v>
      </c>
      <c r="G243" s="156" t="s">
        <v>431</v>
      </c>
      <c r="H243" s="157">
        <v>22.2</v>
      </c>
      <c r="I243" s="158"/>
      <c r="J243" s="159">
        <f t="shared" si="40"/>
        <v>0</v>
      </c>
      <c r="K243" s="155" t="s">
        <v>182</v>
      </c>
      <c r="L243" s="28"/>
      <c r="M243" s="160" t="s">
        <v>1</v>
      </c>
      <c r="N243" s="161" t="s">
        <v>40</v>
      </c>
      <c r="O243" s="51"/>
      <c r="P243" s="162">
        <f t="shared" si="41"/>
        <v>0</v>
      </c>
      <c r="Q243" s="162">
        <v>0</v>
      </c>
      <c r="R243" s="162">
        <f t="shared" si="42"/>
        <v>0</v>
      </c>
      <c r="S243" s="162">
        <v>3.6999999999999998E-2</v>
      </c>
      <c r="T243" s="163">
        <f t="shared" si="43"/>
        <v>0.82139999999999991</v>
      </c>
      <c r="AR243" s="164" t="s">
        <v>183</v>
      </c>
      <c r="AT243" s="164" t="s">
        <v>178</v>
      </c>
      <c r="AU243" s="164" t="s">
        <v>86</v>
      </c>
      <c r="AY243" s="13" t="s">
        <v>176</v>
      </c>
      <c r="BE243" s="165">
        <f t="shared" si="44"/>
        <v>0</v>
      </c>
      <c r="BF243" s="165">
        <f t="shared" si="45"/>
        <v>0</v>
      </c>
      <c r="BG243" s="165">
        <f t="shared" si="46"/>
        <v>0</v>
      </c>
      <c r="BH243" s="165">
        <f t="shared" si="47"/>
        <v>0</v>
      </c>
      <c r="BI243" s="165">
        <f t="shared" si="48"/>
        <v>0</v>
      </c>
      <c r="BJ243" s="13" t="s">
        <v>86</v>
      </c>
      <c r="BK243" s="165">
        <f t="shared" si="49"/>
        <v>0</v>
      </c>
      <c r="BL243" s="13" t="s">
        <v>183</v>
      </c>
      <c r="BM243" s="164" t="s">
        <v>516</v>
      </c>
    </row>
    <row r="244" spans="2:65" s="1" customFormat="1" ht="24" customHeight="1">
      <c r="B244" s="152"/>
      <c r="C244" s="153" t="s">
        <v>517</v>
      </c>
      <c r="D244" s="153" t="s">
        <v>178</v>
      </c>
      <c r="E244" s="154" t="s">
        <v>518</v>
      </c>
      <c r="F244" s="155" t="s">
        <v>519</v>
      </c>
      <c r="G244" s="156" t="s">
        <v>181</v>
      </c>
      <c r="H244" s="157">
        <v>1153.1400000000001</v>
      </c>
      <c r="I244" s="158"/>
      <c r="J244" s="159">
        <f t="shared" si="40"/>
        <v>0</v>
      </c>
      <c r="K244" s="155" t="s">
        <v>182</v>
      </c>
      <c r="L244" s="28"/>
      <c r="M244" s="160" t="s">
        <v>1</v>
      </c>
      <c r="N244" s="161" t="s">
        <v>40</v>
      </c>
      <c r="O244" s="51"/>
      <c r="P244" s="162">
        <f t="shared" si="41"/>
        <v>0</v>
      </c>
      <c r="Q244" s="162">
        <v>0</v>
      </c>
      <c r="R244" s="162">
        <f t="shared" si="42"/>
        <v>0</v>
      </c>
      <c r="S244" s="162">
        <v>4.0000000000000001E-3</v>
      </c>
      <c r="T244" s="163">
        <f t="shared" si="43"/>
        <v>4.6125600000000002</v>
      </c>
      <c r="AR244" s="164" t="s">
        <v>183</v>
      </c>
      <c r="AT244" s="164" t="s">
        <v>178</v>
      </c>
      <c r="AU244" s="164" t="s">
        <v>86</v>
      </c>
      <c r="AY244" s="13" t="s">
        <v>176</v>
      </c>
      <c r="BE244" s="165">
        <f t="shared" si="44"/>
        <v>0</v>
      </c>
      <c r="BF244" s="165">
        <f t="shared" si="45"/>
        <v>0</v>
      </c>
      <c r="BG244" s="165">
        <f t="shared" si="46"/>
        <v>0</v>
      </c>
      <c r="BH244" s="165">
        <f t="shared" si="47"/>
        <v>0</v>
      </c>
      <c r="BI244" s="165">
        <f t="shared" si="48"/>
        <v>0</v>
      </c>
      <c r="BJ244" s="13" t="s">
        <v>86</v>
      </c>
      <c r="BK244" s="165">
        <f t="shared" si="49"/>
        <v>0</v>
      </c>
      <c r="BL244" s="13" t="s">
        <v>183</v>
      </c>
      <c r="BM244" s="164" t="s">
        <v>520</v>
      </c>
    </row>
    <row r="245" spans="2:65" s="1" customFormat="1" ht="24" customHeight="1">
      <c r="B245" s="152"/>
      <c r="C245" s="153" t="s">
        <v>521</v>
      </c>
      <c r="D245" s="153" t="s">
        <v>178</v>
      </c>
      <c r="E245" s="154" t="s">
        <v>522</v>
      </c>
      <c r="F245" s="155" t="s">
        <v>523</v>
      </c>
      <c r="G245" s="156" t="s">
        <v>181</v>
      </c>
      <c r="H245" s="157">
        <v>2461.6219999999998</v>
      </c>
      <c r="I245" s="158"/>
      <c r="J245" s="159">
        <f t="shared" si="40"/>
        <v>0</v>
      </c>
      <c r="K245" s="155" t="s">
        <v>182</v>
      </c>
      <c r="L245" s="28"/>
      <c r="M245" s="160" t="s">
        <v>1</v>
      </c>
      <c r="N245" s="161" t="s">
        <v>40</v>
      </c>
      <c r="O245" s="51"/>
      <c r="P245" s="162">
        <f t="shared" si="41"/>
        <v>0</v>
      </c>
      <c r="Q245" s="162">
        <v>0</v>
      </c>
      <c r="R245" s="162">
        <f t="shared" si="42"/>
        <v>0</v>
      </c>
      <c r="S245" s="162">
        <v>4.0000000000000001E-3</v>
      </c>
      <c r="T245" s="163">
        <f t="shared" si="43"/>
        <v>9.846487999999999</v>
      </c>
      <c r="AR245" s="164" t="s">
        <v>183</v>
      </c>
      <c r="AT245" s="164" t="s">
        <v>178</v>
      </c>
      <c r="AU245" s="164" t="s">
        <v>86</v>
      </c>
      <c r="AY245" s="13" t="s">
        <v>176</v>
      </c>
      <c r="BE245" s="165">
        <f t="shared" si="44"/>
        <v>0</v>
      </c>
      <c r="BF245" s="165">
        <f t="shared" si="45"/>
        <v>0</v>
      </c>
      <c r="BG245" s="165">
        <f t="shared" si="46"/>
        <v>0</v>
      </c>
      <c r="BH245" s="165">
        <f t="shared" si="47"/>
        <v>0</v>
      </c>
      <c r="BI245" s="165">
        <f t="shared" si="48"/>
        <v>0</v>
      </c>
      <c r="BJ245" s="13" t="s">
        <v>86</v>
      </c>
      <c r="BK245" s="165">
        <f t="shared" si="49"/>
        <v>0</v>
      </c>
      <c r="BL245" s="13" t="s">
        <v>183</v>
      </c>
      <c r="BM245" s="164" t="s">
        <v>524</v>
      </c>
    </row>
    <row r="246" spans="2:65" s="1" customFormat="1" ht="24" customHeight="1">
      <c r="B246" s="152"/>
      <c r="C246" s="153" t="s">
        <v>525</v>
      </c>
      <c r="D246" s="153" t="s">
        <v>178</v>
      </c>
      <c r="E246" s="154" t="s">
        <v>526</v>
      </c>
      <c r="F246" s="155" t="s">
        <v>527</v>
      </c>
      <c r="G246" s="156" t="s">
        <v>181</v>
      </c>
      <c r="H246" s="157">
        <v>959.69</v>
      </c>
      <c r="I246" s="158"/>
      <c r="J246" s="159">
        <f t="shared" si="40"/>
        <v>0</v>
      </c>
      <c r="K246" s="155" t="s">
        <v>182</v>
      </c>
      <c r="L246" s="28"/>
      <c r="M246" s="160" t="s">
        <v>1</v>
      </c>
      <c r="N246" s="161" t="s">
        <v>40</v>
      </c>
      <c r="O246" s="51"/>
      <c r="P246" s="162">
        <f t="shared" si="41"/>
        <v>0</v>
      </c>
      <c r="Q246" s="162">
        <v>0</v>
      </c>
      <c r="R246" s="162">
        <f t="shared" si="42"/>
        <v>0</v>
      </c>
      <c r="S246" s="162">
        <v>5.0000000000000001E-3</v>
      </c>
      <c r="T246" s="163">
        <f t="shared" si="43"/>
        <v>4.7984500000000008</v>
      </c>
      <c r="AR246" s="164" t="s">
        <v>183</v>
      </c>
      <c r="AT246" s="164" t="s">
        <v>178</v>
      </c>
      <c r="AU246" s="164" t="s">
        <v>86</v>
      </c>
      <c r="AY246" s="13" t="s">
        <v>176</v>
      </c>
      <c r="BE246" s="165">
        <f t="shared" si="44"/>
        <v>0</v>
      </c>
      <c r="BF246" s="165">
        <f t="shared" si="45"/>
        <v>0</v>
      </c>
      <c r="BG246" s="165">
        <f t="shared" si="46"/>
        <v>0</v>
      </c>
      <c r="BH246" s="165">
        <f t="shared" si="47"/>
        <v>0</v>
      </c>
      <c r="BI246" s="165">
        <f t="shared" si="48"/>
        <v>0</v>
      </c>
      <c r="BJ246" s="13" t="s">
        <v>86</v>
      </c>
      <c r="BK246" s="165">
        <f t="shared" si="49"/>
        <v>0</v>
      </c>
      <c r="BL246" s="13" t="s">
        <v>183</v>
      </c>
      <c r="BM246" s="164" t="s">
        <v>528</v>
      </c>
    </row>
    <row r="247" spans="2:65" s="1" customFormat="1" ht="24" customHeight="1">
      <c r="B247" s="152"/>
      <c r="C247" s="153" t="s">
        <v>529</v>
      </c>
      <c r="D247" s="153" t="s">
        <v>178</v>
      </c>
      <c r="E247" s="154" t="s">
        <v>530</v>
      </c>
      <c r="F247" s="155" t="s">
        <v>531</v>
      </c>
      <c r="G247" s="156" t="s">
        <v>181</v>
      </c>
      <c r="H247" s="157">
        <v>151.46799999999999</v>
      </c>
      <c r="I247" s="158"/>
      <c r="J247" s="159">
        <f t="shared" si="40"/>
        <v>0</v>
      </c>
      <c r="K247" s="155" t="s">
        <v>182</v>
      </c>
      <c r="L247" s="28"/>
      <c r="M247" s="160" t="s">
        <v>1</v>
      </c>
      <c r="N247" s="161" t="s">
        <v>40</v>
      </c>
      <c r="O247" s="51"/>
      <c r="P247" s="162">
        <f t="shared" si="41"/>
        <v>0</v>
      </c>
      <c r="Q247" s="162">
        <v>0</v>
      </c>
      <c r="R247" s="162">
        <f t="shared" si="42"/>
        <v>0</v>
      </c>
      <c r="S247" s="162">
        <v>6.8000000000000005E-2</v>
      </c>
      <c r="T247" s="163">
        <f t="shared" si="43"/>
        <v>10.299823999999999</v>
      </c>
      <c r="AR247" s="164" t="s">
        <v>183</v>
      </c>
      <c r="AT247" s="164" t="s">
        <v>178</v>
      </c>
      <c r="AU247" s="164" t="s">
        <v>86</v>
      </c>
      <c r="AY247" s="13" t="s">
        <v>176</v>
      </c>
      <c r="BE247" s="165">
        <f t="shared" si="44"/>
        <v>0</v>
      </c>
      <c r="BF247" s="165">
        <f t="shared" si="45"/>
        <v>0</v>
      </c>
      <c r="BG247" s="165">
        <f t="shared" si="46"/>
        <v>0</v>
      </c>
      <c r="BH247" s="165">
        <f t="shared" si="47"/>
        <v>0</v>
      </c>
      <c r="BI247" s="165">
        <f t="shared" si="48"/>
        <v>0</v>
      </c>
      <c r="BJ247" s="13" t="s">
        <v>86</v>
      </c>
      <c r="BK247" s="165">
        <f t="shared" si="49"/>
        <v>0</v>
      </c>
      <c r="BL247" s="13" t="s">
        <v>183</v>
      </c>
      <c r="BM247" s="164" t="s">
        <v>532</v>
      </c>
    </row>
    <row r="248" spans="2:65" s="1" customFormat="1" ht="24" customHeight="1">
      <c r="B248" s="152"/>
      <c r="C248" s="153" t="s">
        <v>533</v>
      </c>
      <c r="D248" s="153" t="s">
        <v>178</v>
      </c>
      <c r="E248" s="154" t="s">
        <v>534</v>
      </c>
      <c r="F248" s="155" t="s">
        <v>535</v>
      </c>
      <c r="G248" s="156" t="s">
        <v>206</v>
      </c>
      <c r="H248" s="157">
        <v>113.32299999999999</v>
      </c>
      <c r="I248" s="158"/>
      <c r="J248" s="159">
        <f t="shared" si="40"/>
        <v>0</v>
      </c>
      <c r="K248" s="155" t="s">
        <v>182</v>
      </c>
      <c r="L248" s="28"/>
      <c r="M248" s="160" t="s">
        <v>1</v>
      </c>
      <c r="N248" s="161" t="s">
        <v>40</v>
      </c>
      <c r="O248" s="51"/>
      <c r="P248" s="162">
        <f t="shared" si="41"/>
        <v>0</v>
      </c>
      <c r="Q248" s="162">
        <v>0</v>
      </c>
      <c r="R248" s="162">
        <f t="shared" si="42"/>
        <v>0</v>
      </c>
      <c r="S248" s="162">
        <v>0</v>
      </c>
      <c r="T248" s="163">
        <f t="shared" si="43"/>
        <v>0</v>
      </c>
      <c r="AR248" s="164" t="s">
        <v>183</v>
      </c>
      <c r="AT248" s="164" t="s">
        <v>178</v>
      </c>
      <c r="AU248" s="164" t="s">
        <v>86</v>
      </c>
      <c r="AY248" s="13" t="s">
        <v>176</v>
      </c>
      <c r="BE248" s="165">
        <f t="shared" si="44"/>
        <v>0</v>
      </c>
      <c r="BF248" s="165">
        <f t="shared" si="45"/>
        <v>0</v>
      </c>
      <c r="BG248" s="165">
        <f t="shared" si="46"/>
        <v>0</v>
      </c>
      <c r="BH248" s="165">
        <f t="shared" si="47"/>
        <v>0</v>
      </c>
      <c r="BI248" s="165">
        <f t="shared" si="48"/>
        <v>0</v>
      </c>
      <c r="BJ248" s="13" t="s">
        <v>86</v>
      </c>
      <c r="BK248" s="165">
        <f t="shared" si="49"/>
        <v>0</v>
      </c>
      <c r="BL248" s="13" t="s">
        <v>183</v>
      </c>
      <c r="BM248" s="164" t="s">
        <v>536</v>
      </c>
    </row>
    <row r="249" spans="2:65" s="1" customFormat="1" ht="24" customHeight="1">
      <c r="B249" s="152"/>
      <c r="C249" s="153" t="s">
        <v>537</v>
      </c>
      <c r="D249" s="153" t="s">
        <v>178</v>
      </c>
      <c r="E249" s="154" t="s">
        <v>538</v>
      </c>
      <c r="F249" s="155" t="s">
        <v>539</v>
      </c>
      <c r="G249" s="156" t="s">
        <v>206</v>
      </c>
      <c r="H249" s="157">
        <v>226.64599999999999</v>
      </c>
      <c r="I249" s="158"/>
      <c r="J249" s="159">
        <f t="shared" si="40"/>
        <v>0</v>
      </c>
      <c r="K249" s="155" t="s">
        <v>182</v>
      </c>
      <c r="L249" s="28"/>
      <c r="M249" s="160" t="s">
        <v>1</v>
      </c>
      <c r="N249" s="161" t="s">
        <v>40</v>
      </c>
      <c r="O249" s="51"/>
      <c r="P249" s="162">
        <f t="shared" si="41"/>
        <v>0</v>
      </c>
      <c r="Q249" s="162">
        <v>0</v>
      </c>
      <c r="R249" s="162">
        <f t="shared" si="42"/>
        <v>0</v>
      </c>
      <c r="S249" s="162">
        <v>0</v>
      </c>
      <c r="T249" s="163">
        <f t="shared" si="43"/>
        <v>0</v>
      </c>
      <c r="AR249" s="164" t="s">
        <v>183</v>
      </c>
      <c r="AT249" s="164" t="s">
        <v>178</v>
      </c>
      <c r="AU249" s="164" t="s">
        <v>86</v>
      </c>
      <c r="AY249" s="13" t="s">
        <v>176</v>
      </c>
      <c r="BE249" s="165">
        <f t="shared" si="44"/>
        <v>0</v>
      </c>
      <c r="BF249" s="165">
        <f t="shared" si="45"/>
        <v>0</v>
      </c>
      <c r="BG249" s="165">
        <f t="shared" si="46"/>
        <v>0</v>
      </c>
      <c r="BH249" s="165">
        <f t="shared" si="47"/>
        <v>0</v>
      </c>
      <c r="BI249" s="165">
        <f t="shared" si="48"/>
        <v>0</v>
      </c>
      <c r="BJ249" s="13" t="s">
        <v>86</v>
      </c>
      <c r="BK249" s="165">
        <f t="shared" si="49"/>
        <v>0</v>
      </c>
      <c r="BL249" s="13" t="s">
        <v>183</v>
      </c>
      <c r="BM249" s="164" t="s">
        <v>540</v>
      </c>
    </row>
    <row r="250" spans="2:65" s="1" customFormat="1" ht="16.5" customHeight="1">
      <c r="B250" s="152"/>
      <c r="C250" s="153" t="s">
        <v>541</v>
      </c>
      <c r="D250" s="153" t="s">
        <v>178</v>
      </c>
      <c r="E250" s="154" t="s">
        <v>542</v>
      </c>
      <c r="F250" s="155" t="s">
        <v>543</v>
      </c>
      <c r="G250" s="156" t="s">
        <v>206</v>
      </c>
      <c r="H250" s="157">
        <v>113.32299999999999</v>
      </c>
      <c r="I250" s="158"/>
      <c r="J250" s="159">
        <f t="shared" si="40"/>
        <v>0</v>
      </c>
      <c r="K250" s="155" t="s">
        <v>182</v>
      </c>
      <c r="L250" s="28"/>
      <c r="M250" s="160" t="s">
        <v>1</v>
      </c>
      <c r="N250" s="161" t="s">
        <v>40</v>
      </c>
      <c r="O250" s="51"/>
      <c r="P250" s="162">
        <f t="shared" si="41"/>
        <v>0</v>
      </c>
      <c r="Q250" s="162">
        <v>0</v>
      </c>
      <c r="R250" s="162">
        <f t="shared" si="42"/>
        <v>0</v>
      </c>
      <c r="S250" s="162">
        <v>0</v>
      </c>
      <c r="T250" s="163">
        <f t="shared" si="43"/>
        <v>0</v>
      </c>
      <c r="AR250" s="164" t="s">
        <v>183</v>
      </c>
      <c r="AT250" s="164" t="s">
        <v>178</v>
      </c>
      <c r="AU250" s="164" t="s">
        <v>86</v>
      </c>
      <c r="AY250" s="13" t="s">
        <v>176</v>
      </c>
      <c r="BE250" s="165">
        <f t="shared" si="44"/>
        <v>0</v>
      </c>
      <c r="BF250" s="165">
        <f t="shared" si="45"/>
        <v>0</v>
      </c>
      <c r="BG250" s="165">
        <f t="shared" si="46"/>
        <v>0</v>
      </c>
      <c r="BH250" s="165">
        <f t="shared" si="47"/>
        <v>0</v>
      </c>
      <c r="BI250" s="165">
        <f t="shared" si="48"/>
        <v>0</v>
      </c>
      <c r="BJ250" s="13" t="s">
        <v>86</v>
      </c>
      <c r="BK250" s="165">
        <f t="shared" si="49"/>
        <v>0</v>
      </c>
      <c r="BL250" s="13" t="s">
        <v>183</v>
      </c>
      <c r="BM250" s="164" t="s">
        <v>544</v>
      </c>
    </row>
    <row r="251" spans="2:65" s="1" customFormat="1" ht="24" customHeight="1">
      <c r="B251" s="152"/>
      <c r="C251" s="153" t="s">
        <v>545</v>
      </c>
      <c r="D251" s="153" t="s">
        <v>178</v>
      </c>
      <c r="E251" s="154" t="s">
        <v>546</v>
      </c>
      <c r="F251" s="155" t="s">
        <v>547</v>
      </c>
      <c r="G251" s="156" t="s">
        <v>206</v>
      </c>
      <c r="H251" s="157">
        <v>1133.23</v>
      </c>
      <c r="I251" s="158"/>
      <c r="J251" s="159">
        <f t="shared" si="40"/>
        <v>0</v>
      </c>
      <c r="K251" s="155" t="s">
        <v>182</v>
      </c>
      <c r="L251" s="28"/>
      <c r="M251" s="160" t="s">
        <v>1</v>
      </c>
      <c r="N251" s="161" t="s">
        <v>40</v>
      </c>
      <c r="O251" s="51"/>
      <c r="P251" s="162">
        <f t="shared" si="41"/>
        <v>0</v>
      </c>
      <c r="Q251" s="162">
        <v>0</v>
      </c>
      <c r="R251" s="162">
        <f t="shared" si="42"/>
        <v>0</v>
      </c>
      <c r="S251" s="162">
        <v>0</v>
      </c>
      <c r="T251" s="163">
        <f t="shared" si="43"/>
        <v>0</v>
      </c>
      <c r="AR251" s="164" t="s">
        <v>183</v>
      </c>
      <c r="AT251" s="164" t="s">
        <v>178</v>
      </c>
      <c r="AU251" s="164" t="s">
        <v>86</v>
      </c>
      <c r="AY251" s="13" t="s">
        <v>176</v>
      </c>
      <c r="BE251" s="165">
        <f t="shared" si="44"/>
        <v>0</v>
      </c>
      <c r="BF251" s="165">
        <f t="shared" si="45"/>
        <v>0</v>
      </c>
      <c r="BG251" s="165">
        <f t="shared" si="46"/>
        <v>0</v>
      </c>
      <c r="BH251" s="165">
        <f t="shared" si="47"/>
        <v>0</v>
      </c>
      <c r="BI251" s="165">
        <f t="shared" si="48"/>
        <v>0</v>
      </c>
      <c r="BJ251" s="13" t="s">
        <v>86</v>
      </c>
      <c r="BK251" s="165">
        <f t="shared" si="49"/>
        <v>0</v>
      </c>
      <c r="BL251" s="13" t="s">
        <v>183</v>
      </c>
      <c r="BM251" s="164" t="s">
        <v>548</v>
      </c>
    </row>
    <row r="252" spans="2:65" s="1" customFormat="1" ht="24" customHeight="1">
      <c r="B252" s="152"/>
      <c r="C252" s="153" t="s">
        <v>549</v>
      </c>
      <c r="D252" s="153" t="s">
        <v>178</v>
      </c>
      <c r="E252" s="154" t="s">
        <v>550</v>
      </c>
      <c r="F252" s="155" t="s">
        <v>551</v>
      </c>
      <c r="G252" s="156" t="s">
        <v>206</v>
      </c>
      <c r="H252" s="157">
        <v>113.32299999999999</v>
      </c>
      <c r="I252" s="158"/>
      <c r="J252" s="159">
        <f t="shared" si="40"/>
        <v>0</v>
      </c>
      <c r="K252" s="155" t="s">
        <v>182</v>
      </c>
      <c r="L252" s="28"/>
      <c r="M252" s="160" t="s">
        <v>1</v>
      </c>
      <c r="N252" s="161" t="s">
        <v>40</v>
      </c>
      <c r="O252" s="51"/>
      <c r="P252" s="162">
        <f t="shared" si="41"/>
        <v>0</v>
      </c>
      <c r="Q252" s="162">
        <v>0</v>
      </c>
      <c r="R252" s="162">
        <f t="shared" si="42"/>
        <v>0</v>
      </c>
      <c r="S252" s="162">
        <v>0</v>
      </c>
      <c r="T252" s="163">
        <f t="shared" si="43"/>
        <v>0</v>
      </c>
      <c r="AR252" s="164" t="s">
        <v>183</v>
      </c>
      <c r="AT252" s="164" t="s">
        <v>178</v>
      </c>
      <c r="AU252" s="164" t="s">
        <v>86</v>
      </c>
      <c r="AY252" s="13" t="s">
        <v>176</v>
      </c>
      <c r="BE252" s="165">
        <f t="shared" si="44"/>
        <v>0</v>
      </c>
      <c r="BF252" s="165">
        <f t="shared" si="45"/>
        <v>0</v>
      </c>
      <c r="BG252" s="165">
        <f t="shared" si="46"/>
        <v>0</v>
      </c>
      <c r="BH252" s="165">
        <f t="shared" si="47"/>
        <v>0</v>
      </c>
      <c r="BI252" s="165">
        <f t="shared" si="48"/>
        <v>0</v>
      </c>
      <c r="BJ252" s="13" t="s">
        <v>86</v>
      </c>
      <c r="BK252" s="165">
        <f t="shared" si="49"/>
        <v>0</v>
      </c>
      <c r="BL252" s="13" t="s">
        <v>183</v>
      </c>
      <c r="BM252" s="164" t="s">
        <v>552</v>
      </c>
    </row>
    <row r="253" spans="2:65" s="1" customFormat="1" ht="24" customHeight="1">
      <c r="B253" s="152"/>
      <c r="C253" s="153" t="s">
        <v>553</v>
      </c>
      <c r="D253" s="153" t="s">
        <v>178</v>
      </c>
      <c r="E253" s="154" t="s">
        <v>554</v>
      </c>
      <c r="F253" s="155" t="s">
        <v>555</v>
      </c>
      <c r="G253" s="156" t="s">
        <v>206</v>
      </c>
      <c r="H253" s="157">
        <v>226.64599999999999</v>
      </c>
      <c r="I253" s="158"/>
      <c r="J253" s="159">
        <f t="shared" si="40"/>
        <v>0</v>
      </c>
      <c r="K253" s="155" t="s">
        <v>182</v>
      </c>
      <c r="L253" s="28"/>
      <c r="M253" s="160" t="s">
        <v>1</v>
      </c>
      <c r="N253" s="161" t="s">
        <v>40</v>
      </c>
      <c r="O253" s="51"/>
      <c r="P253" s="162">
        <f t="shared" si="41"/>
        <v>0</v>
      </c>
      <c r="Q253" s="162">
        <v>0</v>
      </c>
      <c r="R253" s="162">
        <f t="shared" si="42"/>
        <v>0</v>
      </c>
      <c r="S253" s="162">
        <v>0</v>
      </c>
      <c r="T253" s="163">
        <f t="shared" si="43"/>
        <v>0</v>
      </c>
      <c r="AR253" s="164" t="s">
        <v>183</v>
      </c>
      <c r="AT253" s="164" t="s">
        <v>178</v>
      </c>
      <c r="AU253" s="164" t="s">
        <v>86</v>
      </c>
      <c r="AY253" s="13" t="s">
        <v>176</v>
      </c>
      <c r="BE253" s="165">
        <f t="shared" si="44"/>
        <v>0</v>
      </c>
      <c r="BF253" s="165">
        <f t="shared" si="45"/>
        <v>0</v>
      </c>
      <c r="BG253" s="165">
        <f t="shared" si="46"/>
        <v>0</v>
      </c>
      <c r="BH253" s="165">
        <f t="shared" si="47"/>
        <v>0</v>
      </c>
      <c r="BI253" s="165">
        <f t="shared" si="48"/>
        <v>0</v>
      </c>
      <c r="BJ253" s="13" t="s">
        <v>86</v>
      </c>
      <c r="BK253" s="165">
        <f t="shared" si="49"/>
        <v>0</v>
      </c>
      <c r="BL253" s="13" t="s">
        <v>183</v>
      </c>
      <c r="BM253" s="164" t="s">
        <v>556</v>
      </c>
    </row>
    <row r="254" spans="2:65" s="1" customFormat="1" ht="16.5" customHeight="1">
      <c r="B254" s="152"/>
      <c r="C254" s="153" t="s">
        <v>557</v>
      </c>
      <c r="D254" s="153" t="s">
        <v>178</v>
      </c>
      <c r="E254" s="154" t="s">
        <v>558</v>
      </c>
      <c r="F254" s="155" t="s">
        <v>559</v>
      </c>
      <c r="G254" s="156" t="s">
        <v>206</v>
      </c>
      <c r="H254" s="157">
        <v>113.32299999999999</v>
      </c>
      <c r="I254" s="158"/>
      <c r="J254" s="159">
        <f t="shared" si="40"/>
        <v>0</v>
      </c>
      <c r="K254" s="155" t="s">
        <v>182</v>
      </c>
      <c r="L254" s="28"/>
      <c r="M254" s="160" t="s">
        <v>1</v>
      </c>
      <c r="N254" s="161" t="s">
        <v>40</v>
      </c>
      <c r="O254" s="51"/>
      <c r="P254" s="162">
        <f t="shared" si="41"/>
        <v>0</v>
      </c>
      <c r="Q254" s="162">
        <v>0</v>
      </c>
      <c r="R254" s="162">
        <f t="shared" si="42"/>
        <v>0</v>
      </c>
      <c r="S254" s="162">
        <v>0</v>
      </c>
      <c r="T254" s="163">
        <f t="shared" si="43"/>
        <v>0</v>
      </c>
      <c r="AR254" s="164" t="s">
        <v>183</v>
      </c>
      <c r="AT254" s="164" t="s">
        <v>178</v>
      </c>
      <c r="AU254" s="164" t="s">
        <v>86</v>
      </c>
      <c r="AY254" s="13" t="s">
        <v>176</v>
      </c>
      <c r="BE254" s="165">
        <f t="shared" si="44"/>
        <v>0</v>
      </c>
      <c r="BF254" s="165">
        <f t="shared" si="45"/>
        <v>0</v>
      </c>
      <c r="BG254" s="165">
        <f t="shared" si="46"/>
        <v>0</v>
      </c>
      <c r="BH254" s="165">
        <f t="shared" si="47"/>
        <v>0</v>
      </c>
      <c r="BI254" s="165">
        <f t="shared" si="48"/>
        <v>0</v>
      </c>
      <c r="BJ254" s="13" t="s">
        <v>86</v>
      </c>
      <c r="BK254" s="165">
        <f t="shared" si="49"/>
        <v>0</v>
      </c>
      <c r="BL254" s="13" t="s">
        <v>183</v>
      </c>
      <c r="BM254" s="164" t="s">
        <v>560</v>
      </c>
    </row>
    <row r="255" spans="2:65" s="11" customFormat="1" ht="22.9" customHeight="1">
      <c r="B255" s="139"/>
      <c r="D255" s="140" t="s">
        <v>73</v>
      </c>
      <c r="E255" s="150" t="s">
        <v>561</v>
      </c>
      <c r="F255" s="150" t="s">
        <v>562</v>
      </c>
      <c r="I255" s="142"/>
      <c r="J255" s="151">
        <f>BK255</f>
        <v>0</v>
      </c>
      <c r="L255" s="139"/>
      <c r="M255" s="144"/>
      <c r="N255" s="145"/>
      <c r="O255" s="145"/>
      <c r="P255" s="146">
        <f>P256</f>
        <v>0</v>
      </c>
      <c r="Q255" s="145"/>
      <c r="R255" s="146">
        <f>R256</f>
        <v>0</v>
      </c>
      <c r="S255" s="145"/>
      <c r="T255" s="147">
        <f>T256</f>
        <v>0</v>
      </c>
      <c r="AR255" s="140" t="s">
        <v>81</v>
      </c>
      <c r="AT255" s="148" t="s">
        <v>73</v>
      </c>
      <c r="AU255" s="148" t="s">
        <v>81</v>
      </c>
      <c r="AY255" s="140" t="s">
        <v>176</v>
      </c>
      <c r="BK255" s="149">
        <f>BK256</f>
        <v>0</v>
      </c>
    </row>
    <row r="256" spans="2:65" s="1" customFormat="1" ht="24" customHeight="1">
      <c r="B256" s="152"/>
      <c r="C256" s="153" t="s">
        <v>563</v>
      </c>
      <c r="D256" s="153" t="s">
        <v>178</v>
      </c>
      <c r="E256" s="154" t="s">
        <v>564</v>
      </c>
      <c r="F256" s="155" t="s">
        <v>565</v>
      </c>
      <c r="G256" s="156" t="s">
        <v>206</v>
      </c>
      <c r="H256" s="157">
        <v>210.55099999999999</v>
      </c>
      <c r="I256" s="158"/>
      <c r="J256" s="159">
        <f>ROUND(I256*H256,2)</f>
        <v>0</v>
      </c>
      <c r="K256" s="155" t="s">
        <v>182</v>
      </c>
      <c r="L256" s="28"/>
      <c r="M256" s="160" t="s">
        <v>1</v>
      </c>
      <c r="N256" s="161" t="s">
        <v>40</v>
      </c>
      <c r="O256" s="51"/>
      <c r="P256" s="162">
        <f>O256*H256</f>
        <v>0</v>
      </c>
      <c r="Q256" s="162">
        <v>0</v>
      </c>
      <c r="R256" s="162">
        <f>Q256*H256</f>
        <v>0</v>
      </c>
      <c r="S256" s="162">
        <v>0</v>
      </c>
      <c r="T256" s="163">
        <f>S256*H256</f>
        <v>0</v>
      </c>
      <c r="AR256" s="164" t="s">
        <v>183</v>
      </c>
      <c r="AT256" s="164" t="s">
        <v>178</v>
      </c>
      <c r="AU256" s="164" t="s">
        <v>86</v>
      </c>
      <c r="AY256" s="13" t="s">
        <v>176</v>
      </c>
      <c r="BE256" s="165">
        <f>IF(N256="základná",J256,0)</f>
        <v>0</v>
      </c>
      <c r="BF256" s="165">
        <f>IF(N256="znížená",J256,0)</f>
        <v>0</v>
      </c>
      <c r="BG256" s="165">
        <f>IF(N256="zákl. prenesená",J256,0)</f>
        <v>0</v>
      </c>
      <c r="BH256" s="165">
        <f>IF(N256="zníž. prenesená",J256,0)</f>
        <v>0</v>
      </c>
      <c r="BI256" s="165">
        <f>IF(N256="nulová",J256,0)</f>
        <v>0</v>
      </c>
      <c r="BJ256" s="13" t="s">
        <v>86</v>
      </c>
      <c r="BK256" s="165">
        <f>ROUND(I256*H256,2)</f>
        <v>0</v>
      </c>
      <c r="BL256" s="13" t="s">
        <v>183</v>
      </c>
      <c r="BM256" s="164" t="s">
        <v>566</v>
      </c>
    </row>
    <row r="257" spans="2:65" s="11" customFormat="1" ht="25.9" customHeight="1">
      <c r="B257" s="139"/>
      <c r="D257" s="140" t="s">
        <v>73</v>
      </c>
      <c r="E257" s="141" t="s">
        <v>567</v>
      </c>
      <c r="F257" s="141" t="s">
        <v>568</v>
      </c>
      <c r="I257" s="142"/>
      <c r="J257" s="143">
        <f>BK257</f>
        <v>0</v>
      </c>
      <c r="L257" s="139"/>
      <c r="M257" s="144"/>
      <c r="N257" s="145"/>
      <c r="O257" s="145"/>
      <c r="P257" s="146">
        <f>P258+P262+P270+P284+P288+P292+P296+P318+P322+P345+P359+P383+P394+P398+P407+P411+P414</f>
        <v>0</v>
      </c>
      <c r="Q257" s="145"/>
      <c r="R257" s="146">
        <f>R258+R262+R270+R284+R288+R292+R296+R318+R322+R345+R359+R383+R394+R398+R407+R411+R414</f>
        <v>41.230363019999999</v>
      </c>
      <c r="S257" s="145"/>
      <c r="T257" s="147">
        <f>T258+T262+T270+T284+T288+T292+T296+T318+T322+T345+T359+T383+T394+T398+T407+T411+T414</f>
        <v>2.7606941000000003</v>
      </c>
      <c r="AR257" s="140" t="s">
        <v>86</v>
      </c>
      <c r="AT257" s="148" t="s">
        <v>73</v>
      </c>
      <c r="AU257" s="148" t="s">
        <v>74</v>
      </c>
      <c r="AY257" s="140" t="s">
        <v>176</v>
      </c>
      <c r="BK257" s="149">
        <f>BK258+BK262+BK270+BK284+BK288+BK292+BK296+BK318+BK322+BK345+BK359+BK383+BK394+BK398+BK407+BK411+BK414</f>
        <v>0</v>
      </c>
    </row>
    <row r="258" spans="2:65" s="11" customFormat="1" ht="22.9" customHeight="1">
      <c r="B258" s="139"/>
      <c r="D258" s="140" t="s">
        <v>73</v>
      </c>
      <c r="E258" s="150" t="s">
        <v>569</v>
      </c>
      <c r="F258" s="150" t="s">
        <v>570</v>
      </c>
      <c r="I258" s="142"/>
      <c r="J258" s="151">
        <f>BK258</f>
        <v>0</v>
      </c>
      <c r="L258" s="139"/>
      <c r="M258" s="144"/>
      <c r="N258" s="145"/>
      <c r="O258" s="145"/>
      <c r="P258" s="146">
        <f>SUM(P259:P261)</f>
        <v>0</v>
      </c>
      <c r="Q258" s="145"/>
      <c r="R258" s="146">
        <f>SUM(R259:R261)</f>
        <v>0.191664</v>
      </c>
      <c r="S258" s="145"/>
      <c r="T258" s="147">
        <f>SUM(T259:T261)</f>
        <v>0</v>
      </c>
      <c r="AR258" s="140" t="s">
        <v>86</v>
      </c>
      <c r="AT258" s="148" t="s">
        <v>73</v>
      </c>
      <c r="AU258" s="148" t="s">
        <v>81</v>
      </c>
      <c r="AY258" s="140" t="s">
        <v>176</v>
      </c>
      <c r="BK258" s="149">
        <f>SUM(BK259:BK261)</f>
        <v>0</v>
      </c>
    </row>
    <row r="259" spans="2:65" s="1" customFormat="1" ht="24" customHeight="1">
      <c r="B259" s="152"/>
      <c r="C259" s="153" t="s">
        <v>571</v>
      </c>
      <c r="D259" s="153" t="s">
        <v>178</v>
      </c>
      <c r="E259" s="154" t="s">
        <v>572</v>
      </c>
      <c r="F259" s="155" t="s">
        <v>573</v>
      </c>
      <c r="G259" s="156" t="s">
        <v>181</v>
      </c>
      <c r="H259" s="157">
        <v>14.52</v>
      </c>
      <c r="I259" s="158"/>
      <c r="J259" s="159">
        <f>ROUND(I259*H259,2)</f>
        <v>0</v>
      </c>
      <c r="K259" s="155" t="s">
        <v>182</v>
      </c>
      <c r="L259" s="28"/>
      <c r="M259" s="160" t="s">
        <v>1</v>
      </c>
      <c r="N259" s="161" t="s">
        <v>40</v>
      </c>
      <c r="O259" s="51"/>
      <c r="P259" s="162">
        <f>O259*H259</f>
        <v>0</v>
      </c>
      <c r="Q259" s="162">
        <v>0.01</v>
      </c>
      <c r="R259" s="162">
        <f>Q259*H259</f>
        <v>0.1452</v>
      </c>
      <c r="S259" s="162">
        <v>0</v>
      </c>
      <c r="T259" s="163">
        <f>S259*H259</f>
        <v>0</v>
      </c>
      <c r="AR259" s="164" t="s">
        <v>244</v>
      </c>
      <c r="AT259" s="164" t="s">
        <v>178</v>
      </c>
      <c r="AU259" s="164" t="s">
        <v>86</v>
      </c>
      <c r="AY259" s="13" t="s">
        <v>176</v>
      </c>
      <c r="BE259" s="165">
        <f>IF(N259="základná",J259,0)</f>
        <v>0</v>
      </c>
      <c r="BF259" s="165">
        <f>IF(N259="znížená",J259,0)</f>
        <v>0</v>
      </c>
      <c r="BG259" s="165">
        <f>IF(N259="zákl. prenesená",J259,0)</f>
        <v>0</v>
      </c>
      <c r="BH259" s="165">
        <f>IF(N259="zníž. prenesená",J259,0)</f>
        <v>0</v>
      </c>
      <c r="BI259" s="165">
        <f>IF(N259="nulová",J259,0)</f>
        <v>0</v>
      </c>
      <c r="BJ259" s="13" t="s">
        <v>86</v>
      </c>
      <c r="BK259" s="165">
        <f>ROUND(I259*H259,2)</f>
        <v>0</v>
      </c>
      <c r="BL259" s="13" t="s">
        <v>244</v>
      </c>
      <c r="BM259" s="164" t="s">
        <v>574</v>
      </c>
    </row>
    <row r="260" spans="2:65" s="1" customFormat="1" ht="24" customHeight="1">
      <c r="B260" s="152"/>
      <c r="C260" s="166" t="s">
        <v>575</v>
      </c>
      <c r="D260" s="166" t="s">
        <v>383</v>
      </c>
      <c r="E260" s="167" t="s">
        <v>576</v>
      </c>
      <c r="F260" s="168" t="s">
        <v>577</v>
      </c>
      <c r="G260" s="169" t="s">
        <v>181</v>
      </c>
      <c r="H260" s="170">
        <v>14.52</v>
      </c>
      <c r="I260" s="171"/>
      <c r="J260" s="172">
        <f>ROUND(I260*H260,2)</f>
        <v>0</v>
      </c>
      <c r="K260" s="168" t="s">
        <v>182</v>
      </c>
      <c r="L260" s="173"/>
      <c r="M260" s="174" t="s">
        <v>1</v>
      </c>
      <c r="N260" s="175" t="s">
        <v>40</v>
      </c>
      <c r="O260" s="51"/>
      <c r="P260" s="162">
        <f>O260*H260</f>
        <v>0</v>
      </c>
      <c r="Q260" s="162">
        <v>3.2000000000000002E-3</v>
      </c>
      <c r="R260" s="162">
        <f>Q260*H260</f>
        <v>4.6463999999999998E-2</v>
      </c>
      <c r="S260" s="162">
        <v>0</v>
      </c>
      <c r="T260" s="163">
        <f>S260*H260</f>
        <v>0</v>
      </c>
      <c r="AR260" s="164" t="s">
        <v>310</v>
      </c>
      <c r="AT260" s="164" t="s">
        <v>383</v>
      </c>
      <c r="AU260" s="164" t="s">
        <v>86</v>
      </c>
      <c r="AY260" s="13" t="s">
        <v>176</v>
      </c>
      <c r="BE260" s="165">
        <f>IF(N260="základná",J260,0)</f>
        <v>0</v>
      </c>
      <c r="BF260" s="165">
        <f>IF(N260="znížená",J260,0)</f>
        <v>0</v>
      </c>
      <c r="BG260" s="165">
        <f>IF(N260="zákl. prenesená",J260,0)</f>
        <v>0</v>
      </c>
      <c r="BH260" s="165">
        <f>IF(N260="zníž. prenesená",J260,0)</f>
        <v>0</v>
      </c>
      <c r="BI260" s="165">
        <f>IF(N260="nulová",J260,0)</f>
        <v>0</v>
      </c>
      <c r="BJ260" s="13" t="s">
        <v>86</v>
      </c>
      <c r="BK260" s="165">
        <f>ROUND(I260*H260,2)</f>
        <v>0</v>
      </c>
      <c r="BL260" s="13" t="s">
        <v>244</v>
      </c>
      <c r="BM260" s="164" t="s">
        <v>578</v>
      </c>
    </row>
    <row r="261" spans="2:65" s="1" customFormat="1" ht="24" customHeight="1">
      <c r="B261" s="152"/>
      <c r="C261" s="153" t="s">
        <v>579</v>
      </c>
      <c r="D261" s="153" t="s">
        <v>178</v>
      </c>
      <c r="E261" s="154" t="s">
        <v>580</v>
      </c>
      <c r="F261" s="155" t="s">
        <v>581</v>
      </c>
      <c r="G261" s="156" t="s">
        <v>206</v>
      </c>
      <c r="H261" s="157">
        <v>0.192</v>
      </c>
      <c r="I261" s="158"/>
      <c r="J261" s="159">
        <f>ROUND(I261*H261,2)</f>
        <v>0</v>
      </c>
      <c r="K261" s="155" t="s">
        <v>182</v>
      </c>
      <c r="L261" s="183"/>
      <c r="M261" s="160" t="s">
        <v>1</v>
      </c>
      <c r="N261" s="161" t="s">
        <v>40</v>
      </c>
      <c r="O261" s="51"/>
      <c r="P261" s="162">
        <f>O261*H261</f>
        <v>0</v>
      </c>
      <c r="Q261" s="162">
        <v>0</v>
      </c>
      <c r="R261" s="162">
        <f>Q261*H261</f>
        <v>0</v>
      </c>
      <c r="S261" s="162">
        <v>0</v>
      </c>
      <c r="T261" s="163">
        <f>S261*H261</f>
        <v>0</v>
      </c>
      <c r="AR261" s="164" t="s">
        <v>244</v>
      </c>
      <c r="AT261" s="164" t="s">
        <v>178</v>
      </c>
      <c r="AU261" s="164" t="s">
        <v>86</v>
      </c>
      <c r="AY261" s="13" t="s">
        <v>176</v>
      </c>
      <c r="BE261" s="165">
        <f>IF(N261="základná",J261,0)</f>
        <v>0</v>
      </c>
      <c r="BF261" s="165">
        <f>IF(N261="znížená",J261,0)</f>
        <v>0</v>
      </c>
      <c r="BG261" s="165">
        <f>IF(N261="zákl. prenesená",J261,0)</f>
        <v>0</v>
      </c>
      <c r="BH261" s="165">
        <f>IF(N261="zníž. prenesená",J261,0)</f>
        <v>0</v>
      </c>
      <c r="BI261" s="165">
        <f>IF(N261="nulová",J261,0)</f>
        <v>0</v>
      </c>
      <c r="BJ261" s="13" t="s">
        <v>86</v>
      </c>
      <c r="BK261" s="165">
        <f>ROUND(I261*H261,2)</f>
        <v>0</v>
      </c>
      <c r="BL261" s="13" t="s">
        <v>244</v>
      </c>
      <c r="BM261" s="164" t="s">
        <v>582</v>
      </c>
    </row>
    <row r="262" spans="2:65" s="11" customFormat="1" ht="22.9" customHeight="1">
      <c r="B262" s="139"/>
      <c r="D262" s="140" t="s">
        <v>73</v>
      </c>
      <c r="E262" s="150" t="s">
        <v>583</v>
      </c>
      <c r="F262" s="150" t="s">
        <v>584</v>
      </c>
      <c r="I262" s="142"/>
      <c r="J262" s="151">
        <f>BK262</f>
        <v>0</v>
      </c>
      <c r="L262" s="139"/>
      <c r="M262" s="144"/>
      <c r="N262" s="145"/>
      <c r="O262" s="145"/>
      <c r="P262" s="146">
        <f>SUM(P263:P269)</f>
        <v>0</v>
      </c>
      <c r="Q262" s="145"/>
      <c r="R262" s="146">
        <f>SUM(R263:R269)</f>
        <v>8.8878299999999993E-2</v>
      </c>
      <c r="S262" s="145"/>
      <c r="T262" s="147">
        <f>SUM(T263:T269)</f>
        <v>0</v>
      </c>
      <c r="AR262" s="140" t="s">
        <v>86</v>
      </c>
      <c r="AT262" s="148" t="s">
        <v>73</v>
      </c>
      <c r="AU262" s="148" t="s">
        <v>81</v>
      </c>
      <c r="AY262" s="140" t="s">
        <v>176</v>
      </c>
      <c r="BK262" s="149">
        <f>SUM(BK263:BK269)</f>
        <v>0</v>
      </c>
    </row>
    <row r="263" spans="2:65" s="1" customFormat="1" ht="36" customHeight="1">
      <c r="B263" s="152"/>
      <c r="C263" s="153" t="s">
        <v>585</v>
      </c>
      <c r="D263" s="153" t="s">
        <v>178</v>
      </c>
      <c r="E263" s="154" t="s">
        <v>586</v>
      </c>
      <c r="F263" s="155" t="s">
        <v>587</v>
      </c>
      <c r="G263" s="156" t="s">
        <v>181</v>
      </c>
      <c r="H263" s="157">
        <v>5.13</v>
      </c>
      <c r="I263" s="158"/>
      <c r="J263" s="159">
        <f t="shared" ref="J263:J269" si="50">ROUND(I263*H263,2)</f>
        <v>0</v>
      </c>
      <c r="K263" s="155" t="s">
        <v>182</v>
      </c>
      <c r="L263" s="28"/>
      <c r="M263" s="160" t="s">
        <v>1</v>
      </c>
      <c r="N263" s="161" t="s">
        <v>40</v>
      </c>
      <c r="O263" s="51"/>
      <c r="P263" s="162">
        <f t="shared" ref="P263:P269" si="51">O263*H263</f>
        <v>0</v>
      </c>
      <c r="Q263" s="162">
        <v>1.0999999999999999E-2</v>
      </c>
      <c r="R263" s="162">
        <f t="shared" ref="R263:R269" si="52">Q263*H263</f>
        <v>5.6429999999999994E-2</v>
      </c>
      <c r="S263" s="162">
        <v>0</v>
      </c>
      <c r="T263" s="163">
        <f t="shared" ref="T263:T269" si="53">S263*H263</f>
        <v>0</v>
      </c>
      <c r="AR263" s="164" t="s">
        <v>244</v>
      </c>
      <c r="AT263" s="164" t="s">
        <v>178</v>
      </c>
      <c r="AU263" s="164" t="s">
        <v>86</v>
      </c>
      <c r="AY263" s="13" t="s">
        <v>176</v>
      </c>
      <c r="BE263" s="165">
        <f t="shared" ref="BE263:BE269" si="54">IF(N263="základná",J263,0)</f>
        <v>0</v>
      </c>
      <c r="BF263" s="165">
        <f t="shared" ref="BF263:BF269" si="55">IF(N263="znížená",J263,0)</f>
        <v>0</v>
      </c>
      <c r="BG263" s="165">
        <f t="shared" ref="BG263:BG269" si="56">IF(N263="zákl. prenesená",J263,0)</f>
        <v>0</v>
      </c>
      <c r="BH263" s="165">
        <f t="shared" ref="BH263:BH269" si="57">IF(N263="zníž. prenesená",J263,0)</f>
        <v>0</v>
      </c>
      <c r="BI263" s="165">
        <f t="shared" ref="BI263:BI269" si="58">IF(N263="nulová",J263,0)</f>
        <v>0</v>
      </c>
      <c r="BJ263" s="13" t="s">
        <v>86</v>
      </c>
      <c r="BK263" s="165">
        <f t="shared" ref="BK263:BK269" si="59">ROUND(I263*H263,2)</f>
        <v>0</v>
      </c>
      <c r="BL263" s="13" t="s">
        <v>244</v>
      </c>
      <c r="BM263" s="164" t="s">
        <v>588</v>
      </c>
    </row>
    <row r="264" spans="2:65" s="1" customFormat="1" ht="24" customHeight="1">
      <c r="B264" s="152"/>
      <c r="C264" s="166" t="s">
        <v>561</v>
      </c>
      <c r="D264" s="166" t="s">
        <v>383</v>
      </c>
      <c r="E264" s="167" t="s">
        <v>589</v>
      </c>
      <c r="F264" s="168" t="s">
        <v>590</v>
      </c>
      <c r="G264" s="169" t="s">
        <v>181</v>
      </c>
      <c r="H264" s="170">
        <v>5.9</v>
      </c>
      <c r="I264" s="171"/>
      <c r="J264" s="172">
        <f t="shared" si="50"/>
        <v>0</v>
      </c>
      <c r="K264" s="168" t="s">
        <v>182</v>
      </c>
      <c r="L264" s="173"/>
      <c r="M264" s="174" t="s">
        <v>1</v>
      </c>
      <c r="N264" s="175" t="s">
        <v>40</v>
      </c>
      <c r="O264" s="51"/>
      <c r="P264" s="162">
        <f t="shared" si="51"/>
        <v>0</v>
      </c>
      <c r="Q264" s="162">
        <v>1.9E-3</v>
      </c>
      <c r="R264" s="162">
        <f t="shared" si="52"/>
        <v>1.1210000000000001E-2</v>
      </c>
      <c r="S264" s="162">
        <v>0</v>
      </c>
      <c r="T264" s="163">
        <f t="shared" si="53"/>
        <v>0</v>
      </c>
      <c r="AR264" s="164" t="s">
        <v>310</v>
      </c>
      <c r="AT264" s="164" t="s">
        <v>383</v>
      </c>
      <c r="AU264" s="164" t="s">
        <v>86</v>
      </c>
      <c r="AY264" s="13" t="s">
        <v>176</v>
      </c>
      <c r="BE264" s="165">
        <f t="shared" si="54"/>
        <v>0</v>
      </c>
      <c r="BF264" s="165">
        <f t="shared" si="55"/>
        <v>0</v>
      </c>
      <c r="BG264" s="165">
        <f t="shared" si="56"/>
        <v>0</v>
      </c>
      <c r="BH264" s="165">
        <f t="shared" si="57"/>
        <v>0</v>
      </c>
      <c r="BI264" s="165">
        <f t="shared" si="58"/>
        <v>0</v>
      </c>
      <c r="BJ264" s="13" t="s">
        <v>86</v>
      </c>
      <c r="BK264" s="165">
        <f t="shared" si="59"/>
        <v>0</v>
      </c>
      <c r="BL264" s="13" t="s">
        <v>244</v>
      </c>
      <c r="BM264" s="164" t="s">
        <v>591</v>
      </c>
    </row>
    <row r="265" spans="2:65" s="1" customFormat="1" ht="24" customHeight="1">
      <c r="B265" s="152"/>
      <c r="C265" s="153" t="s">
        <v>592</v>
      </c>
      <c r="D265" s="153" t="s">
        <v>178</v>
      </c>
      <c r="E265" s="154" t="s">
        <v>593</v>
      </c>
      <c r="F265" s="155" t="s">
        <v>594</v>
      </c>
      <c r="G265" s="156" t="s">
        <v>431</v>
      </c>
      <c r="H265" s="157">
        <v>18.100000000000001</v>
      </c>
      <c r="I265" s="158"/>
      <c r="J265" s="159">
        <f t="shared" si="50"/>
        <v>0</v>
      </c>
      <c r="K265" s="155" t="s">
        <v>182</v>
      </c>
      <c r="L265" s="28"/>
      <c r="M265" s="160" t="s">
        <v>1</v>
      </c>
      <c r="N265" s="161" t="s">
        <v>40</v>
      </c>
      <c r="O265" s="51"/>
      <c r="P265" s="162">
        <f t="shared" si="51"/>
        <v>0</v>
      </c>
      <c r="Q265" s="162">
        <v>1E-3</v>
      </c>
      <c r="R265" s="162">
        <f t="shared" si="52"/>
        <v>1.8100000000000002E-2</v>
      </c>
      <c r="S265" s="162">
        <v>0</v>
      </c>
      <c r="T265" s="163">
        <f t="shared" si="53"/>
        <v>0</v>
      </c>
      <c r="AR265" s="164" t="s">
        <v>244</v>
      </c>
      <c r="AT265" s="164" t="s">
        <v>178</v>
      </c>
      <c r="AU265" s="164" t="s">
        <v>86</v>
      </c>
      <c r="AY265" s="13" t="s">
        <v>176</v>
      </c>
      <c r="BE265" s="165">
        <f t="shared" si="54"/>
        <v>0</v>
      </c>
      <c r="BF265" s="165">
        <f t="shared" si="55"/>
        <v>0</v>
      </c>
      <c r="BG265" s="165">
        <f t="shared" si="56"/>
        <v>0</v>
      </c>
      <c r="BH265" s="165">
        <f t="shared" si="57"/>
        <v>0</v>
      </c>
      <c r="BI265" s="165">
        <f t="shared" si="58"/>
        <v>0</v>
      </c>
      <c r="BJ265" s="13" t="s">
        <v>86</v>
      </c>
      <c r="BK265" s="165">
        <f t="shared" si="59"/>
        <v>0</v>
      </c>
      <c r="BL265" s="13" t="s">
        <v>244</v>
      </c>
      <c r="BM265" s="164" t="s">
        <v>595</v>
      </c>
    </row>
    <row r="266" spans="2:65" s="1" customFormat="1" ht="16.5" customHeight="1">
      <c r="B266" s="152"/>
      <c r="C266" s="166" t="s">
        <v>596</v>
      </c>
      <c r="D266" s="166" t="s">
        <v>383</v>
      </c>
      <c r="E266" s="167" t="s">
        <v>597</v>
      </c>
      <c r="F266" s="168" t="s">
        <v>598</v>
      </c>
      <c r="G266" s="169" t="s">
        <v>181</v>
      </c>
      <c r="H266" s="170">
        <v>1.81</v>
      </c>
      <c r="I266" s="171"/>
      <c r="J266" s="172">
        <f t="shared" si="50"/>
        <v>0</v>
      </c>
      <c r="K266" s="168" t="s">
        <v>182</v>
      </c>
      <c r="L266" s="173"/>
      <c r="M266" s="174" t="s">
        <v>1</v>
      </c>
      <c r="N266" s="175" t="s">
        <v>40</v>
      </c>
      <c r="O266" s="51"/>
      <c r="P266" s="162">
        <f t="shared" si="51"/>
        <v>0</v>
      </c>
      <c r="Q266" s="162">
        <v>4.2999999999999999E-4</v>
      </c>
      <c r="R266" s="162">
        <f t="shared" si="52"/>
        <v>7.783E-4</v>
      </c>
      <c r="S266" s="162">
        <v>0</v>
      </c>
      <c r="T266" s="163">
        <f t="shared" si="53"/>
        <v>0</v>
      </c>
      <c r="AR266" s="164" t="s">
        <v>310</v>
      </c>
      <c r="AT266" s="164" t="s">
        <v>383</v>
      </c>
      <c r="AU266" s="164" t="s">
        <v>86</v>
      </c>
      <c r="AY266" s="13" t="s">
        <v>176</v>
      </c>
      <c r="BE266" s="165">
        <f t="shared" si="54"/>
        <v>0</v>
      </c>
      <c r="BF266" s="165">
        <f t="shared" si="55"/>
        <v>0</v>
      </c>
      <c r="BG266" s="165">
        <f t="shared" si="56"/>
        <v>0</v>
      </c>
      <c r="BH266" s="165">
        <f t="shared" si="57"/>
        <v>0</v>
      </c>
      <c r="BI266" s="165">
        <f t="shared" si="58"/>
        <v>0</v>
      </c>
      <c r="BJ266" s="13" t="s">
        <v>86</v>
      </c>
      <c r="BK266" s="165">
        <f t="shared" si="59"/>
        <v>0</v>
      </c>
      <c r="BL266" s="13" t="s">
        <v>244</v>
      </c>
      <c r="BM266" s="164" t="s">
        <v>599</v>
      </c>
    </row>
    <row r="267" spans="2:65" s="1" customFormat="1" ht="24" customHeight="1">
      <c r="B267" s="152"/>
      <c r="C267" s="153" t="s">
        <v>600</v>
      </c>
      <c r="D267" s="153" t="s">
        <v>178</v>
      </c>
      <c r="E267" s="154" t="s">
        <v>601</v>
      </c>
      <c r="F267" s="155" t="s">
        <v>602</v>
      </c>
      <c r="G267" s="156" t="s">
        <v>181</v>
      </c>
      <c r="H267" s="157">
        <v>5.13</v>
      </c>
      <c r="I267" s="158"/>
      <c r="J267" s="159">
        <f t="shared" si="50"/>
        <v>0</v>
      </c>
      <c r="K267" s="155" t="s">
        <v>182</v>
      </c>
      <c r="L267" s="28"/>
      <c r="M267" s="160" t="s">
        <v>1</v>
      </c>
      <c r="N267" s="161" t="s">
        <v>40</v>
      </c>
      <c r="O267" s="51"/>
      <c r="P267" s="162">
        <f t="shared" si="51"/>
        <v>0</v>
      </c>
      <c r="Q267" s="162">
        <v>0</v>
      </c>
      <c r="R267" s="162">
        <f t="shared" si="52"/>
        <v>0</v>
      </c>
      <c r="S267" s="162">
        <v>0</v>
      </c>
      <c r="T267" s="163">
        <f t="shared" si="53"/>
        <v>0</v>
      </c>
      <c r="AR267" s="164" t="s">
        <v>244</v>
      </c>
      <c r="AT267" s="164" t="s">
        <v>178</v>
      </c>
      <c r="AU267" s="164" t="s">
        <v>86</v>
      </c>
      <c r="AY267" s="13" t="s">
        <v>176</v>
      </c>
      <c r="BE267" s="165">
        <f t="shared" si="54"/>
        <v>0</v>
      </c>
      <c r="BF267" s="165">
        <f t="shared" si="55"/>
        <v>0</v>
      </c>
      <c r="BG267" s="165">
        <f t="shared" si="56"/>
        <v>0</v>
      </c>
      <c r="BH267" s="165">
        <f t="shared" si="57"/>
        <v>0</v>
      </c>
      <c r="BI267" s="165">
        <f t="shared" si="58"/>
        <v>0</v>
      </c>
      <c r="BJ267" s="13" t="s">
        <v>86</v>
      </c>
      <c r="BK267" s="165">
        <f t="shared" si="59"/>
        <v>0</v>
      </c>
      <c r="BL267" s="13" t="s">
        <v>244</v>
      </c>
      <c r="BM267" s="164" t="s">
        <v>603</v>
      </c>
    </row>
    <row r="268" spans="2:65" s="1" customFormat="1" ht="16.5" customHeight="1">
      <c r="B268" s="152"/>
      <c r="C268" s="166" t="s">
        <v>604</v>
      </c>
      <c r="D268" s="166" t="s">
        <v>383</v>
      </c>
      <c r="E268" s="167" t="s">
        <v>605</v>
      </c>
      <c r="F268" s="168" t="s">
        <v>606</v>
      </c>
      <c r="G268" s="169" t="s">
        <v>181</v>
      </c>
      <c r="H268" s="170">
        <v>5.9</v>
      </c>
      <c r="I268" s="171"/>
      <c r="J268" s="172">
        <f t="shared" si="50"/>
        <v>0</v>
      </c>
      <c r="K268" s="168" t="s">
        <v>182</v>
      </c>
      <c r="L268" s="173"/>
      <c r="M268" s="174" t="s">
        <v>1</v>
      </c>
      <c r="N268" s="175" t="s">
        <v>40</v>
      </c>
      <c r="O268" s="51"/>
      <c r="P268" s="162">
        <f t="shared" si="51"/>
        <v>0</v>
      </c>
      <c r="Q268" s="162">
        <v>4.0000000000000002E-4</v>
      </c>
      <c r="R268" s="162">
        <f t="shared" si="52"/>
        <v>2.3600000000000001E-3</v>
      </c>
      <c r="S268" s="162">
        <v>0</v>
      </c>
      <c r="T268" s="163">
        <f t="shared" si="53"/>
        <v>0</v>
      </c>
      <c r="AR268" s="164" t="s">
        <v>310</v>
      </c>
      <c r="AT268" s="164" t="s">
        <v>383</v>
      </c>
      <c r="AU268" s="164" t="s">
        <v>86</v>
      </c>
      <c r="AY268" s="13" t="s">
        <v>176</v>
      </c>
      <c r="BE268" s="165">
        <f t="shared" si="54"/>
        <v>0</v>
      </c>
      <c r="BF268" s="165">
        <f t="shared" si="55"/>
        <v>0</v>
      </c>
      <c r="BG268" s="165">
        <f t="shared" si="56"/>
        <v>0</v>
      </c>
      <c r="BH268" s="165">
        <f t="shared" si="57"/>
        <v>0</v>
      </c>
      <c r="BI268" s="165">
        <f t="shared" si="58"/>
        <v>0</v>
      </c>
      <c r="BJ268" s="13" t="s">
        <v>86</v>
      </c>
      <c r="BK268" s="165">
        <f t="shared" si="59"/>
        <v>0</v>
      </c>
      <c r="BL268" s="13" t="s">
        <v>244</v>
      </c>
      <c r="BM268" s="164" t="s">
        <v>607</v>
      </c>
    </row>
    <row r="269" spans="2:65" s="1" customFormat="1" ht="24" customHeight="1">
      <c r="B269" s="152"/>
      <c r="C269" s="153" t="s">
        <v>608</v>
      </c>
      <c r="D269" s="153" t="s">
        <v>178</v>
      </c>
      <c r="E269" s="154" t="s">
        <v>609</v>
      </c>
      <c r="F269" s="155" t="s">
        <v>610</v>
      </c>
      <c r="G269" s="156" t="s">
        <v>206</v>
      </c>
      <c r="H269" s="157">
        <v>8.8999999999999996E-2</v>
      </c>
      <c r="I269" s="158"/>
      <c r="J269" s="159">
        <f t="shared" si="50"/>
        <v>0</v>
      </c>
      <c r="K269" s="155" t="s">
        <v>182</v>
      </c>
      <c r="L269" s="183"/>
      <c r="M269" s="160" t="s">
        <v>1</v>
      </c>
      <c r="N269" s="161" t="s">
        <v>40</v>
      </c>
      <c r="O269" s="51"/>
      <c r="P269" s="162">
        <f t="shared" si="51"/>
        <v>0</v>
      </c>
      <c r="Q269" s="162">
        <v>0</v>
      </c>
      <c r="R269" s="162">
        <f t="shared" si="52"/>
        <v>0</v>
      </c>
      <c r="S269" s="162">
        <v>0</v>
      </c>
      <c r="T269" s="163">
        <f t="shared" si="53"/>
        <v>0</v>
      </c>
      <c r="AR269" s="164" t="s">
        <v>244</v>
      </c>
      <c r="AT269" s="164" t="s">
        <v>178</v>
      </c>
      <c r="AU269" s="164" t="s">
        <v>86</v>
      </c>
      <c r="AY269" s="13" t="s">
        <v>176</v>
      </c>
      <c r="BE269" s="165">
        <f t="shared" si="54"/>
        <v>0</v>
      </c>
      <c r="BF269" s="165">
        <f t="shared" si="55"/>
        <v>0</v>
      </c>
      <c r="BG269" s="165">
        <f t="shared" si="56"/>
        <v>0</v>
      </c>
      <c r="BH269" s="165">
        <f t="shared" si="57"/>
        <v>0</v>
      </c>
      <c r="BI269" s="165">
        <f t="shared" si="58"/>
        <v>0</v>
      </c>
      <c r="BJ269" s="13" t="s">
        <v>86</v>
      </c>
      <c r="BK269" s="165">
        <f t="shared" si="59"/>
        <v>0</v>
      </c>
      <c r="BL269" s="13" t="s">
        <v>244</v>
      </c>
      <c r="BM269" s="164" t="s">
        <v>611</v>
      </c>
    </row>
    <row r="270" spans="2:65" s="11" customFormat="1" ht="22.9" customHeight="1">
      <c r="B270" s="139"/>
      <c r="D270" s="140" t="s">
        <v>73</v>
      </c>
      <c r="E270" s="150" t="s">
        <v>612</v>
      </c>
      <c r="F270" s="150" t="s">
        <v>613</v>
      </c>
      <c r="I270" s="142"/>
      <c r="J270" s="151">
        <f>BK270</f>
        <v>0</v>
      </c>
      <c r="L270" s="139"/>
      <c r="M270" s="144"/>
      <c r="N270" s="145"/>
      <c r="O270" s="145"/>
      <c r="P270" s="146">
        <f>SUM(P271:P283)</f>
        <v>0</v>
      </c>
      <c r="Q270" s="145"/>
      <c r="R270" s="146">
        <f>SUM(R271:R283)</f>
        <v>9.5567516900000005</v>
      </c>
      <c r="S270" s="145"/>
      <c r="T270" s="147">
        <f>SUM(T271:T283)</f>
        <v>0</v>
      </c>
      <c r="AR270" s="140" t="s">
        <v>86</v>
      </c>
      <c r="AT270" s="148" t="s">
        <v>73</v>
      </c>
      <c r="AU270" s="148" t="s">
        <v>81</v>
      </c>
      <c r="AY270" s="140" t="s">
        <v>176</v>
      </c>
      <c r="BK270" s="149">
        <f>SUM(BK271:BK283)</f>
        <v>0</v>
      </c>
    </row>
    <row r="271" spans="2:65" s="1" customFormat="1" ht="24" customHeight="1">
      <c r="B271" s="152"/>
      <c r="C271" s="153" t="s">
        <v>614</v>
      </c>
      <c r="D271" s="153" t="s">
        <v>178</v>
      </c>
      <c r="E271" s="154" t="s">
        <v>615</v>
      </c>
      <c r="F271" s="155" t="s">
        <v>616</v>
      </c>
      <c r="G271" s="156" t="s">
        <v>181</v>
      </c>
      <c r="H271" s="157">
        <v>335.78</v>
      </c>
      <c r="I271" s="158"/>
      <c r="J271" s="159">
        <f t="shared" ref="J271:J283" si="60">ROUND(I271*H271,2)</f>
        <v>0</v>
      </c>
      <c r="K271" s="155" t="s">
        <v>182</v>
      </c>
      <c r="L271" s="28"/>
      <c r="M271" s="160" t="s">
        <v>1</v>
      </c>
      <c r="N271" s="161" t="s">
        <v>40</v>
      </c>
      <c r="O271" s="51"/>
      <c r="P271" s="162">
        <f t="shared" ref="P271:P283" si="61">O271*H271</f>
        <v>0</v>
      </c>
      <c r="Q271" s="162">
        <v>5.0000000000000001E-3</v>
      </c>
      <c r="R271" s="162">
        <f t="shared" ref="R271:R283" si="62">Q271*H271</f>
        <v>1.6788999999999998</v>
      </c>
      <c r="S271" s="162">
        <v>0</v>
      </c>
      <c r="T271" s="163">
        <f t="shared" ref="T271:T283" si="63">S271*H271</f>
        <v>0</v>
      </c>
      <c r="AR271" s="164" t="s">
        <v>244</v>
      </c>
      <c r="AT271" s="164" t="s">
        <v>178</v>
      </c>
      <c r="AU271" s="164" t="s">
        <v>86</v>
      </c>
      <c r="AY271" s="13" t="s">
        <v>176</v>
      </c>
      <c r="BE271" s="165">
        <f t="shared" ref="BE271:BE283" si="64">IF(N271="základná",J271,0)</f>
        <v>0</v>
      </c>
      <c r="BF271" s="165">
        <f t="shared" ref="BF271:BF283" si="65">IF(N271="znížená",J271,0)</f>
        <v>0</v>
      </c>
      <c r="BG271" s="165">
        <f t="shared" ref="BG271:BG283" si="66">IF(N271="zákl. prenesená",J271,0)</f>
        <v>0</v>
      </c>
      <c r="BH271" s="165">
        <f t="shared" ref="BH271:BH283" si="67">IF(N271="zníž. prenesená",J271,0)</f>
        <v>0</v>
      </c>
      <c r="BI271" s="165">
        <f t="shared" ref="BI271:BI283" si="68">IF(N271="nulová",J271,0)</f>
        <v>0</v>
      </c>
      <c r="BJ271" s="13" t="s">
        <v>86</v>
      </c>
      <c r="BK271" s="165">
        <f t="shared" ref="BK271:BK283" si="69">ROUND(I271*H271,2)</f>
        <v>0</v>
      </c>
      <c r="BL271" s="13" t="s">
        <v>244</v>
      </c>
      <c r="BM271" s="164" t="s">
        <v>617</v>
      </c>
    </row>
    <row r="272" spans="2:65" s="1" customFormat="1" ht="36" customHeight="1">
      <c r="B272" s="152"/>
      <c r="C272" s="166" t="s">
        <v>618</v>
      </c>
      <c r="D272" s="166" t="s">
        <v>383</v>
      </c>
      <c r="E272" s="167" t="s">
        <v>619</v>
      </c>
      <c r="F272" s="168" t="s">
        <v>620</v>
      </c>
      <c r="G272" s="169" t="s">
        <v>181</v>
      </c>
      <c r="H272" s="170">
        <v>342.49599999999998</v>
      </c>
      <c r="I272" s="171"/>
      <c r="J272" s="172">
        <f t="shared" si="60"/>
        <v>0</v>
      </c>
      <c r="K272" s="168" t="s">
        <v>182</v>
      </c>
      <c r="L272" s="173"/>
      <c r="M272" s="174" t="s">
        <v>1</v>
      </c>
      <c r="N272" s="175" t="s">
        <v>40</v>
      </c>
      <c r="O272" s="51"/>
      <c r="P272" s="162">
        <f t="shared" si="61"/>
        <v>0</v>
      </c>
      <c r="Q272" s="162">
        <v>1.15E-2</v>
      </c>
      <c r="R272" s="162">
        <f t="shared" si="62"/>
        <v>3.9387039999999995</v>
      </c>
      <c r="S272" s="162">
        <v>0</v>
      </c>
      <c r="T272" s="163">
        <f t="shared" si="63"/>
        <v>0</v>
      </c>
      <c r="AR272" s="164" t="s">
        <v>310</v>
      </c>
      <c r="AT272" s="164" t="s">
        <v>383</v>
      </c>
      <c r="AU272" s="164" t="s">
        <v>86</v>
      </c>
      <c r="AY272" s="13" t="s">
        <v>176</v>
      </c>
      <c r="BE272" s="165">
        <f t="shared" si="64"/>
        <v>0</v>
      </c>
      <c r="BF272" s="165">
        <f t="shared" si="65"/>
        <v>0</v>
      </c>
      <c r="BG272" s="165">
        <f t="shared" si="66"/>
        <v>0</v>
      </c>
      <c r="BH272" s="165">
        <f t="shared" si="67"/>
        <v>0</v>
      </c>
      <c r="BI272" s="165">
        <f t="shared" si="68"/>
        <v>0</v>
      </c>
      <c r="BJ272" s="13" t="s">
        <v>86</v>
      </c>
      <c r="BK272" s="165">
        <f t="shared" si="69"/>
        <v>0</v>
      </c>
      <c r="BL272" s="13" t="s">
        <v>244</v>
      </c>
      <c r="BM272" s="164" t="s">
        <v>621</v>
      </c>
    </row>
    <row r="273" spans="2:65" s="1" customFormat="1" ht="16.5" customHeight="1">
      <c r="B273" s="152"/>
      <c r="C273" s="153" t="s">
        <v>622</v>
      </c>
      <c r="D273" s="153" t="s">
        <v>178</v>
      </c>
      <c r="E273" s="154" t="s">
        <v>623</v>
      </c>
      <c r="F273" s="155" t="s">
        <v>624</v>
      </c>
      <c r="G273" s="156" t="s">
        <v>181</v>
      </c>
      <c r="H273" s="157">
        <v>338.76</v>
      </c>
      <c r="I273" s="158"/>
      <c r="J273" s="159">
        <f t="shared" si="60"/>
        <v>0</v>
      </c>
      <c r="K273" s="155" t="s">
        <v>182</v>
      </c>
      <c r="L273" s="28"/>
      <c r="M273" s="160" t="s">
        <v>1</v>
      </c>
      <c r="N273" s="161" t="s">
        <v>40</v>
      </c>
      <c r="O273" s="51"/>
      <c r="P273" s="162">
        <f t="shared" si="61"/>
        <v>0</v>
      </c>
      <c r="Q273" s="162">
        <v>0</v>
      </c>
      <c r="R273" s="162">
        <f t="shared" si="62"/>
        <v>0</v>
      </c>
      <c r="S273" s="162">
        <v>0</v>
      </c>
      <c r="T273" s="163">
        <f t="shared" si="63"/>
        <v>0</v>
      </c>
      <c r="AR273" s="164" t="s">
        <v>244</v>
      </c>
      <c r="AT273" s="164" t="s">
        <v>178</v>
      </c>
      <c r="AU273" s="164" t="s">
        <v>86</v>
      </c>
      <c r="AY273" s="13" t="s">
        <v>176</v>
      </c>
      <c r="BE273" s="165">
        <f t="shared" si="64"/>
        <v>0</v>
      </c>
      <c r="BF273" s="165">
        <f t="shared" si="65"/>
        <v>0</v>
      </c>
      <c r="BG273" s="165">
        <f t="shared" si="66"/>
        <v>0</v>
      </c>
      <c r="BH273" s="165">
        <f t="shared" si="67"/>
        <v>0</v>
      </c>
      <c r="BI273" s="165">
        <f t="shared" si="68"/>
        <v>0</v>
      </c>
      <c r="BJ273" s="13" t="s">
        <v>86</v>
      </c>
      <c r="BK273" s="165">
        <f t="shared" si="69"/>
        <v>0</v>
      </c>
      <c r="BL273" s="13" t="s">
        <v>244</v>
      </c>
      <c r="BM273" s="164" t="s">
        <v>625</v>
      </c>
    </row>
    <row r="274" spans="2:65" s="1" customFormat="1" ht="16.5" customHeight="1">
      <c r="B274" s="152"/>
      <c r="C274" s="166" t="s">
        <v>626</v>
      </c>
      <c r="D274" s="166" t="s">
        <v>383</v>
      </c>
      <c r="E274" s="167" t="s">
        <v>627</v>
      </c>
      <c r="F274" s="168" t="s">
        <v>628</v>
      </c>
      <c r="G274" s="169" t="s">
        <v>181</v>
      </c>
      <c r="H274" s="170">
        <v>345.53500000000003</v>
      </c>
      <c r="I274" s="171"/>
      <c r="J274" s="172">
        <f t="shared" si="60"/>
        <v>0</v>
      </c>
      <c r="K274" s="168" t="s">
        <v>182</v>
      </c>
      <c r="L274" s="173"/>
      <c r="M274" s="174" t="s">
        <v>1</v>
      </c>
      <c r="N274" s="175" t="s">
        <v>40</v>
      </c>
      <c r="O274" s="51"/>
      <c r="P274" s="162">
        <f t="shared" si="61"/>
        <v>0</v>
      </c>
      <c r="Q274" s="162">
        <v>5.8399999999999997E-3</v>
      </c>
      <c r="R274" s="162">
        <f t="shared" si="62"/>
        <v>2.0179244000000001</v>
      </c>
      <c r="S274" s="162">
        <v>0</v>
      </c>
      <c r="T274" s="163">
        <f t="shared" si="63"/>
        <v>0</v>
      </c>
      <c r="AR274" s="164" t="s">
        <v>310</v>
      </c>
      <c r="AT274" s="164" t="s">
        <v>383</v>
      </c>
      <c r="AU274" s="164" t="s">
        <v>86</v>
      </c>
      <c r="AY274" s="13" t="s">
        <v>176</v>
      </c>
      <c r="BE274" s="165">
        <f t="shared" si="64"/>
        <v>0</v>
      </c>
      <c r="BF274" s="165">
        <f t="shared" si="65"/>
        <v>0</v>
      </c>
      <c r="BG274" s="165">
        <f t="shared" si="66"/>
        <v>0</v>
      </c>
      <c r="BH274" s="165">
        <f t="shared" si="67"/>
        <v>0</v>
      </c>
      <c r="BI274" s="165">
        <f t="shared" si="68"/>
        <v>0</v>
      </c>
      <c r="BJ274" s="13" t="s">
        <v>86</v>
      </c>
      <c r="BK274" s="165">
        <f t="shared" si="69"/>
        <v>0</v>
      </c>
      <c r="BL274" s="13" t="s">
        <v>244</v>
      </c>
      <c r="BM274" s="164" t="s">
        <v>629</v>
      </c>
    </row>
    <row r="275" spans="2:65" s="1" customFormat="1" ht="24" customHeight="1">
      <c r="B275" s="152"/>
      <c r="C275" s="153" t="s">
        <v>630</v>
      </c>
      <c r="D275" s="153" t="s">
        <v>178</v>
      </c>
      <c r="E275" s="154" t="s">
        <v>631</v>
      </c>
      <c r="F275" s="155" t="s">
        <v>632</v>
      </c>
      <c r="G275" s="156" t="s">
        <v>181</v>
      </c>
      <c r="H275" s="157">
        <v>14.52</v>
      </c>
      <c r="I275" s="158"/>
      <c r="J275" s="159">
        <f t="shared" si="60"/>
        <v>0</v>
      </c>
      <c r="K275" s="155" t="s">
        <v>182</v>
      </c>
      <c r="L275" s="28"/>
      <c r="M275" s="160" t="s">
        <v>1</v>
      </c>
      <c r="N275" s="161" t="s">
        <v>40</v>
      </c>
      <c r="O275" s="51"/>
      <c r="P275" s="162">
        <f t="shared" si="61"/>
        <v>0</v>
      </c>
      <c r="Q275" s="162">
        <v>5.0000000000000001E-3</v>
      </c>
      <c r="R275" s="162">
        <f t="shared" si="62"/>
        <v>7.2599999999999998E-2</v>
      </c>
      <c r="S275" s="162">
        <v>0</v>
      </c>
      <c r="T275" s="163">
        <f t="shared" si="63"/>
        <v>0</v>
      </c>
      <c r="AR275" s="164" t="s">
        <v>244</v>
      </c>
      <c r="AT275" s="164" t="s">
        <v>178</v>
      </c>
      <c r="AU275" s="164" t="s">
        <v>86</v>
      </c>
      <c r="AY275" s="13" t="s">
        <v>176</v>
      </c>
      <c r="BE275" s="165">
        <f t="shared" si="64"/>
        <v>0</v>
      </c>
      <c r="BF275" s="165">
        <f t="shared" si="65"/>
        <v>0</v>
      </c>
      <c r="BG275" s="165">
        <f t="shared" si="66"/>
        <v>0</v>
      </c>
      <c r="BH275" s="165">
        <f t="shared" si="67"/>
        <v>0</v>
      </c>
      <c r="BI275" s="165">
        <f t="shared" si="68"/>
        <v>0</v>
      </c>
      <c r="BJ275" s="13" t="s">
        <v>86</v>
      </c>
      <c r="BK275" s="165">
        <f t="shared" si="69"/>
        <v>0</v>
      </c>
      <c r="BL275" s="13" t="s">
        <v>244</v>
      </c>
      <c r="BM275" s="164" t="s">
        <v>633</v>
      </c>
    </row>
    <row r="276" spans="2:65" s="1" customFormat="1" ht="16.5" customHeight="1">
      <c r="B276" s="152"/>
      <c r="C276" s="166" t="s">
        <v>634</v>
      </c>
      <c r="D276" s="166" t="s">
        <v>383</v>
      </c>
      <c r="E276" s="167" t="s">
        <v>635</v>
      </c>
      <c r="F276" s="168" t="s">
        <v>636</v>
      </c>
      <c r="G276" s="169" t="s">
        <v>181</v>
      </c>
      <c r="H276" s="170">
        <v>14.81</v>
      </c>
      <c r="I276" s="171"/>
      <c r="J276" s="172">
        <f t="shared" si="60"/>
        <v>0</v>
      </c>
      <c r="K276" s="168" t="s">
        <v>182</v>
      </c>
      <c r="L276" s="173"/>
      <c r="M276" s="174" t="s">
        <v>1</v>
      </c>
      <c r="N276" s="175" t="s">
        <v>40</v>
      </c>
      <c r="O276" s="51"/>
      <c r="P276" s="162">
        <f t="shared" si="61"/>
        <v>0</v>
      </c>
      <c r="Q276" s="162">
        <v>4.0000000000000002E-4</v>
      </c>
      <c r="R276" s="162">
        <f t="shared" si="62"/>
        <v>5.9240000000000004E-3</v>
      </c>
      <c r="S276" s="162">
        <v>0</v>
      </c>
      <c r="T276" s="163">
        <f t="shared" si="63"/>
        <v>0</v>
      </c>
      <c r="AR276" s="164" t="s">
        <v>310</v>
      </c>
      <c r="AT276" s="164" t="s">
        <v>383</v>
      </c>
      <c r="AU276" s="164" t="s">
        <v>86</v>
      </c>
      <c r="AY276" s="13" t="s">
        <v>176</v>
      </c>
      <c r="BE276" s="165">
        <f t="shared" si="64"/>
        <v>0</v>
      </c>
      <c r="BF276" s="165">
        <f t="shared" si="65"/>
        <v>0</v>
      </c>
      <c r="BG276" s="165">
        <f t="shared" si="66"/>
        <v>0</v>
      </c>
      <c r="BH276" s="165">
        <f t="shared" si="67"/>
        <v>0</v>
      </c>
      <c r="BI276" s="165">
        <f t="shared" si="68"/>
        <v>0</v>
      </c>
      <c r="BJ276" s="13" t="s">
        <v>86</v>
      </c>
      <c r="BK276" s="165">
        <f t="shared" si="69"/>
        <v>0</v>
      </c>
      <c r="BL276" s="13" t="s">
        <v>244</v>
      </c>
      <c r="BM276" s="164" t="s">
        <v>637</v>
      </c>
    </row>
    <row r="277" spans="2:65" s="1" customFormat="1" ht="16.5" customHeight="1">
      <c r="B277" s="152"/>
      <c r="C277" s="153" t="s">
        <v>638</v>
      </c>
      <c r="D277" s="153" t="s">
        <v>178</v>
      </c>
      <c r="E277" s="154" t="s">
        <v>639</v>
      </c>
      <c r="F277" s="155" t="s">
        <v>640</v>
      </c>
      <c r="G277" s="156" t="s">
        <v>181</v>
      </c>
      <c r="H277" s="157">
        <v>399.755</v>
      </c>
      <c r="I277" s="158"/>
      <c r="J277" s="159">
        <f t="shared" si="60"/>
        <v>0</v>
      </c>
      <c r="K277" s="155" t="s">
        <v>182</v>
      </c>
      <c r="L277" s="28"/>
      <c r="M277" s="160" t="s">
        <v>1</v>
      </c>
      <c r="N277" s="161" t="s">
        <v>40</v>
      </c>
      <c r="O277" s="51"/>
      <c r="P277" s="162">
        <f t="shared" si="61"/>
        <v>0</v>
      </c>
      <c r="Q277" s="162">
        <v>3.0000000000000001E-5</v>
      </c>
      <c r="R277" s="162">
        <f t="shared" si="62"/>
        <v>1.1992650000000001E-2</v>
      </c>
      <c r="S277" s="162">
        <v>0</v>
      </c>
      <c r="T277" s="163">
        <f t="shared" si="63"/>
        <v>0</v>
      </c>
      <c r="AR277" s="164" t="s">
        <v>244</v>
      </c>
      <c r="AT277" s="164" t="s">
        <v>178</v>
      </c>
      <c r="AU277" s="164" t="s">
        <v>86</v>
      </c>
      <c r="AY277" s="13" t="s">
        <v>176</v>
      </c>
      <c r="BE277" s="165">
        <f t="shared" si="64"/>
        <v>0</v>
      </c>
      <c r="BF277" s="165">
        <f t="shared" si="65"/>
        <v>0</v>
      </c>
      <c r="BG277" s="165">
        <f t="shared" si="66"/>
        <v>0</v>
      </c>
      <c r="BH277" s="165">
        <f t="shared" si="67"/>
        <v>0</v>
      </c>
      <c r="BI277" s="165">
        <f t="shared" si="68"/>
        <v>0</v>
      </c>
      <c r="BJ277" s="13" t="s">
        <v>86</v>
      </c>
      <c r="BK277" s="165">
        <f t="shared" si="69"/>
        <v>0</v>
      </c>
      <c r="BL277" s="13" t="s">
        <v>244</v>
      </c>
      <c r="BM277" s="164" t="s">
        <v>641</v>
      </c>
    </row>
    <row r="278" spans="2:65" s="1" customFormat="1" ht="16.5" customHeight="1">
      <c r="B278" s="152"/>
      <c r="C278" s="166" t="s">
        <v>642</v>
      </c>
      <c r="D278" s="166" t="s">
        <v>383</v>
      </c>
      <c r="E278" s="167" t="s">
        <v>643</v>
      </c>
      <c r="F278" s="168" t="s">
        <v>644</v>
      </c>
      <c r="G278" s="169" t="s">
        <v>181</v>
      </c>
      <c r="H278" s="170">
        <v>459.71800000000002</v>
      </c>
      <c r="I278" s="171"/>
      <c r="J278" s="172">
        <f t="shared" si="60"/>
        <v>0</v>
      </c>
      <c r="K278" s="168" t="s">
        <v>182</v>
      </c>
      <c r="L278" s="173"/>
      <c r="M278" s="174" t="s">
        <v>1</v>
      </c>
      <c r="N278" s="175" t="s">
        <v>40</v>
      </c>
      <c r="O278" s="51"/>
      <c r="P278" s="162">
        <f t="shared" si="61"/>
        <v>0</v>
      </c>
      <c r="Q278" s="162">
        <v>1.8000000000000001E-4</v>
      </c>
      <c r="R278" s="162">
        <f t="shared" si="62"/>
        <v>8.2749240000000002E-2</v>
      </c>
      <c r="S278" s="162">
        <v>0</v>
      </c>
      <c r="T278" s="163">
        <f t="shared" si="63"/>
        <v>0</v>
      </c>
      <c r="AR278" s="164" t="s">
        <v>310</v>
      </c>
      <c r="AT278" s="164" t="s">
        <v>383</v>
      </c>
      <c r="AU278" s="164" t="s">
        <v>86</v>
      </c>
      <c r="AY278" s="13" t="s">
        <v>176</v>
      </c>
      <c r="BE278" s="165">
        <f t="shared" si="64"/>
        <v>0</v>
      </c>
      <c r="BF278" s="165">
        <f t="shared" si="65"/>
        <v>0</v>
      </c>
      <c r="BG278" s="165">
        <f t="shared" si="66"/>
        <v>0</v>
      </c>
      <c r="BH278" s="165">
        <f t="shared" si="67"/>
        <v>0</v>
      </c>
      <c r="BI278" s="165">
        <f t="shared" si="68"/>
        <v>0</v>
      </c>
      <c r="BJ278" s="13" t="s">
        <v>86</v>
      </c>
      <c r="BK278" s="165">
        <f t="shared" si="69"/>
        <v>0</v>
      </c>
      <c r="BL278" s="13" t="s">
        <v>244</v>
      </c>
      <c r="BM278" s="164" t="s">
        <v>645</v>
      </c>
    </row>
    <row r="279" spans="2:65" s="1" customFormat="1" ht="24" customHeight="1">
      <c r="B279" s="152"/>
      <c r="C279" s="153" t="s">
        <v>646</v>
      </c>
      <c r="D279" s="153" t="s">
        <v>178</v>
      </c>
      <c r="E279" s="154" t="s">
        <v>647</v>
      </c>
      <c r="F279" s="155" t="s">
        <v>648</v>
      </c>
      <c r="G279" s="156" t="s">
        <v>181</v>
      </c>
      <c r="H279" s="157">
        <v>60.994999999999997</v>
      </c>
      <c r="I279" s="158"/>
      <c r="J279" s="159">
        <f t="shared" si="60"/>
        <v>0</v>
      </c>
      <c r="K279" s="155" t="s">
        <v>182</v>
      </c>
      <c r="L279" s="28"/>
      <c r="M279" s="160" t="s">
        <v>1</v>
      </c>
      <c r="N279" s="161" t="s">
        <v>40</v>
      </c>
      <c r="O279" s="51"/>
      <c r="P279" s="162">
        <f t="shared" si="61"/>
        <v>0</v>
      </c>
      <c r="Q279" s="162">
        <v>0</v>
      </c>
      <c r="R279" s="162">
        <f t="shared" si="62"/>
        <v>0</v>
      </c>
      <c r="S279" s="162">
        <v>0</v>
      </c>
      <c r="T279" s="163">
        <f t="shared" si="63"/>
        <v>0</v>
      </c>
      <c r="AR279" s="164" t="s">
        <v>244</v>
      </c>
      <c r="AT279" s="164" t="s">
        <v>178</v>
      </c>
      <c r="AU279" s="164" t="s">
        <v>86</v>
      </c>
      <c r="AY279" s="13" t="s">
        <v>176</v>
      </c>
      <c r="BE279" s="165">
        <f t="shared" si="64"/>
        <v>0</v>
      </c>
      <c r="BF279" s="165">
        <f t="shared" si="65"/>
        <v>0</v>
      </c>
      <c r="BG279" s="165">
        <f t="shared" si="66"/>
        <v>0</v>
      </c>
      <c r="BH279" s="165">
        <f t="shared" si="67"/>
        <v>0</v>
      </c>
      <c r="BI279" s="165">
        <f t="shared" si="68"/>
        <v>0</v>
      </c>
      <c r="BJ279" s="13" t="s">
        <v>86</v>
      </c>
      <c r="BK279" s="165">
        <f t="shared" si="69"/>
        <v>0</v>
      </c>
      <c r="BL279" s="13" t="s">
        <v>244</v>
      </c>
      <c r="BM279" s="164" t="s">
        <v>649</v>
      </c>
    </row>
    <row r="280" spans="2:65" s="1" customFormat="1" ht="16.5" customHeight="1">
      <c r="B280" s="152"/>
      <c r="C280" s="166" t="s">
        <v>650</v>
      </c>
      <c r="D280" s="166" t="s">
        <v>383</v>
      </c>
      <c r="E280" s="167" t="s">
        <v>651</v>
      </c>
      <c r="F280" s="168" t="s">
        <v>652</v>
      </c>
      <c r="G280" s="169" t="s">
        <v>181</v>
      </c>
      <c r="H280" s="170">
        <v>62.215000000000003</v>
      </c>
      <c r="I280" s="171"/>
      <c r="J280" s="172">
        <f t="shared" si="60"/>
        <v>0</v>
      </c>
      <c r="K280" s="168" t="s">
        <v>182</v>
      </c>
      <c r="L280" s="173"/>
      <c r="M280" s="174" t="s">
        <v>1</v>
      </c>
      <c r="N280" s="175" t="s">
        <v>40</v>
      </c>
      <c r="O280" s="51"/>
      <c r="P280" s="162">
        <f t="shared" si="61"/>
        <v>0</v>
      </c>
      <c r="Q280" s="162">
        <v>2.8000000000000001E-2</v>
      </c>
      <c r="R280" s="162">
        <f t="shared" si="62"/>
        <v>1.7420200000000001</v>
      </c>
      <c r="S280" s="162">
        <v>0</v>
      </c>
      <c r="T280" s="163">
        <f t="shared" si="63"/>
        <v>0</v>
      </c>
      <c r="AR280" s="164" t="s">
        <v>310</v>
      </c>
      <c r="AT280" s="164" t="s">
        <v>383</v>
      </c>
      <c r="AU280" s="164" t="s">
        <v>86</v>
      </c>
      <c r="AY280" s="13" t="s">
        <v>176</v>
      </c>
      <c r="BE280" s="165">
        <f t="shared" si="64"/>
        <v>0</v>
      </c>
      <c r="BF280" s="165">
        <f t="shared" si="65"/>
        <v>0</v>
      </c>
      <c r="BG280" s="165">
        <f t="shared" si="66"/>
        <v>0</v>
      </c>
      <c r="BH280" s="165">
        <f t="shared" si="67"/>
        <v>0</v>
      </c>
      <c r="BI280" s="165">
        <f t="shared" si="68"/>
        <v>0</v>
      </c>
      <c r="BJ280" s="13" t="s">
        <v>86</v>
      </c>
      <c r="BK280" s="165">
        <f t="shared" si="69"/>
        <v>0</v>
      </c>
      <c r="BL280" s="13" t="s">
        <v>244</v>
      </c>
      <c r="BM280" s="164" t="s">
        <v>653</v>
      </c>
    </row>
    <row r="281" spans="2:65" s="1" customFormat="1" ht="24" customHeight="1">
      <c r="B281" s="152"/>
      <c r="C281" s="153" t="s">
        <v>654</v>
      </c>
      <c r="D281" s="153" t="s">
        <v>178</v>
      </c>
      <c r="E281" s="154" t="s">
        <v>655</v>
      </c>
      <c r="F281" s="155" t="s">
        <v>656</v>
      </c>
      <c r="G281" s="156" t="s">
        <v>181</v>
      </c>
      <c r="H281" s="157">
        <v>3.51</v>
      </c>
      <c r="I281" s="158"/>
      <c r="J281" s="159">
        <f t="shared" si="60"/>
        <v>0</v>
      </c>
      <c r="K281" s="155" t="s">
        <v>182</v>
      </c>
      <c r="L281" s="28"/>
      <c r="M281" s="160" t="s">
        <v>1</v>
      </c>
      <c r="N281" s="161" t="s">
        <v>40</v>
      </c>
      <c r="O281" s="51"/>
      <c r="P281" s="162">
        <f t="shared" si="61"/>
        <v>0</v>
      </c>
      <c r="Q281" s="162">
        <v>1.1000000000000001E-3</v>
      </c>
      <c r="R281" s="162">
        <f t="shared" si="62"/>
        <v>3.8609999999999998E-3</v>
      </c>
      <c r="S281" s="162">
        <v>0</v>
      </c>
      <c r="T281" s="163">
        <f t="shared" si="63"/>
        <v>0</v>
      </c>
      <c r="AR281" s="164" t="s">
        <v>244</v>
      </c>
      <c r="AT281" s="164" t="s">
        <v>178</v>
      </c>
      <c r="AU281" s="164" t="s">
        <v>86</v>
      </c>
      <c r="AY281" s="13" t="s">
        <v>176</v>
      </c>
      <c r="BE281" s="165">
        <f t="shared" si="64"/>
        <v>0</v>
      </c>
      <c r="BF281" s="165">
        <f t="shared" si="65"/>
        <v>0</v>
      </c>
      <c r="BG281" s="165">
        <f t="shared" si="66"/>
        <v>0</v>
      </c>
      <c r="BH281" s="165">
        <f t="shared" si="67"/>
        <v>0</v>
      </c>
      <c r="BI281" s="165">
        <f t="shared" si="68"/>
        <v>0</v>
      </c>
      <c r="BJ281" s="13" t="s">
        <v>86</v>
      </c>
      <c r="BK281" s="165">
        <f t="shared" si="69"/>
        <v>0</v>
      </c>
      <c r="BL281" s="13" t="s">
        <v>244</v>
      </c>
      <c r="BM281" s="164" t="s">
        <v>657</v>
      </c>
    </row>
    <row r="282" spans="2:65" s="1" customFormat="1" ht="24" customHeight="1">
      <c r="B282" s="152"/>
      <c r="C282" s="166" t="s">
        <v>658</v>
      </c>
      <c r="D282" s="166" t="s">
        <v>383</v>
      </c>
      <c r="E282" s="167" t="s">
        <v>659</v>
      </c>
      <c r="F282" s="168" t="s">
        <v>660</v>
      </c>
      <c r="G282" s="169" t="s">
        <v>181</v>
      </c>
      <c r="H282" s="170">
        <v>3.58</v>
      </c>
      <c r="I282" s="171"/>
      <c r="J282" s="172">
        <f t="shared" si="60"/>
        <v>0</v>
      </c>
      <c r="K282" s="168" t="s">
        <v>182</v>
      </c>
      <c r="L282" s="173"/>
      <c r="M282" s="174" t="s">
        <v>1</v>
      </c>
      <c r="N282" s="175" t="s">
        <v>40</v>
      </c>
      <c r="O282" s="51"/>
      <c r="P282" s="162">
        <f t="shared" si="61"/>
        <v>0</v>
      </c>
      <c r="Q282" s="162">
        <v>5.8E-4</v>
      </c>
      <c r="R282" s="162">
        <f t="shared" si="62"/>
        <v>2.0763999999999999E-3</v>
      </c>
      <c r="S282" s="162">
        <v>0</v>
      </c>
      <c r="T282" s="163">
        <f t="shared" si="63"/>
        <v>0</v>
      </c>
      <c r="AR282" s="164" t="s">
        <v>310</v>
      </c>
      <c r="AT282" s="164" t="s">
        <v>383</v>
      </c>
      <c r="AU282" s="164" t="s">
        <v>86</v>
      </c>
      <c r="AY282" s="13" t="s">
        <v>176</v>
      </c>
      <c r="BE282" s="165">
        <f t="shared" si="64"/>
        <v>0</v>
      </c>
      <c r="BF282" s="165">
        <f t="shared" si="65"/>
        <v>0</v>
      </c>
      <c r="BG282" s="165">
        <f t="shared" si="66"/>
        <v>0</v>
      </c>
      <c r="BH282" s="165">
        <f t="shared" si="67"/>
        <v>0</v>
      </c>
      <c r="BI282" s="165">
        <f t="shared" si="68"/>
        <v>0</v>
      </c>
      <c r="BJ282" s="13" t="s">
        <v>86</v>
      </c>
      <c r="BK282" s="165">
        <f t="shared" si="69"/>
        <v>0</v>
      </c>
      <c r="BL282" s="13" t="s">
        <v>244</v>
      </c>
      <c r="BM282" s="164" t="s">
        <v>661</v>
      </c>
    </row>
    <row r="283" spans="2:65" s="1" customFormat="1" ht="24" customHeight="1">
      <c r="B283" s="152"/>
      <c r="C283" s="153" t="s">
        <v>662</v>
      </c>
      <c r="D283" s="153" t="s">
        <v>178</v>
      </c>
      <c r="E283" s="154" t="s">
        <v>663</v>
      </c>
      <c r="F283" s="155" t="s">
        <v>664</v>
      </c>
      <c r="G283" s="156" t="s">
        <v>206</v>
      </c>
      <c r="H283" s="157">
        <v>9.5559999999999992</v>
      </c>
      <c r="I283" s="158"/>
      <c r="J283" s="159">
        <f t="shared" si="60"/>
        <v>0</v>
      </c>
      <c r="K283" s="155" t="s">
        <v>182</v>
      </c>
      <c r="L283" s="183"/>
      <c r="M283" s="160" t="s">
        <v>1</v>
      </c>
      <c r="N283" s="161" t="s">
        <v>40</v>
      </c>
      <c r="O283" s="51"/>
      <c r="P283" s="162">
        <f t="shared" si="61"/>
        <v>0</v>
      </c>
      <c r="Q283" s="162">
        <v>0</v>
      </c>
      <c r="R283" s="162">
        <f t="shared" si="62"/>
        <v>0</v>
      </c>
      <c r="S283" s="162">
        <v>0</v>
      </c>
      <c r="T283" s="163">
        <f t="shared" si="63"/>
        <v>0</v>
      </c>
      <c r="AR283" s="164" t="s">
        <v>244</v>
      </c>
      <c r="AT283" s="164" t="s">
        <v>178</v>
      </c>
      <c r="AU283" s="164" t="s">
        <v>86</v>
      </c>
      <c r="AY283" s="13" t="s">
        <v>176</v>
      </c>
      <c r="BE283" s="165">
        <f t="shared" si="64"/>
        <v>0</v>
      </c>
      <c r="BF283" s="165">
        <f t="shared" si="65"/>
        <v>0</v>
      </c>
      <c r="BG283" s="165">
        <f t="shared" si="66"/>
        <v>0</v>
      </c>
      <c r="BH283" s="165">
        <f t="shared" si="67"/>
        <v>0</v>
      </c>
      <c r="BI283" s="165">
        <f t="shared" si="68"/>
        <v>0</v>
      </c>
      <c r="BJ283" s="13" t="s">
        <v>86</v>
      </c>
      <c r="BK283" s="165">
        <f t="shared" si="69"/>
        <v>0</v>
      </c>
      <c r="BL283" s="13" t="s">
        <v>244</v>
      </c>
      <c r="BM283" s="164" t="s">
        <v>665</v>
      </c>
    </row>
    <row r="284" spans="2:65" s="11" customFormat="1" ht="22.9" customHeight="1">
      <c r="B284" s="139"/>
      <c r="D284" s="140" t="s">
        <v>73</v>
      </c>
      <c r="E284" s="150" t="s">
        <v>666</v>
      </c>
      <c r="F284" s="150" t="s">
        <v>667</v>
      </c>
      <c r="I284" s="142"/>
      <c r="J284" s="151">
        <f>BK284</f>
        <v>0</v>
      </c>
      <c r="L284" s="139"/>
      <c r="M284" s="144"/>
      <c r="N284" s="145"/>
      <c r="O284" s="145"/>
      <c r="P284" s="146">
        <f>SUM(P285:P287)</f>
        <v>0</v>
      </c>
      <c r="Q284" s="145"/>
      <c r="R284" s="146">
        <f>SUM(R285:R287)</f>
        <v>0.46600000000000003</v>
      </c>
      <c r="S284" s="145"/>
      <c r="T284" s="147">
        <f>SUM(T285:T287)</f>
        <v>0</v>
      </c>
      <c r="AR284" s="140" t="s">
        <v>86</v>
      </c>
      <c r="AT284" s="148" t="s">
        <v>73</v>
      </c>
      <c r="AU284" s="148" t="s">
        <v>81</v>
      </c>
      <c r="AY284" s="140" t="s">
        <v>176</v>
      </c>
      <c r="BK284" s="149">
        <f>SUM(BK285:BK287)</f>
        <v>0</v>
      </c>
    </row>
    <row r="285" spans="2:65" s="1" customFormat="1" ht="24" customHeight="1">
      <c r="B285" s="152"/>
      <c r="C285" s="153" t="s">
        <v>668</v>
      </c>
      <c r="D285" s="153" t="s">
        <v>178</v>
      </c>
      <c r="E285" s="154" t="s">
        <v>669</v>
      </c>
      <c r="F285" s="155" t="s">
        <v>670</v>
      </c>
      <c r="G285" s="156" t="s">
        <v>234</v>
      </c>
      <c r="H285" s="157">
        <v>4</v>
      </c>
      <c r="I285" s="158"/>
      <c r="J285" s="159">
        <f>ROUND(I285*H285,2)</f>
        <v>0</v>
      </c>
      <c r="K285" s="155" t="s">
        <v>182</v>
      </c>
      <c r="L285" s="28"/>
      <c r="M285" s="160" t="s">
        <v>1</v>
      </c>
      <c r="N285" s="161" t="s">
        <v>40</v>
      </c>
      <c r="O285" s="51"/>
      <c r="P285" s="162">
        <f>O285*H285</f>
        <v>0</v>
      </c>
      <c r="Q285" s="162">
        <v>9.6000000000000002E-2</v>
      </c>
      <c r="R285" s="162">
        <f>Q285*H285</f>
        <v>0.38400000000000001</v>
      </c>
      <c r="S285" s="162">
        <v>0</v>
      </c>
      <c r="T285" s="163">
        <f>S285*H285</f>
        <v>0</v>
      </c>
      <c r="AR285" s="164" t="s">
        <v>244</v>
      </c>
      <c r="AT285" s="164" t="s">
        <v>178</v>
      </c>
      <c r="AU285" s="164" t="s">
        <v>86</v>
      </c>
      <c r="AY285" s="13" t="s">
        <v>176</v>
      </c>
      <c r="BE285" s="165">
        <f>IF(N285="základná",J285,0)</f>
        <v>0</v>
      </c>
      <c r="BF285" s="165">
        <f>IF(N285="znížená",J285,0)</f>
        <v>0</v>
      </c>
      <c r="BG285" s="165">
        <f>IF(N285="zákl. prenesená",J285,0)</f>
        <v>0</v>
      </c>
      <c r="BH285" s="165">
        <f>IF(N285="zníž. prenesená",J285,0)</f>
        <v>0</v>
      </c>
      <c r="BI285" s="165">
        <f>IF(N285="nulová",J285,0)</f>
        <v>0</v>
      </c>
      <c r="BJ285" s="13" t="s">
        <v>86</v>
      </c>
      <c r="BK285" s="165">
        <f>ROUND(I285*H285,2)</f>
        <v>0</v>
      </c>
      <c r="BL285" s="13" t="s">
        <v>244</v>
      </c>
      <c r="BM285" s="164" t="s">
        <v>671</v>
      </c>
    </row>
    <row r="286" spans="2:65" s="1" customFormat="1" ht="48" customHeight="1">
      <c r="B286" s="152"/>
      <c r="C286" s="166" t="s">
        <v>672</v>
      </c>
      <c r="D286" s="166" t="s">
        <v>383</v>
      </c>
      <c r="E286" s="167" t="s">
        <v>673</v>
      </c>
      <c r="F286" s="168" t="s">
        <v>674</v>
      </c>
      <c r="G286" s="169" t="s">
        <v>221</v>
      </c>
      <c r="H286" s="170">
        <v>4</v>
      </c>
      <c r="I286" s="171"/>
      <c r="J286" s="172">
        <f>ROUND(I286*H286,2)</f>
        <v>0</v>
      </c>
      <c r="K286" s="168" t="s">
        <v>182</v>
      </c>
      <c r="L286" s="173"/>
      <c r="M286" s="174" t="s">
        <v>1</v>
      </c>
      <c r="N286" s="175" t="s">
        <v>40</v>
      </c>
      <c r="O286" s="51"/>
      <c r="P286" s="162">
        <f>O286*H286</f>
        <v>0</v>
      </c>
      <c r="Q286" s="162">
        <v>2.0500000000000001E-2</v>
      </c>
      <c r="R286" s="162">
        <f>Q286*H286</f>
        <v>8.2000000000000003E-2</v>
      </c>
      <c r="S286" s="162">
        <v>0</v>
      </c>
      <c r="T286" s="163">
        <f>S286*H286</f>
        <v>0</v>
      </c>
      <c r="AR286" s="164" t="s">
        <v>310</v>
      </c>
      <c r="AT286" s="164" t="s">
        <v>383</v>
      </c>
      <c r="AU286" s="164" t="s">
        <v>86</v>
      </c>
      <c r="AY286" s="13" t="s">
        <v>176</v>
      </c>
      <c r="BE286" s="165">
        <f>IF(N286="základná",J286,0)</f>
        <v>0</v>
      </c>
      <c r="BF286" s="165">
        <f>IF(N286="znížená",J286,0)</f>
        <v>0</v>
      </c>
      <c r="BG286" s="165">
        <f>IF(N286="zákl. prenesená",J286,0)</f>
        <v>0</v>
      </c>
      <c r="BH286" s="165">
        <f>IF(N286="zníž. prenesená",J286,0)</f>
        <v>0</v>
      </c>
      <c r="BI286" s="165">
        <f>IF(N286="nulová",J286,0)</f>
        <v>0</v>
      </c>
      <c r="BJ286" s="13" t="s">
        <v>86</v>
      </c>
      <c r="BK286" s="165">
        <f>ROUND(I286*H286,2)</f>
        <v>0</v>
      </c>
      <c r="BL286" s="13" t="s">
        <v>244</v>
      </c>
      <c r="BM286" s="164" t="s">
        <v>675</v>
      </c>
    </row>
    <row r="287" spans="2:65" s="1" customFormat="1" ht="24" customHeight="1">
      <c r="B287" s="152"/>
      <c r="C287" s="153" t="s">
        <v>676</v>
      </c>
      <c r="D287" s="153" t="s">
        <v>178</v>
      </c>
      <c r="E287" s="154" t="s">
        <v>677</v>
      </c>
      <c r="F287" s="155" t="s">
        <v>678</v>
      </c>
      <c r="G287" s="156" t="s">
        <v>206</v>
      </c>
      <c r="H287" s="157">
        <v>0.46600000000000003</v>
      </c>
      <c r="I287" s="158"/>
      <c r="J287" s="159">
        <f>ROUND(I287*H287,2)</f>
        <v>0</v>
      </c>
      <c r="K287" s="155" t="s">
        <v>182</v>
      </c>
      <c r="L287" s="183"/>
      <c r="M287" s="160" t="s">
        <v>1</v>
      </c>
      <c r="N287" s="161" t="s">
        <v>40</v>
      </c>
      <c r="O287" s="51"/>
      <c r="P287" s="162">
        <f>O287*H287</f>
        <v>0</v>
      </c>
      <c r="Q287" s="162">
        <v>0</v>
      </c>
      <c r="R287" s="162">
        <f>Q287*H287</f>
        <v>0</v>
      </c>
      <c r="S287" s="162">
        <v>0</v>
      </c>
      <c r="T287" s="163">
        <f>S287*H287</f>
        <v>0</v>
      </c>
      <c r="AR287" s="164" t="s">
        <v>244</v>
      </c>
      <c r="AT287" s="164" t="s">
        <v>178</v>
      </c>
      <c r="AU287" s="164" t="s">
        <v>86</v>
      </c>
      <c r="AY287" s="13" t="s">
        <v>176</v>
      </c>
      <c r="BE287" s="165">
        <f>IF(N287="základná",J287,0)</f>
        <v>0</v>
      </c>
      <c r="BF287" s="165">
        <f>IF(N287="znížená",J287,0)</f>
        <v>0</v>
      </c>
      <c r="BG287" s="165">
        <f>IF(N287="zákl. prenesená",J287,0)</f>
        <v>0</v>
      </c>
      <c r="BH287" s="165">
        <f>IF(N287="zníž. prenesená",J287,0)</f>
        <v>0</v>
      </c>
      <c r="BI287" s="165">
        <f>IF(N287="nulová",J287,0)</f>
        <v>0</v>
      </c>
      <c r="BJ287" s="13" t="s">
        <v>86</v>
      </c>
      <c r="BK287" s="165">
        <f>ROUND(I287*H287,2)</f>
        <v>0</v>
      </c>
      <c r="BL287" s="13" t="s">
        <v>244</v>
      </c>
      <c r="BM287" s="164" t="s">
        <v>679</v>
      </c>
    </row>
    <row r="288" spans="2:65" s="11" customFormat="1" ht="22.9" customHeight="1">
      <c r="B288" s="139"/>
      <c r="D288" s="140" t="s">
        <v>73</v>
      </c>
      <c r="E288" s="150" t="s">
        <v>680</v>
      </c>
      <c r="F288" s="150" t="s">
        <v>681</v>
      </c>
      <c r="I288" s="142"/>
      <c r="J288" s="151">
        <f>BK288</f>
        <v>0</v>
      </c>
      <c r="L288" s="139"/>
      <c r="M288" s="144"/>
      <c r="N288" s="145"/>
      <c r="O288" s="145"/>
      <c r="P288" s="146">
        <f>SUM(P289:P291)</f>
        <v>0</v>
      </c>
      <c r="Q288" s="145"/>
      <c r="R288" s="146">
        <f>SUM(R289:R291)</f>
        <v>0</v>
      </c>
      <c r="S288" s="145"/>
      <c r="T288" s="147">
        <f>SUM(T289:T291)</f>
        <v>0.97592000000000001</v>
      </c>
      <c r="AR288" s="140" t="s">
        <v>86</v>
      </c>
      <c r="AT288" s="148" t="s">
        <v>73</v>
      </c>
      <c r="AU288" s="148" t="s">
        <v>81</v>
      </c>
      <c r="AY288" s="140" t="s">
        <v>176</v>
      </c>
      <c r="BK288" s="149">
        <f>SUM(BK289:BK291)</f>
        <v>0</v>
      </c>
    </row>
    <row r="289" spans="2:65" s="1" customFormat="1" ht="24" customHeight="1">
      <c r="B289" s="152"/>
      <c r="C289" s="153" t="s">
        <v>682</v>
      </c>
      <c r="D289" s="153" t="s">
        <v>178</v>
      </c>
      <c r="E289" s="154" t="s">
        <v>683</v>
      </c>
      <c r="F289" s="155" t="s">
        <v>684</v>
      </c>
      <c r="G289" s="156" t="s">
        <v>181</v>
      </c>
      <c r="H289" s="157">
        <v>60.994999999999997</v>
      </c>
      <c r="I289" s="158"/>
      <c r="J289" s="159">
        <f>ROUND(I289*H289,2)</f>
        <v>0</v>
      </c>
      <c r="K289" s="155" t="s">
        <v>182</v>
      </c>
      <c r="L289" s="28"/>
      <c r="M289" s="160" t="s">
        <v>1</v>
      </c>
      <c r="N289" s="161" t="s">
        <v>40</v>
      </c>
      <c r="O289" s="51"/>
      <c r="P289" s="162">
        <f>O289*H289</f>
        <v>0</v>
      </c>
      <c r="Q289" s="162">
        <v>0</v>
      </c>
      <c r="R289" s="162">
        <f>Q289*H289</f>
        <v>0</v>
      </c>
      <c r="S289" s="162">
        <v>0</v>
      </c>
      <c r="T289" s="163">
        <f>S289*H289</f>
        <v>0</v>
      </c>
      <c r="AR289" s="164" t="s">
        <v>244</v>
      </c>
      <c r="AT289" s="164" t="s">
        <v>178</v>
      </c>
      <c r="AU289" s="164" t="s">
        <v>86</v>
      </c>
      <c r="AY289" s="13" t="s">
        <v>176</v>
      </c>
      <c r="BE289" s="165">
        <f>IF(N289="základná",J289,0)</f>
        <v>0</v>
      </c>
      <c r="BF289" s="165">
        <f>IF(N289="znížená",J289,0)</f>
        <v>0</v>
      </c>
      <c r="BG289" s="165">
        <f>IF(N289="zákl. prenesená",J289,0)</f>
        <v>0</v>
      </c>
      <c r="BH289" s="165">
        <f>IF(N289="zníž. prenesená",J289,0)</f>
        <v>0</v>
      </c>
      <c r="BI289" s="165">
        <f>IF(N289="nulová",J289,0)</f>
        <v>0</v>
      </c>
      <c r="BJ289" s="13" t="s">
        <v>86</v>
      </c>
      <c r="BK289" s="165">
        <f>ROUND(I289*H289,2)</f>
        <v>0</v>
      </c>
      <c r="BL289" s="13" t="s">
        <v>244</v>
      </c>
      <c r="BM289" s="164" t="s">
        <v>685</v>
      </c>
    </row>
    <row r="290" spans="2:65" s="1" customFormat="1" ht="24" customHeight="1">
      <c r="B290" s="152"/>
      <c r="C290" s="153" t="s">
        <v>686</v>
      </c>
      <c r="D290" s="153" t="s">
        <v>178</v>
      </c>
      <c r="E290" s="154" t="s">
        <v>687</v>
      </c>
      <c r="F290" s="155" t="s">
        <v>688</v>
      </c>
      <c r="G290" s="156" t="s">
        <v>181</v>
      </c>
      <c r="H290" s="157">
        <v>60.994999999999997</v>
      </c>
      <c r="I290" s="158"/>
      <c r="J290" s="159">
        <f>ROUND(I290*H290,2)</f>
        <v>0</v>
      </c>
      <c r="K290" s="155" t="s">
        <v>182</v>
      </c>
      <c r="L290" s="28"/>
      <c r="M290" s="160" t="s">
        <v>1</v>
      </c>
      <c r="N290" s="161" t="s">
        <v>40</v>
      </c>
      <c r="O290" s="51"/>
      <c r="P290" s="162">
        <f>O290*H290</f>
        <v>0</v>
      </c>
      <c r="Q290" s="162">
        <v>0</v>
      </c>
      <c r="R290" s="162">
        <f>Q290*H290</f>
        <v>0</v>
      </c>
      <c r="S290" s="162">
        <v>1.6E-2</v>
      </c>
      <c r="T290" s="163">
        <f>S290*H290</f>
        <v>0.97592000000000001</v>
      </c>
      <c r="AR290" s="164" t="s">
        <v>244</v>
      </c>
      <c r="AT290" s="164" t="s">
        <v>178</v>
      </c>
      <c r="AU290" s="164" t="s">
        <v>86</v>
      </c>
      <c r="AY290" s="13" t="s">
        <v>176</v>
      </c>
      <c r="BE290" s="165">
        <f>IF(N290="základná",J290,0)</f>
        <v>0</v>
      </c>
      <c r="BF290" s="165">
        <f>IF(N290="znížená",J290,0)</f>
        <v>0</v>
      </c>
      <c r="BG290" s="165">
        <f>IF(N290="zákl. prenesená",J290,0)</f>
        <v>0</v>
      </c>
      <c r="BH290" s="165">
        <f>IF(N290="zníž. prenesená",J290,0)</f>
        <v>0</v>
      </c>
      <c r="BI290" s="165">
        <f>IF(N290="nulová",J290,0)</f>
        <v>0</v>
      </c>
      <c r="BJ290" s="13" t="s">
        <v>86</v>
      </c>
      <c r="BK290" s="165">
        <f>ROUND(I290*H290,2)</f>
        <v>0</v>
      </c>
      <c r="BL290" s="13" t="s">
        <v>244</v>
      </c>
      <c r="BM290" s="164" t="s">
        <v>689</v>
      </c>
    </row>
    <row r="291" spans="2:65" s="1" customFormat="1" ht="24" customHeight="1">
      <c r="B291" s="152"/>
      <c r="C291" s="153" t="s">
        <v>690</v>
      </c>
      <c r="D291" s="153" t="s">
        <v>178</v>
      </c>
      <c r="E291" s="154" t="s">
        <v>691</v>
      </c>
      <c r="F291" s="155" t="s">
        <v>692</v>
      </c>
      <c r="G291" s="156" t="s">
        <v>206</v>
      </c>
      <c r="H291" s="157">
        <v>0.25</v>
      </c>
      <c r="I291" s="158"/>
      <c r="J291" s="159">
        <f>ROUND(I291*H291,2)</f>
        <v>0</v>
      </c>
      <c r="K291" s="155" t="s">
        <v>182</v>
      </c>
      <c r="L291" s="183"/>
      <c r="M291" s="160" t="s">
        <v>1</v>
      </c>
      <c r="N291" s="161" t="s">
        <v>40</v>
      </c>
      <c r="O291" s="51"/>
      <c r="P291" s="162">
        <f>O291*H291</f>
        <v>0</v>
      </c>
      <c r="Q291" s="162">
        <v>0</v>
      </c>
      <c r="R291" s="162">
        <f>Q291*H291</f>
        <v>0</v>
      </c>
      <c r="S291" s="162">
        <v>0</v>
      </c>
      <c r="T291" s="163">
        <f>S291*H291</f>
        <v>0</v>
      </c>
      <c r="AR291" s="164" t="s">
        <v>244</v>
      </c>
      <c r="AT291" s="164" t="s">
        <v>178</v>
      </c>
      <c r="AU291" s="164" t="s">
        <v>86</v>
      </c>
      <c r="AY291" s="13" t="s">
        <v>176</v>
      </c>
      <c r="BE291" s="165">
        <f>IF(N291="základná",J291,0)</f>
        <v>0</v>
      </c>
      <c r="BF291" s="165">
        <f>IF(N291="znížená",J291,0)</f>
        <v>0</v>
      </c>
      <c r="BG291" s="165">
        <f>IF(N291="zákl. prenesená",J291,0)</f>
        <v>0</v>
      </c>
      <c r="BH291" s="165">
        <f>IF(N291="zníž. prenesená",J291,0)</f>
        <v>0</v>
      </c>
      <c r="BI291" s="165">
        <f>IF(N291="nulová",J291,0)</f>
        <v>0</v>
      </c>
      <c r="BJ291" s="13" t="s">
        <v>86</v>
      </c>
      <c r="BK291" s="165">
        <f>ROUND(I291*H291,2)</f>
        <v>0</v>
      </c>
      <c r="BL291" s="13" t="s">
        <v>244</v>
      </c>
      <c r="BM291" s="164" t="s">
        <v>693</v>
      </c>
    </row>
    <row r="292" spans="2:65" s="11" customFormat="1" ht="22.9" customHeight="1">
      <c r="B292" s="139"/>
      <c r="D292" s="140" t="s">
        <v>73</v>
      </c>
      <c r="E292" s="150" t="s">
        <v>694</v>
      </c>
      <c r="F292" s="150" t="s">
        <v>695</v>
      </c>
      <c r="I292" s="142"/>
      <c r="J292" s="151">
        <f>BK292</f>
        <v>0</v>
      </c>
      <c r="L292" s="139"/>
      <c r="M292" s="144"/>
      <c r="N292" s="145"/>
      <c r="O292" s="145"/>
      <c r="P292" s="146">
        <f>SUM(P293:P295)</f>
        <v>0</v>
      </c>
      <c r="Q292" s="145"/>
      <c r="R292" s="146">
        <f>SUM(R293:R295)</f>
        <v>1.2535794</v>
      </c>
      <c r="S292" s="145"/>
      <c r="T292" s="147">
        <f>SUM(T293:T295)</f>
        <v>0</v>
      </c>
      <c r="AR292" s="140" t="s">
        <v>86</v>
      </c>
      <c r="AT292" s="148" t="s">
        <v>73</v>
      </c>
      <c r="AU292" s="148" t="s">
        <v>81</v>
      </c>
      <c r="AY292" s="140" t="s">
        <v>176</v>
      </c>
      <c r="BK292" s="149">
        <f>SUM(BK293:BK295)</f>
        <v>0</v>
      </c>
    </row>
    <row r="293" spans="2:65" s="1" customFormat="1" ht="16.5" customHeight="1">
      <c r="B293" s="152"/>
      <c r="C293" s="153" t="s">
        <v>696</v>
      </c>
      <c r="D293" s="153" t="s">
        <v>178</v>
      </c>
      <c r="E293" s="154" t="s">
        <v>697</v>
      </c>
      <c r="F293" s="155" t="s">
        <v>698</v>
      </c>
      <c r="G293" s="156" t="s">
        <v>181</v>
      </c>
      <c r="H293" s="157">
        <v>16.305</v>
      </c>
      <c r="I293" s="158"/>
      <c r="J293" s="159">
        <f>ROUND(I293*H293,2)</f>
        <v>0</v>
      </c>
      <c r="K293" s="155" t="s">
        <v>182</v>
      </c>
      <c r="L293" s="28"/>
      <c r="M293" s="160" t="s">
        <v>1</v>
      </c>
      <c r="N293" s="161" t="s">
        <v>40</v>
      </c>
      <c r="O293" s="51"/>
      <c r="P293" s="162">
        <f>O293*H293</f>
        <v>0</v>
      </c>
      <c r="Q293" s="162">
        <v>1.2279999999999999E-2</v>
      </c>
      <c r="R293" s="162">
        <f>Q293*H293</f>
        <v>0.2002254</v>
      </c>
      <c r="S293" s="162">
        <v>0</v>
      </c>
      <c r="T293" s="163">
        <f>S293*H293</f>
        <v>0</v>
      </c>
      <c r="AR293" s="164" t="s">
        <v>244</v>
      </c>
      <c r="AT293" s="164" t="s">
        <v>178</v>
      </c>
      <c r="AU293" s="164" t="s">
        <v>86</v>
      </c>
      <c r="AY293" s="13" t="s">
        <v>176</v>
      </c>
      <c r="BE293" s="165">
        <f>IF(N293="základná",J293,0)</f>
        <v>0</v>
      </c>
      <c r="BF293" s="165">
        <f>IF(N293="znížená",J293,0)</f>
        <v>0</v>
      </c>
      <c r="BG293" s="165">
        <f>IF(N293="zákl. prenesená",J293,0)</f>
        <v>0</v>
      </c>
      <c r="BH293" s="165">
        <f>IF(N293="zníž. prenesená",J293,0)</f>
        <v>0</v>
      </c>
      <c r="BI293" s="165">
        <f>IF(N293="nulová",J293,0)</f>
        <v>0</v>
      </c>
      <c r="BJ293" s="13" t="s">
        <v>86</v>
      </c>
      <c r="BK293" s="165">
        <f>ROUND(I293*H293,2)</f>
        <v>0</v>
      </c>
      <c r="BL293" s="13" t="s">
        <v>244</v>
      </c>
      <c r="BM293" s="164" t="s">
        <v>699</v>
      </c>
    </row>
    <row r="294" spans="2:65" s="1" customFormat="1" ht="24" customHeight="1">
      <c r="B294" s="152"/>
      <c r="C294" s="153" t="s">
        <v>700</v>
      </c>
      <c r="D294" s="153" t="s">
        <v>178</v>
      </c>
      <c r="E294" s="154" t="s">
        <v>701</v>
      </c>
      <c r="F294" s="155" t="s">
        <v>702</v>
      </c>
      <c r="G294" s="156" t="s">
        <v>181</v>
      </c>
      <c r="H294" s="157">
        <v>78.2</v>
      </c>
      <c r="I294" s="158"/>
      <c r="J294" s="159">
        <f>ROUND(I294*H294,2)</f>
        <v>0</v>
      </c>
      <c r="K294" s="155" t="s">
        <v>182</v>
      </c>
      <c r="L294" s="28"/>
      <c r="M294" s="160" t="s">
        <v>1</v>
      </c>
      <c r="N294" s="161" t="s">
        <v>40</v>
      </c>
      <c r="O294" s="51"/>
      <c r="P294" s="162">
        <f>O294*H294</f>
        <v>0</v>
      </c>
      <c r="Q294" s="162">
        <v>1.3469999999999999E-2</v>
      </c>
      <c r="R294" s="162">
        <f>Q294*H294</f>
        <v>1.0533539999999999</v>
      </c>
      <c r="S294" s="162">
        <v>0</v>
      </c>
      <c r="T294" s="163">
        <f>S294*H294</f>
        <v>0</v>
      </c>
      <c r="AR294" s="164" t="s">
        <v>244</v>
      </c>
      <c r="AT294" s="164" t="s">
        <v>178</v>
      </c>
      <c r="AU294" s="164" t="s">
        <v>86</v>
      </c>
      <c r="AY294" s="13" t="s">
        <v>176</v>
      </c>
      <c r="BE294" s="165">
        <f>IF(N294="základná",J294,0)</f>
        <v>0</v>
      </c>
      <c r="BF294" s="165">
        <f>IF(N294="znížená",J294,0)</f>
        <v>0</v>
      </c>
      <c r="BG294" s="165">
        <f>IF(N294="zákl. prenesená",J294,0)</f>
        <v>0</v>
      </c>
      <c r="BH294" s="165">
        <f>IF(N294="zníž. prenesená",J294,0)</f>
        <v>0</v>
      </c>
      <c r="BI294" s="165">
        <f>IF(N294="nulová",J294,0)</f>
        <v>0</v>
      </c>
      <c r="BJ294" s="13" t="s">
        <v>86</v>
      </c>
      <c r="BK294" s="165">
        <f>ROUND(I294*H294,2)</f>
        <v>0</v>
      </c>
      <c r="BL294" s="13" t="s">
        <v>244</v>
      </c>
      <c r="BM294" s="164" t="s">
        <v>703</v>
      </c>
    </row>
    <row r="295" spans="2:65" s="1" customFormat="1" ht="24" customHeight="1">
      <c r="B295" s="152"/>
      <c r="C295" s="153" t="s">
        <v>704</v>
      </c>
      <c r="D295" s="153" t="s">
        <v>178</v>
      </c>
      <c r="E295" s="154" t="s">
        <v>705</v>
      </c>
      <c r="F295" s="155" t="s">
        <v>706</v>
      </c>
      <c r="G295" s="156" t="s">
        <v>206</v>
      </c>
      <c r="H295" s="157">
        <v>1.3089999999999999</v>
      </c>
      <c r="I295" s="158"/>
      <c r="J295" s="159">
        <f>ROUND(I295*H295,2)</f>
        <v>0</v>
      </c>
      <c r="K295" s="155" t="s">
        <v>182</v>
      </c>
      <c r="L295" s="183"/>
      <c r="M295" s="160" t="s">
        <v>1</v>
      </c>
      <c r="N295" s="161" t="s">
        <v>40</v>
      </c>
      <c r="O295" s="51"/>
      <c r="P295" s="162">
        <f>O295*H295</f>
        <v>0</v>
      </c>
      <c r="Q295" s="162">
        <v>0</v>
      </c>
      <c r="R295" s="162">
        <f>Q295*H295</f>
        <v>0</v>
      </c>
      <c r="S295" s="162">
        <v>0</v>
      </c>
      <c r="T295" s="163">
        <f>S295*H295</f>
        <v>0</v>
      </c>
      <c r="AR295" s="164" t="s">
        <v>244</v>
      </c>
      <c r="AT295" s="164" t="s">
        <v>178</v>
      </c>
      <c r="AU295" s="164" t="s">
        <v>86</v>
      </c>
      <c r="AY295" s="13" t="s">
        <v>176</v>
      </c>
      <c r="BE295" s="165">
        <f>IF(N295="základná",J295,0)</f>
        <v>0</v>
      </c>
      <c r="BF295" s="165">
        <f>IF(N295="znížená",J295,0)</f>
        <v>0</v>
      </c>
      <c r="BG295" s="165">
        <f>IF(N295="zákl. prenesená",J295,0)</f>
        <v>0</v>
      </c>
      <c r="BH295" s="165">
        <f>IF(N295="zníž. prenesená",J295,0)</f>
        <v>0</v>
      </c>
      <c r="BI295" s="165">
        <f>IF(N295="nulová",J295,0)</f>
        <v>0</v>
      </c>
      <c r="BJ295" s="13" t="s">
        <v>86</v>
      </c>
      <c r="BK295" s="165">
        <f>ROUND(I295*H295,2)</f>
        <v>0</v>
      </c>
      <c r="BL295" s="13" t="s">
        <v>244</v>
      </c>
      <c r="BM295" s="164" t="s">
        <v>707</v>
      </c>
    </row>
    <row r="296" spans="2:65" s="11" customFormat="1" ht="22.9" customHeight="1">
      <c r="B296" s="139"/>
      <c r="D296" s="140" t="s">
        <v>73</v>
      </c>
      <c r="E296" s="150" t="s">
        <v>708</v>
      </c>
      <c r="F296" s="150" t="s">
        <v>709</v>
      </c>
      <c r="I296" s="142"/>
      <c r="J296" s="151">
        <f>BK296</f>
        <v>0</v>
      </c>
      <c r="L296" s="139"/>
      <c r="M296" s="144"/>
      <c r="N296" s="145"/>
      <c r="O296" s="145"/>
      <c r="P296" s="146">
        <f>SUM(P297:P317)</f>
        <v>0</v>
      </c>
      <c r="Q296" s="145"/>
      <c r="R296" s="146">
        <f>SUM(R297:R317)</f>
        <v>2.5920871000000001</v>
      </c>
      <c r="S296" s="145"/>
      <c r="T296" s="147">
        <f>SUM(T297:T317)</f>
        <v>1.1821341000000001</v>
      </c>
      <c r="AR296" s="140" t="s">
        <v>86</v>
      </c>
      <c r="AT296" s="148" t="s">
        <v>73</v>
      </c>
      <c r="AU296" s="148" t="s">
        <v>81</v>
      </c>
      <c r="AY296" s="140" t="s">
        <v>176</v>
      </c>
      <c r="BK296" s="149">
        <f>SUM(BK297:BK317)</f>
        <v>0</v>
      </c>
    </row>
    <row r="297" spans="2:65" s="1" customFormat="1" ht="24" customHeight="1">
      <c r="B297" s="152"/>
      <c r="C297" s="153" t="s">
        <v>710</v>
      </c>
      <c r="D297" s="153" t="s">
        <v>178</v>
      </c>
      <c r="E297" s="154" t="s">
        <v>711</v>
      </c>
      <c r="F297" s="155" t="s">
        <v>712</v>
      </c>
      <c r="G297" s="156" t="s">
        <v>181</v>
      </c>
      <c r="H297" s="157">
        <v>60.994999999999997</v>
      </c>
      <c r="I297" s="158"/>
      <c r="J297" s="159">
        <f t="shared" ref="J297:J317" si="70">ROUND(I297*H297,2)</f>
        <v>0</v>
      </c>
      <c r="K297" s="155" t="s">
        <v>182</v>
      </c>
      <c r="L297" s="28"/>
      <c r="M297" s="160" t="s">
        <v>1</v>
      </c>
      <c r="N297" s="161" t="s">
        <v>40</v>
      </c>
      <c r="O297" s="51"/>
      <c r="P297" s="162">
        <f t="shared" ref="P297:P317" si="71">O297*H297</f>
        <v>0</v>
      </c>
      <c r="Q297" s="162">
        <v>1.6000000000000001E-4</v>
      </c>
      <c r="R297" s="162">
        <f t="shared" ref="R297:R317" si="72">Q297*H297</f>
        <v>9.7592000000000009E-3</v>
      </c>
      <c r="S297" s="162">
        <v>0</v>
      </c>
      <c r="T297" s="163">
        <f t="shared" ref="T297:T317" si="73">S297*H297</f>
        <v>0</v>
      </c>
      <c r="AR297" s="164" t="s">
        <v>244</v>
      </c>
      <c r="AT297" s="164" t="s">
        <v>178</v>
      </c>
      <c r="AU297" s="164" t="s">
        <v>86</v>
      </c>
      <c r="AY297" s="13" t="s">
        <v>176</v>
      </c>
      <c r="BE297" s="165">
        <f t="shared" ref="BE297:BE317" si="74">IF(N297="základná",J297,0)</f>
        <v>0</v>
      </c>
      <c r="BF297" s="165">
        <f t="shared" ref="BF297:BF317" si="75">IF(N297="znížená",J297,0)</f>
        <v>0</v>
      </c>
      <c r="BG297" s="165">
        <f t="shared" ref="BG297:BG317" si="76">IF(N297="zákl. prenesená",J297,0)</f>
        <v>0</v>
      </c>
      <c r="BH297" s="165">
        <f t="shared" ref="BH297:BH317" si="77">IF(N297="zníž. prenesená",J297,0)</f>
        <v>0</v>
      </c>
      <c r="BI297" s="165">
        <f t="shared" ref="BI297:BI317" si="78">IF(N297="nulová",J297,0)</f>
        <v>0</v>
      </c>
      <c r="BJ297" s="13" t="s">
        <v>86</v>
      </c>
      <c r="BK297" s="165">
        <f t="shared" ref="BK297:BK317" si="79">ROUND(I297*H297,2)</f>
        <v>0</v>
      </c>
      <c r="BL297" s="13" t="s">
        <v>244</v>
      </c>
      <c r="BM297" s="164" t="s">
        <v>713</v>
      </c>
    </row>
    <row r="298" spans="2:65" s="1" customFormat="1" ht="24" customHeight="1">
      <c r="B298" s="152"/>
      <c r="C298" s="153" t="s">
        <v>714</v>
      </c>
      <c r="D298" s="153" t="s">
        <v>178</v>
      </c>
      <c r="E298" s="154" t="s">
        <v>715</v>
      </c>
      <c r="F298" s="155" t="s">
        <v>716</v>
      </c>
      <c r="G298" s="156" t="s">
        <v>181</v>
      </c>
      <c r="H298" s="157">
        <v>74.13</v>
      </c>
      <c r="I298" s="158"/>
      <c r="J298" s="159">
        <f t="shared" si="70"/>
        <v>0</v>
      </c>
      <c r="K298" s="155" t="s">
        <v>182</v>
      </c>
      <c r="L298" s="28"/>
      <c r="M298" s="160" t="s">
        <v>1</v>
      </c>
      <c r="N298" s="161" t="s">
        <v>40</v>
      </c>
      <c r="O298" s="51"/>
      <c r="P298" s="162">
        <f t="shared" si="71"/>
        <v>0</v>
      </c>
      <c r="Q298" s="162">
        <v>0</v>
      </c>
      <c r="R298" s="162">
        <f t="shared" si="72"/>
        <v>0</v>
      </c>
      <c r="S298" s="162">
        <v>7.3200000000000001E-3</v>
      </c>
      <c r="T298" s="163">
        <f t="shared" si="73"/>
        <v>0.54263159999999999</v>
      </c>
      <c r="AR298" s="164" t="s">
        <v>244</v>
      </c>
      <c r="AT298" s="164" t="s">
        <v>178</v>
      </c>
      <c r="AU298" s="164" t="s">
        <v>86</v>
      </c>
      <c r="AY298" s="13" t="s">
        <v>176</v>
      </c>
      <c r="BE298" s="165">
        <f t="shared" si="74"/>
        <v>0</v>
      </c>
      <c r="BF298" s="165">
        <f t="shared" si="75"/>
        <v>0</v>
      </c>
      <c r="BG298" s="165">
        <f t="shared" si="76"/>
        <v>0</v>
      </c>
      <c r="BH298" s="165">
        <f t="shared" si="77"/>
        <v>0</v>
      </c>
      <c r="BI298" s="165">
        <f t="shared" si="78"/>
        <v>0</v>
      </c>
      <c r="BJ298" s="13" t="s">
        <v>86</v>
      </c>
      <c r="BK298" s="165">
        <f t="shared" si="79"/>
        <v>0</v>
      </c>
      <c r="BL298" s="13" t="s">
        <v>244</v>
      </c>
      <c r="BM298" s="164" t="s">
        <v>717</v>
      </c>
    </row>
    <row r="299" spans="2:65" s="1" customFormat="1" ht="24" customHeight="1">
      <c r="B299" s="152"/>
      <c r="C299" s="153" t="s">
        <v>718</v>
      </c>
      <c r="D299" s="153" t="s">
        <v>178</v>
      </c>
      <c r="E299" s="154" t="s">
        <v>719</v>
      </c>
      <c r="F299" s="155" t="s">
        <v>720</v>
      </c>
      <c r="G299" s="156" t="s">
        <v>431</v>
      </c>
      <c r="H299" s="157">
        <v>11.65</v>
      </c>
      <c r="I299" s="158"/>
      <c r="J299" s="159">
        <f t="shared" si="70"/>
        <v>0</v>
      </c>
      <c r="K299" s="155" t="s">
        <v>182</v>
      </c>
      <c r="L299" s="28"/>
      <c r="M299" s="160" t="s">
        <v>1</v>
      </c>
      <c r="N299" s="161" t="s">
        <v>40</v>
      </c>
      <c r="O299" s="51"/>
      <c r="P299" s="162">
        <f t="shared" si="71"/>
        <v>0</v>
      </c>
      <c r="Q299" s="162">
        <v>2.0899999999999998E-3</v>
      </c>
      <c r="R299" s="162">
        <f t="shared" si="72"/>
        <v>2.4348499999999999E-2</v>
      </c>
      <c r="S299" s="162">
        <v>0</v>
      </c>
      <c r="T299" s="163">
        <f t="shared" si="73"/>
        <v>0</v>
      </c>
      <c r="AR299" s="164" t="s">
        <v>244</v>
      </c>
      <c r="AT299" s="164" t="s">
        <v>178</v>
      </c>
      <c r="AU299" s="164" t="s">
        <v>86</v>
      </c>
      <c r="AY299" s="13" t="s">
        <v>176</v>
      </c>
      <c r="BE299" s="165">
        <f t="shared" si="74"/>
        <v>0</v>
      </c>
      <c r="BF299" s="165">
        <f t="shared" si="75"/>
        <v>0</v>
      </c>
      <c r="BG299" s="165">
        <f t="shared" si="76"/>
        <v>0</v>
      </c>
      <c r="BH299" s="165">
        <f t="shared" si="77"/>
        <v>0</v>
      </c>
      <c r="BI299" s="165">
        <f t="shared" si="78"/>
        <v>0</v>
      </c>
      <c r="BJ299" s="13" t="s">
        <v>86</v>
      </c>
      <c r="BK299" s="165">
        <f t="shared" si="79"/>
        <v>0</v>
      </c>
      <c r="BL299" s="13" t="s">
        <v>244</v>
      </c>
      <c r="BM299" s="164" t="s">
        <v>721</v>
      </c>
    </row>
    <row r="300" spans="2:65" s="1" customFormat="1" ht="24" customHeight="1">
      <c r="B300" s="152"/>
      <c r="C300" s="153" t="s">
        <v>722</v>
      </c>
      <c r="D300" s="153" t="s">
        <v>178</v>
      </c>
      <c r="E300" s="154" t="s">
        <v>723</v>
      </c>
      <c r="F300" s="155" t="s">
        <v>724</v>
      </c>
      <c r="G300" s="156" t="s">
        <v>431</v>
      </c>
      <c r="H300" s="157">
        <v>20</v>
      </c>
      <c r="I300" s="158"/>
      <c r="J300" s="159">
        <f t="shared" si="70"/>
        <v>0</v>
      </c>
      <c r="K300" s="155" t="s">
        <v>182</v>
      </c>
      <c r="L300" s="28"/>
      <c r="M300" s="160" t="s">
        <v>1</v>
      </c>
      <c r="N300" s="161" t="s">
        <v>40</v>
      </c>
      <c r="O300" s="51"/>
      <c r="P300" s="162">
        <f t="shared" si="71"/>
        <v>0</v>
      </c>
      <c r="Q300" s="162">
        <v>5.5500000000000002E-3</v>
      </c>
      <c r="R300" s="162">
        <f t="shared" si="72"/>
        <v>0.111</v>
      </c>
      <c r="S300" s="162">
        <v>0</v>
      </c>
      <c r="T300" s="163">
        <f t="shared" si="73"/>
        <v>0</v>
      </c>
      <c r="AR300" s="164" t="s">
        <v>244</v>
      </c>
      <c r="AT300" s="164" t="s">
        <v>178</v>
      </c>
      <c r="AU300" s="164" t="s">
        <v>86</v>
      </c>
      <c r="AY300" s="13" t="s">
        <v>176</v>
      </c>
      <c r="BE300" s="165">
        <f t="shared" si="74"/>
        <v>0</v>
      </c>
      <c r="BF300" s="165">
        <f t="shared" si="75"/>
        <v>0</v>
      </c>
      <c r="BG300" s="165">
        <f t="shared" si="76"/>
        <v>0</v>
      </c>
      <c r="BH300" s="165">
        <f t="shared" si="77"/>
        <v>0</v>
      </c>
      <c r="BI300" s="165">
        <f t="shared" si="78"/>
        <v>0</v>
      </c>
      <c r="BJ300" s="13" t="s">
        <v>86</v>
      </c>
      <c r="BK300" s="165">
        <f t="shared" si="79"/>
        <v>0</v>
      </c>
      <c r="BL300" s="13" t="s">
        <v>244</v>
      </c>
      <c r="BM300" s="164" t="s">
        <v>725</v>
      </c>
    </row>
    <row r="301" spans="2:65" s="1" customFormat="1" ht="24" customHeight="1">
      <c r="B301" s="152"/>
      <c r="C301" s="153" t="s">
        <v>726</v>
      </c>
      <c r="D301" s="153" t="s">
        <v>178</v>
      </c>
      <c r="E301" s="154" t="s">
        <v>727</v>
      </c>
      <c r="F301" s="155" t="s">
        <v>728</v>
      </c>
      <c r="G301" s="156" t="s">
        <v>221</v>
      </c>
      <c r="H301" s="157">
        <v>1</v>
      </c>
      <c r="I301" s="158"/>
      <c r="J301" s="159">
        <f t="shared" si="70"/>
        <v>0</v>
      </c>
      <c r="K301" s="155" t="s">
        <v>182</v>
      </c>
      <c r="L301" s="28"/>
      <c r="M301" s="160" t="s">
        <v>1</v>
      </c>
      <c r="N301" s="161" t="s">
        <v>40</v>
      </c>
      <c r="O301" s="51"/>
      <c r="P301" s="162">
        <f t="shared" si="71"/>
        <v>0</v>
      </c>
      <c r="Q301" s="162">
        <v>7.0200000000000002E-3</v>
      </c>
      <c r="R301" s="162">
        <f t="shared" si="72"/>
        <v>7.0200000000000002E-3</v>
      </c>
      <c r="S301" s="162">
        <v>0</v>
      </c>
      <c r="T301" s="163">
        <f t="shared" si="73"/>
        <v>0</v>
      </c>
      <c r="AR301" s="164" t="s">
        <v>244</v>
      </c>
      <c r="AT301" s="164" t="s">
        <v>178</v>
      </c>
      <c r="AU301" s="164" t="s">
        <v>86</v>
      </c>
      <c r="AY301" s="13" t="s">
        <v>176</v>
      </c>
      <c r="BE301" s="165">
        <f t="shared" si="74"/>
        <v>0</v>
      </c>
      <c r="BF301" s="165">
        <f t="shared" si="75"/>
        <v>0</v>
      </c>
      <c r="BG301" s="165">
        <f t="shared" si="76"/>
        <v>0</v>
      </c>
      <c r="BH301" s="165">
        <f t="shared" si="77"/>
        <v>0</v>
      </c>
      <c r="BI301" s="165">
        <f t="shared" si="78"/>
        <v>0</v>
      </c>
      <c r="BJ301" s="13" t="s">
        <v>86</v>
      </c>
      <c r="BK301" s="165">
        <f t="shared" si="79"/>
        <v>0</v>
      </c>
      <c r="BL301" s="13" t="s">
        <v>244</v>
      </c>
      <c r="BM301" s="164" t="s">
        <v>729</v>
      </c>
    </row>
    <row r="302" spans="2:65" s="1" customFormat="1" ht="24" customHeight="1">
      <c r="B302" s="152"/>
      <c r="C302" s="153" t="s">
        <v>730</v>
      </c>
      <c r="D302" s="153" t="s">
        <v>178</v>
      </c>
      <c r="E302" s="154" t="s">
        <v>731</v>
      </c>
      <c r="F302" s="155" t="s">
        <v>732</v>
      </c>
      <c r="G302" s="156" t="s">
        <v>431</v>
      </c>
      <c r="H302" s="157">
        <v>17</v>
      </c>
      <c r="I302" s="158"/>
      <c r="J302" s="159">
        <f t="shared" si="70"/>
        <v>0</v>
      </c>
      <c r="K302" s="155" t="s">
        <v>182</v>
      </c>
      <c r="L302" s="28"/>
      <c r="M302" s="160" t="s">
        <v>1</v>
      </c>
      <c r="N302" s="161" t="s">
        <v>40</v>
      </c>
      <c r="O302" s="51"/>
      <c r="P302" s="162">
        <f t="shared" si="71"/>
        <v>0</v>
      </c>
      <c r="Q302" s="162">
        <v>1.8799999999999999E-3</v>
      </c>
      <c r="R302" s="162">
        <f t="shared" si="72"/>
        <v>3.1960000000000002E-2</v>
      </c>
      <c r="S302" s="162">
        <v>0</v>
      </c>
      <c r="T302" s="163">
        <f t="shared" si="73"/>
        <v>0</v>
      </c>
      <c r="AR302" s="164" t="s">
        <v>244</v>
      </c>
      <c r="AT302" s="164" t="s">
        <v>178</v>
      </c>
      <c r="AU302" s="164" t="s">
        <v>86</v>
      </c>
      <c r="AY302" s="13" t="s">
        <v>176</v>
      </c>
      <c r="BE302" s="165">
        <f t="shared" si="74"/>
        <v>0</v>
      </c>
      <c r="BF302" s="165">
        <f t="shared" si="75"/>
        <v>0</v>
      </c>
      <c r="BG302" s="165">
        <f t="shared" si="76"/>
        <v>0</v>
      </c>
      <c r="BH302" s="165">
        <f t="shared" si="77"/>
        <v>0</v>
      </c>
      <c r="BI302" s="165">
        <f t="shared" si="78"/>
        <v>0</v>
      </c>
      <c r="BJ302" s="13" t="s">
        <v>86</v>
      </c>
      <c r="BK302" s="165">
        <f t="shared" si="79"/>
        <v>0</v>
      </c>
      <c r="BL302" s="13" t="s">
        <v>244</v>
      </c>
      <c r="BM302" s="164" t="s">
        <v>733</v>
      </c>
    </row>
    <row r="303" spans="2:65" s="1" customFormat="1" ht="24" customHeight="1">
      <c r="B303" s="152"/>
      <c r="C303" s="153" t="s">
        <v>734</v>
      </c>
      <c r="D303" s="153" t="s">
        <v>178</v>
      </c>
      <c r="E303" s="154" t="s">
        <v>735</v>
      </c>
      <c r="F303" s="155" t="s">
        <v>736</v>
      </c>
      <c r="G303" s="156" t="s">
        <v>431</v>
      </c>
      <c r="H303" s="157">
        <v>89</v>
      </c>
      <c r="I303" s="158"/>
      <c r="J303" s="159">
        <f t="shared" si="70"/>
        <v>0</v>
      </c>
      <c r="K303" s="155" t="s">
        <v>182</v>
      </c>
      <c r="L303" s="28"/>
      <c r="M303" s="160" t="s">
        <v>1</v>
      </c>
      <c r="N303" s="161" t="s">
        <v>40</v>
      </c>
      <c r="O303" s="51"/>
      <c r="P303" s="162">
        <f t="shared" si="71"/>
        <v>0</v>
      </c>
      <c r="Q303" s="162">
        <v>8.9999999999999993E-3</v>
      </c>
      <c r="R303" s="162">
        <f t="shared" si="72"/>
        <v>0.80099999999999993</v>
      </c>
      <c r="S303" s="162">
        <v>0</v>
      </c>
      <c r="T303" s="163">
        <f t="shared" si="73"/>
        <v>0</v>
      </c>
      <c r="AR303" s="164" t="s">
        <v>244</v>
      </c>
      <c r="AT303" s="164" t="s">
        <v>178</v>
      </c>
      <c r="AU303" s="164" t="s">
        <v>86</v>
      </c>
      <c r="AY303" s="13" t="s">
        <v>176</v>
      </c>
      <c r="BE303" s="165">
        <f t="shared" si="74"/>
        <v>0</v>
      </c>
      <c r="BF303" s="165">
        <f t="shared" si="75"/>
        <v>0</v>
      </c>
      <c r="BG303" s="165">
        <f t="shared" si="76"/>
        <v>0</v>
      </c>
      <c r="BH303" s="165">
        <f t="shared" si="77"/>
        <v>0</v>
      </c>
      <c r="BI303" s="165">
        <f t="shared" si="78"/>
        <v>0</v>
      </c>
      <c r="BJ303" s="13" t="s">
        <v>86</v>
      </c>
      <c r="BK303" s="165">
        <f t="shared" si="79"/>
        <v>0</v>
      </c>
      <c r="BL303" s="13" t="s">
        <v>244</v>
      </c>
      <c r="BM303" s="164" t="s">
        <v>737</v>
      </c>
    </row>
    <row r="304" spans="2:65" s="1" customFormat="1" ht="24" customHeight="1">
      <c r="B304" s="152"/>
      <c r="C304" s="153" t="s">
        <v>738</v>
      </c>
      <c r="D304" s="153" t="s">
        <v>178</v>
      </c>
      <c r="E304" s="154" t="s">
        <v>739</v>
      </c>
      <c r="F304" s="155" t="s">
        <v>740</v>
      </c>
      <c r="G304" s="156" t="s">
        <v>431</v>
      </c>
      <c r="H304" s="157">
        <v>89</v>
      </c>
      <c r="I304" s="158"/>
      <c r="J304" s="159">
        <f t="shared" si="70"/>
        <v>0</v>
      </c>
      <c r="K304" s="155" t="s">
        <v>182</v>
      </c>
      <c r="L304" s="28"/>
      <c r="M304" s="160" t="s">
        <v>1</v>
      </c>
      <c r="N304" s="161" t="s">
        <v>40</v>
      </c>
      <c r="O304" s="51"/>
      <c r="P304" s="162">
        <f t="shared" si="71"/>
        <v>0</v>
      </c>
      <c r="Q304" s="162">
        <v>0</v>
      </c>
      <c r="R304" s="162">
        <f t="shared" si="72"/>
        <v>0</v>
      </c>
      <c r="S304" s="162">
        <v>3.3E-3</v>
      </c>
      <c r="T304" s="163">
        <f t="shared" si="73"/>
        <v>0.29370000000000002</v>
      </c>
      <c r="AR304" s="164" t="s">
        <v>244</v>
      </c>
      <c r="AT304" s="164" t="s">
        <v>178</v>
      </c>
      <c r="AU304" s="164" t="s">
        <v>86</v>
      </c>
      <c r="AY304" s="13" t="s">
        <v>176</v>
      </c>
      <c r="BE304" s="165">
        <f t="shared" si="74"/>
        <v>0</v>
      </c>
      <c r="BF304" s="165">
        <f t="shared" si="75"/>
        <v>0</v>
      </c>
      <c r="BG304" s="165">
        <f t="shared" si="76"/>
        <v>0</v>
      </c>
      <c r="BH304" s="165">
        <f t="shared" si="77"/>
        <v>0</v>
      </c>
      <c r="BI304" s="165">
        <f t="shared" si="78"/>
        <v>0</v>
      </c>
      <c r="BJ304" s="13" t="s">
        <v>86</v>
      </c>
      <c r="BK304" s="165">
        <f t="shared" si="79"/>
        <v>0</v>
      </c>
      <c r="BL304" s="13" t="s">
        <v>244</v>
      </c>
      <c r="BM304" s="164" t="s">
        <v>741</v>
      </c>
    </row>
    <row r="305" spans="2:65" s="1" customFormat="1" ht="24" customHeight="1">
      <c r="B305" s="152"/>
      <c r="C305" s="153" t="s">
        <v>742</v>
      </c>
      <c r="D305" s="153" t="s">
        <v>178</v>
      </c>
      <c r="E305" s="154" t="s">
        <v>743</v>
      </c>
      <c r="F305" s="155" t="s">
        <v>744</v>
      </c>
      <c r="G305" s="156" t="s">
        <v>221</v>
      </c>
      <c r="H305" s="157">
        <v>8</v>
      </c>
      <c r="I305" s="158"/>
      <c r="J305" s="159">
        <f t="shared" si="70"/>
        <v>0</v>
      </c>
      <c r="K305" s="155" t="s">
        <v>182</v>
      </c>
      <c r="L305" s="28"/>
      <c r="M305" s="160" t="s">
        <v>1</v>
      </c>
      <c r="N305" s="161" t="s">
        <v>40</v>
      </c>
      <c r="O305" s="51"/>
      <c r="P305" s="162">
        <f t="shared" si="71"/>
        <v>0</v>
      </c>
      <c r="Q305" s="162">
        <v>1.4999999999999999E-2</v>
      </c>
      <c r="R305" s="162">
        <f t="shared" si="72"/>
        <v>0.12</v>
      </c>
      <c r="S305" s="162">
        <v>0</v>
      </c>
      <c r="T305" s="163">
        <f t="shared" si="73"/>
        <v>0</v>
      </c>
      <c r="AR305" s="164" t="s">
        <v>244</v>
      </c>
      <c r="AT305" s="164" t="s">
        <v>178</v>
      </c>
      <c r="AU305" s="164" t="s">
        <v>86</v>
      </c>
      <c r="AY305" s="13" t="s">
        <v>176</v>
      </c>
      <c r="BE305" s="165">
        <f t="shared" si="74"/>
        <v>0</v>
      </c>
      <c r="BF305" s="165">
        <f t="shared" si="75"/>
        <v>0</v>
      </c>
      <c r="BG305" s="165">
        <f t="shared" si="76"/>
        <v>0</v>
      </c>
      <c r="BH305" s="165">
        <f t="shared" si="77"/>
        <v>0</v>
      </c>
      <c r="BI305" s="165">
        <f t="shared" si="78"/>
        <v>0</v>
      </c>
      <c r="BJ305" s="13" t="s">
        <v>86</v>
      </c>
      <c r="BK305" s="165">
        <f t="shared" si="79"/>
        <v>0</v>
      </c>
      <c r="BL305" s="13" t="s">
        <v>244</v>
      </c>
      <c r="BM305" s="164" t="s">
        <v>745</v>
      </c>
    </row>
    <row r="306" spans="2:65" s="1" customFormat="1" ht="24" customHeight="1">
      <c r="B306" s="152"/>
      <c r="C306" s="153" t="s">
        <v>746</v>
      </c>
      <c r="D306" s="153" t="s">
        <v>178</v>
      </c>
      <c r="E306" s="154" t="s">
        <v>747</v>
      </c>
      <c r="F306" s="155" t="s">
        <v>748</v>
      </c>
      <c r="G306" s="156" t="s">
        <v>221</v>
      </c>
      <c r="H306" s="157">
        <v>5</v>
      </c>
      <c r="I306" s="158"/>
      <c r="J306" s="159">
        <f t="shared" si="70"/>
        <v>0</v>
      </c>
      <c r="K306" s="155" t="s">
        <v>182</v>
      </c>
      <c r="L306" s="28"/>
      <c r="M306" s="160" t="s">
        <v>1</v>
      </c>
      <c r="N306" s="161" t="s">
        <v>40</v>
      </c>
      <c r="O306" s="51"/>
      <c r="P306" s="162">
        <f t="shared" si="71"/>
        <v>0</v>
      </c>
      <c r="Q306" s="162">
        <v>0</v>
      </c>
      <c r="R306" s="162">
        <f t="shared" si="72"/>
        <v>0</v>
      </c>
      <c r="S306" s="162">
        <v>1.1000000000000001E-3</v>
      </c>
      <c r="T306" s="163">
        <f t="shared" si="73"/>
        <v>5.5000000000000005E-3</v>
      </c>
      <c r="AR306" s="164" t="s">
        <v>244</v>
      </c>
      <c r="AT306" s="164" t="s">
        <v>178</v>
      </c>
      <c r="AU306" s="164" t="s">
        <v>86</v>
      </c>
      <c r="AY306" s="13" t="s">
        <v>176</v>
      </c>
      <c r="BE306" s="165">
        <f t="shared" si="74"/>
        <v>0</v>
      </c>
      <c r="BF306" s="165">
        <f t="shared" si="75"/>
        <v>0</v>
      </c>
      <c r="BG306" s="165">
        <f t="shared" si="76"/>
        <v>0</v>
      </c>
      <c r="BH306" s="165">
        <f t="shared" si="77"/>
        <v>0</v>
      </c>
      <c r="BI306" s="165">
        <f t="shared" si="78"/>
        <v>0</v>
      </c>
      <c r="BJ306" s="13" t="s">
        <v>86</v>
      </c>
      <c r="BK306" s="165">
        <f t="shared" si="79"/>
        <v>0</v>
      </c>
      <c r="BL306" s="13" t="s">
        <v>244</v>
      </c>
      <c r="BM306" s="164" t="s">
        <v>749</v>
      </c>
    </row>
    <row r="307" spans="2:65" s="1" customFormat="1" ht="24" customHeight="1">
      <c r="B307" s="152"/>
      <c r="C307" s="153" t="s">
        <v>750</v>
      </c>
      <c r="D307" s="153" t="s">
        <v>178</v>
      </c>
      <c r="E307" s="154" t="s">
        <v>751</v>
      </c>
      <c r="F307" s="155" t="s">
        <v>752</v>
      </c>
      <c r="G307" s="156" t="s">
        <v>431</v>
      </c>
      <c r="H307" s="157">
        <v>17.25</v>
      </c>
      <c r="I307" s="158"/>
      <c r="J307" s="159">
        <f t="shared" si="70"/>
        <v>0</v>
      </c>
      <c r="K307" s="155" t="s">
        <v>182</v>
      </c>
      <c r="L307" s="28"/>
      <c r="M307" s="160" t="s">
        <v>1</v>
      </c>
      <c r="N307" s="161" t="s">
        <v>40</v>
      </c>
      <c r="O307" s="51"/>
      <c r="P307" s="162">
        <f t="shared" si="71"/>
        <v>0</v>
      </c>
      <c r="Q307" s="162">
        <v>1.7999999999999999E-2</v>
      </c>
      <c r="R307" s="162">
        <f t="shared" si="72"/>
        <v>0.3105</v>
      </c>
      <c r="S307" s="162">
        <v>0</v>
      </c>
      <c r="T307" s="163">
        <f t="shared" si="73"/>
        <v>0</v>
      </c>
      <c r="AR307" s="164" t="s">
        <v>244</v>
      </c>
      <c r="AT307" s="164" t="s">
        <v>178</v>
      </c>
      <c r="AU307" s="164" t="s">
        <v>86</v>
      </c>
      <c r="AY307" s="13" t="s">
        <v>176</v>
      </c>
      <c r="BE307" s="165">
        <f t="shared" si="74"/>
        <v>0</v>
      </c>
      <c r="BF307" s="165">
        <f t="shared" si="75"/>
        <v>0</v>
      </c>
      <c r="BG307" s="165">
        <f t="shared" si="76"/>
        <v>0</v>
      </c>
      <c r="BH307" s="165">
        <f t="shared" si="77"/>
        <v>0</v>
      </c>
      <c r="BI307" s="165">
        <f t="shared" si="78"/>
        <v>0</v>
      </c>
      <c r="BJ307" s="13" t="s">
        <v>86</v>
      </c>
      <c r="BK307" s="165">
        <f t="shared" si="79"/>
        <v>0</v>
      </c>
      <c r="BL307" s="13" t="s">
        <v>244</v>
      </c>
      <c r="BM307" s="164" t="s">
        <v>753</v>
      </c>
    </row>
    <row r="308" spans="2:65" s="1" customFormat="1" ht="36" customHeight="1">
      <c r="B308" s="152"/>
      <c r="C308" s="153" t="s">
        <v>754</v>
      </c>
      <c r="D308" s="153" t="s">
        <v>178</v>
      </c>
      <c r="E308" s="154" t="s">
        <v>755</v>
      </c>
      <c r="F308" s="155" t="s">
        <v>756</v>
      </c>
      <c r="G308" s="156" t="s">
        <v>431</v>
      </c>
      <c r="H308" s="157">
        <v>76.400000000000006</v>
      </c>
      <c r="I308" s="158"/>
      <c r="J308" s="159">
        <f t="shared" si="70"/>
        <v>0</v>
      </c>
      <c r="K308" s="155" t="s">
        <v>182</v>
      </c>
      <c r="L308" s="28"/>
      <c r="M308" s="160" t="s">
        <v>1</v>
      </c>
      <c r="N308" s="161" t="s">
        <v>40</v>
      </c>
      <c r="O308" s="51"/>
      <c r="P308" s="162">
        <f t="shared" si="71"/>
        <v>0</v>
      </c>
      <c r="Q308" s="162">
        <v>1.0999999999999999E-2</v>
      </c>
      <c r="R308" s="162">
        <f t="shared" si="72"/>
        <v>0.84040000000000004</v>
      </c>
      <c r="S308" s="162">
        <v>0</v>
      </c>
      <c r="T308" s="163">
        <f t="shared" si="73"/>
        <v>0</v>
      </c>
      <c r="AR308" s="164" t="s">
        <v>244</v>
      </c>
      <c r="AT308" s="164" t="s">
        <v>178</v>
      </c>
      <c r="AU308" s="164" t="s">
        <v>86</v>
      </c>
      <c r="AY308" s="13" t="s">
        <v>176</v>
      </c>
      <c r="BE308" s="165">
        <f t="shared" si="74"/>
        <v>0</v>
      </c>
      <c r="BF308" s="165">
        <f t="shared" si="75"/>
        <v>0</v>
      </c>
      <c r="BG308" s="165">
        <f t="shared" si="76"/>
        <v>0</v>
      </c>
      <c r="BH308" s="165">
        <f t="shared" si="77"/>
        <v>0</v>
      </c>
      <c r="BI308" s="165">
        <f t="shared" si="78"/>
        <v>0</v>
      </c>
      <c r="BJ308" s="13" t="s">
        <v>86</v>
      </c>
      <c r="BK308" s="165">
        <f t="shared" si="79"/>
        <v>0</v>
      </c>
      <c r="BL308" s="13" t="s">
        <v>244</v>
      </c>
      <c r="BM308" s="164" t="s">
        <v>757</v>
      </c>
    </row>
    <row r="309" spans="2:65" s="1" customFormat="1" ht="24" customHeight="1">
      <c r="B309" s="152"/>
      <c r="C309" s="153" t="s">
        <v>758</v>
      </c>
      <c r="D309" s="153" t="s">
        <v>178</v>
      </c>
      <c r="E309" s="154" t="s">
        <v>759</v>
      </c>
      <c r="F309" s="155" t="s">
        <v>760</v>
      </c>
      <c r="G309" s="156" t="s">
        <v>431</v>
      </c>
      <c r="H309" s="157">
        <v>85.65</v>
      </c>
      <c r="I309" s="158"/>
      <c r="J309" s="159">
        <f t="shared" si="70"/>
        <v>0</v>
      </c>
      <c r="K309" s="155" t="s">
        <v>182</v>
      </c>
      <c r="L309" s="28"/>
      <c r="M309" s="160" t="s">
        <v>1</v>
      </c>
      <c r="N309" s="161" t="s">
        <v>40</v>
      </c>
      <c r="O309" s="51"/>
      <c r="P309" s="162">
        <f t="shared" si="71"/>
        <v>0</v>
      </c>
      <c r="Q309" s="162">
        <v>0</v>
      </c>
      <c r="R309" s="162">
        <f t="shared" si="72"/>
        <v>0</v>
      </c>
      <c r="S309" s="162">
        <v>1.3500000000000001E-3</v>
      </c>
      <c r="T309" s="163">
        <f t="shared" si="73"/>
        <v>0.11562750000000001</v>
      </c>
      <c r="AR309" s="164" t="s">
        <v>244</v>
      </c>
      <c r="AT309" s="164" t="s">
        <v>178</v>
      </c>
      <c r="AU309" s="164" t="s">
        <v>86</v>
      </c>
      <c r="AY309" s="13" t="s">
        <v>176</v>
      </c>
      <c r="BE309" s="165">
        <f t="shared" si="74"/>
        <v>0</v>
      </c>
      <c r="BF309" s="165">
        <f t="shared" si="75"/>
        <v>0</v>
      </c>
      <c r="BG309" s="165">
        <f t="shared" si="76"/>
        <v>0</v>
      </c>
      <c r="BH309" s="165">
        <f t="shared" si="77"/>
        <v>0</v>
      </c>
      <c r="BI309" s="165">
        <f t="shared" si="78"/>
        <v>0</v>
      </c>
      <c r="BJ309" s="13" t="s">
        <v>86</v>
      </c>
      <c r="BK309" s="165">
        <f t="shared" si="79"/>
        <v>0</v>
      </c>
      <c r="BL309" s="13" t="s">
        <v>244</v>
      </c>
      <c r="BM309" s="164" t="s">
        <v>761</v>
      </c>
    </row>
    <row r="310" spans="2:65" s="1" customFormat="1" ht="24" customHeight="1">
      <c r="B310" s="152"/>
      <c r="C310" s="153" t="s">
        <v>762</v>
      </c>
      <c r="D310" s="153" t="s">
        <v>178</v>
      </c>
      <c r="E310" s="154" t="s">
        <v>763</v>
      </c>
      <c r="F310" s="155" t="s">
        <v>764</v>
      </c>
      <c r="G310" s="156" t="s">
        <v>431</v>
      </c>
      <c r="H310" s="157">
        <v>53.75</v>
      </c>
      <c r="I310" s="158"/>
      <c r="J310" s="159">
        <f t="shared" si="70"/>
        <v>0</v>
      </c>
      <c r="K310" s="155" t="s">
        <v>182</v>
      </c>
      <c r="L310" s="28"/>
      <c r="M310" s="160" t="s">
        <v>1</v>
      </c>
      <c r="N310" s="161" t="s">
        <v>40</v>
      </c>
      <c r="O310" s="51"/>
      <c r="P310" s="162">
        <f t="shared" si="71"/>
        <v>0</v>
      </c>
      <c r="Q310" s="162">
        <v>0</v>
      </c>
      <c r="R310" s="162">
        <f t="shared" si="72"/>
        <v>0</v>
      </c>
      <c r="S310" s="162">
        <v>4.1799999999999997E-3</v>
      </c>
      <c r="T310" s="163">
        <f t="shared" si="73"/>
        <v>0.22467499999999999</v>
      </c>
      <c r="AR310" s="164" t="s">
        <v>244</v>
      </c>
      <c r="AT310" s="164" t="s">
        <v>178</v>
      </c>
      <c r="AU310" s="164" t="s">
        <v>86</v>
      </c>
      <c r="AY310" s="13" t="s">
        <v>176</v>
      </c>
      <c r="BE310" s="165">
        <f t="shared" si="74"/>
        <v>0</v>
      </c>
      <c r="BF310" s="165">
        <f t="shared" si="75"/>
        <v>0</v>
      </c>
      <c r="BG310" s="165">
        <f t="shared" si="76"/>
        <v>0</v>
      </c>
      <c r="BH310" s="165">
        <f t="shared" si="77"/>
        <v>0</v>
      </c>
      <c r="BI310" s="165">
        <f t="shared" si="78"/>
        <v>0</v>
      </c>
      <c r="BJ310" s="13" t="s">
        <v>86</v>
      </c>
      <c r="BK310" s="165">
        <f t="shared" si="79"/>
        <v>0</v>
      </c>
      <c r="BL310" s="13" t="s">
        <v>244</v>
      </c>
      <c r="BM310" s="164" t="s">
        <v>765</v>
      </c>
    </row>
    <row r="311" spans="2:65" s="1" customFormat="1" ht="36" customHeight="1">
      <c r="B311" s="152"/>
      <c r="C311" s="153" t="s">
        <v>766</v>
      </c>
      <c r="D311" s="153" t="s">
        <v>178</v>
      </c>
      <c r="E311" s="154" t="s">
        <v>767</v>
      </c>
      <c r="F311" s="155" t="s">
        <v>768</v>
      </c>
      <c r="G311" s="156" t="s">
        <v>221</v>
      </c>
      <c r="H311" s="157">
        <v>17</v>
      </c>
      <c r="I311" s="158"/>
      <c r="J311" s="159">
        <f t="shared" si="70"/>
        <v>0</v>
      </c>
      <c r="K311" s="155" t="s">
        <v>182</v>
      </c>
      <c r="L311" s="28"/>
      <c r="M311" s="160" t="s">
        <v>1</v>
      </c>
      <c r="N311" s="161" t="s">
        <v>40</v>
      </c>
      <c r="O311" s="51"/>
      <c r="P311" s="162">
        <f t="shared" si="71"/>
        <v>0</v>
      </c>
      <c r="Q311" s="162">
        <v>1.0999999999999999E-2</v>
      </c>
      <c r="R311" s="162">
        <f t="shared" si="72"/>
        <v>0.187</v>
      </c>
      <c r="S311" s="162">
        <v>0</v>
      </c>
      <c r="T311" s="163">
        <f t="shared" si="73"/>
        <v>0</v>
      </c>
      <c r="AR311" s="164" t="s">
        <v>244</v>
      </c>
      <c r="AT311" s="164" t="s">
        <v>178</v>
      </c>
      <c r="AU311" s="164" t="s">
        <v>86</v>
      </c>
      <c r="AY311" s="13" t="s">
        <v>176</v>
      </c>
      <c r="BE311" s="165">
        <f t="shared" si="74"/>
        <v>0</v>
      </c>
      <c r="BF311" s="165">
        <f t="shared" si="75"/>
        <v>0</v>
      </c>
      <c r="BG311" s="165">
        <f t="shared" si="76"/>
        <v>0</v>
      </c>
      <c r="BH311" s="165">
        <f t="shared" si="77"/>
        <v>0</v>
      </c>
      <c r="BI311" s="165">
        <f t="shared" si="78"/>
        <v>0</v>
      </c>
      <c r="BJ311" s="13" t="s">
        <v>86</v>
      </c>
      <c r="BK311" s="165">
        <f t="shared" si="79"/>
        <v>0</v>
      </c>
      <c r="BL311" s="13" t="s">
        <v>244</v>
      </c>
      <c r="BM311" s="164" t="s">
        <v>769</v>
      </c>
    </row>
    <row r="312" spans="2:65" s="1" customFormat="1" ht="24" customHeight="1">
      <c r="B312" s="152"/>
      <c r="C312" s="166" t="s">
        <v>770</v>
      </c>
      <c r="D312" s="166" t="s">
        <v>383</v>
      </c>
      <c r="E312" s="167" t="s">
        <v>771</v>
      </c>
      <c r="F312" s="168" t="s">
        <v>772</v>
      </c>
      <c r="G312" s="169" t="s">
        <v>221</v>
      </c>
      <c r="H312" s="170">
        <v>13</v>
      </c>
      <c r="I312" s="171"/>
      <c r="J312" s="172">
        <f t="shared" si="70"/>
        <v>0</v>
      </c>
      <c r="K312" s="168" t="s">
        <v>182</v>
      </c>
      <c r="L312" s="173"/>
      <c r="M312" s="174" t="s">
        <v>1</v>
      </c>
      <c r="N312" s="175" t="s">
        <v>40</v>
      </c>
      <c r="O312" s="51"/>
      <c r="P312" s="162">
        <f t="shared" si="71"/>
        <v>0</v>
      </c>
      <c r="Q312" s="162">
        <v>3.8000000000000002E-4</v>
      </c>
      <c r="R312" s="162">
        <f t="shared" si="72"/>
        <v>4.9399999999999999E-3</v>
      </c>
      <c r="S312" s="162">
        <v>0</v>
      </c>
      <c r="T312" s="163">
        <f t="shared" si="73"/>
        <v>0</v>
      </c>
      <c r="AR312" s="164" t="s">
        <v>310</v>
      </c>
      <c r="AT312" s="164" t="s">
        <v>383</v>
      </c>
      <c r="AU312" s="164" t="s">
        <v>86</v>
      </c>
      <c r="AY312" s="13" t="s">
        <v>176</v>
      </c>
      <c r="BE312" s="165">
        <f t="shared" si="74"/>
        <v>0</v>
      </c>
      <c r="BF312" s="165">
        <f t="shared" si="75"/>
        <v>0</v>
      </c>
      <c r="BG312" s="165">
        <f t="shared" si="76"/>
        <v>0</v>
      </c>
      <c r="BH312" s="165">
        <f t="shared" si="77"/>
        <v>0</v>
      </c>
      <c r="BI312" s="165">
        <f t="shared" si="78"/>
        <v>0</v>
      </c>
      <c r="BJ312" s="13" t="s">
        <v>86</v>
      </c>
      <c r="BK312" s="165">
        <f t="shared" si="79"/>
        <v>0</v>
      </c>
      <c r="BL312" s="13" t="s">
        <v>244</v>
      </c>
      <c r="BM312" s="164" t="s">
        <v>773</v>
      </c>
    </row>
    <row r="313" spans="2:65" s="1" customFormat="1" ht="16.5" customHeight="1">
      <c r="B313" s="152"/>
      <c r="C313" s="166" t="s">
        <v>774</v>
      </c>
      <c r="D313" s="166" t="s">
        <v>383</v>
      </c>
      <c r="E313" s="167" t="s">
        <v>775</v>
      </c>
      <c r="F313" s="168" t="s">
        <v>776</v>
      </c>
      <c r="G313" s="169" t="s">
        <v>221</v>
      </c>
      <c r="H313" s="170">
        <v>6</v>
      </c>
      <c r="I313" s="171"/>
      <c r="J313" s="172">
        <f t="shared" si="70"/>
        <v>0</v>
      </c>
      <c r="K313" s="168" t="s">
        <v>182</v>
      </c>
      <c r="L313" s="173"/>
      <c r="M313" s="174" t="s">
        <v>1</v>
      </c>
      <c r="N313" s="175" t="s">
        <v>40</v>
      </c>
      <c r="O313" s="51"/>
      <c r="P313" s="162">
        <f t="shared" si="71"/>
        <v>0</v>
      </c>
      <c r="Q313" s="162">
        <v>3.1E-4</v>
      </c>
      <c r="R313" s="162">
        <f t="shared" si="72"/>
        <v>1.8600000000000001E-3</v>
      </c>
      <c r="S313" s="162">
        <v>0</v>
      </c>
      <c r="T313" s="163">
        <f t="shared" si="73"/>
        <v>0</v>
      </c>
      <c r="AR313" s="164" t="s">
        <v>310</v>
      </c>
      <c r="AT313" s="164" t="s">
        <v>383</v>
      </c>
      <c r="AU313" s="164" t="s">
        <v>86</v>
      </c>
      <c r="AY313" s="13" t="s">
        <v>176</v>
      </c>
      <c r="BE313" s="165">
        <f t="shared" si="74"/>
        <v>0</v>
      </c>
      <c r="BF313" s="165">
        <f t="shared" si="75"/>
        <v>0</v>
      </c>
      <c r="BG313" s="165">
        <f t="shared" si="76"/>
        <v>0</v>
      </c>
      <c r="BH313" s="165">
        <f t="shared" si="77"/>
        <v>0</v>
      </c>
      <c r="BI313" s="165">
        <f t="shared" si="78"/>
        <v>0</v>
      </c>
      <c r="BJ313" s="13" t="s">
        <v>86</v>
      </c>
      <c r="BK313" s="165">
        <f t="shared" si="79"/>
        <v>0</v>
      </c>
      <c r="BL313" s="13" t="s">
        <v>244</v>
      </c>
      <c r="BM313" s="164" t="s">
        <v>777</v>
      </c>
    </row>
    <row r="314" spans="2:65" s="1" customFormat="1" ht="24" customHeight="1">
      <c r="B314" s="152"/>
      <c r="C314" s="153" t="s">
        <v>778</v>
      </c>
      <c r="D314" s="153" t="s">
        <v>178</v>
      </c>
      <c r="E314" s="154" t="s">
        <v>779</v>
      </c>
      <c r="F314" s="155" t="s">
        <v>780</v>
      </c>
      <c r="G314" s="156" t="s">
        <v>431</v>
      </c>
      <c r="H314" s="157">
        <v>7</v>
      </c>
      <c r="I314" s="158"/>
      <c r="J314" s="159">
        <f t="shared" si="70"/>
        <v>0</v>
      </c>
      <c r="K314" s="155" t="s">
        <v>182</v>
      </c>
      <c r="L314" s="28"/>
      <c r="M314" s="160" t="s">
        <v>1</v>
      </c>
      <c r="N314" s="161" t="s">
        <v>40</v>
      </c>
      <c r="O314" s="51"/>
      <c r="P314" s="162">
        <f t="shared" si="71"/>
        <v>0</v>
      </c>
      <c r="Q314" s="162">
        <v>1.6800000000000001E-3</v>
      </c>
      <c r="R314" s="162">
        <f t="shared" si="72"/>
        <v>1.176E-2</v>
      </c>
      <c r="S314" s="162">
        <v>0</v>
      </c>
      <c r="T314" s="163">
        <f t="shared" si="73"/>
        <v>0</v>
      </c>
      <c r="AR314" s="164" t="s">
        <v>244</v>
      </c>
      <c r="AT314" s="164" t="s">
        <v>178</v>
      </c>
      <c r="AU314" s="164" t="s">
        <v>86</v>
      </c>
      <c r="AY314" s="13" t="s">
        <v>176</v>
      </c>
      <c r="BE314" s="165">
        <f t="shared" si="74"/>
        <v>0</v>
      </c>
      <c r="BF314" s="165">
        <f t="shared" si="75"/>
        <v>0</v>
      </c>
      <c r="BG314" s="165">
        <f t="shared" si="76"/>
        <v>0</v>
      </c>
      <c r="BH314" s="165">
        <f t="shared" si="77"/>
        <v>0</v>
      </c>
      <c r="BI314" s="165">
        <f t="shared" si="78"/>
        <v>0</v>
      </c>
      <c r="BJ314" s="13" t="s">
        <v>86</v>
      </c>
      <c r="BK314" s="165">
        <f t="shared" si="79"/>
        <v>0</v>
      </c>
      <c r="BL314" s="13" t="s">
        <v>244</v>
      </c>
      <c r="BM314" s="164" t="s">
        <v>781</v>
      </c>
    </row>
    <row r="315" spans="2:65" s="1" customFormat="1" ht="24" customHeight="1">
      <c r="B315" s="152"/>
      <c r="C315" s="153" t="s">
        <v>782</v>
      </c>
      <c r="D315" s="153" t="s">
        <v>178</v>
      </c>
      <c r="E315" s="154" t="s">
        <v>783</v>
      </c>
      <c r="F315" s="155" t="s">
        <v>784</v>
      </c>
      <c r="G315" s="156" t="s">
        <v>431</v>
      </c>
      <c r="H315" s="157">
        <v>61</v>
      </c>
      <c r="I315" s="158"/>
      <c r="J315" s="159">
        <f t="shared" si="70"/>
        <v>0</v>
      </c>
      <c r="K315" s="155" t="s">
        <v>182</v>
      </c>
      <c r="L315" s="28"/>
      <c r="M315" s="160" t="s">
        <v>1</v>
      </c>
      <c r="N315" s="161" t="s">
        <v>40</v>
      </c>
      <c r="O315" s="51"/>
      <c r="P315" s="162">
        <f t="shared" si="71"/>
        <v>0</v>
      </c>
      <c r="Q315" s="162">
        <v>2.0200000000000001E-3</v>
      </c>
      <c r="R315" s="162">
        <f t="shared" si="72"/>
        <v>0.12322000000000001</v>
      </c>
      <c r="S315" s="162">
        <v>0</v>
      </c>
      <c r="T315" s="163">
        <f t="shared" si="73"/>
        <v>0</v>
      </c>
      <c r="AR315" s="164" t="s">
        <v>244</v>
      </c>
      <c r="AT315" s="164" t="s">
        <v>178</v>
      </c>
      <c r="AU315" s="164" t="s">
        <v>86</v>
      </c>
      <c r="AY315" s="13" t="s">
        <v>176</v>
      </c>
      <c r="BE315" s="165">
        <f t="shared" si="74"/>
        <v>0</v>
      </c>
      <c r="BF315" s="165">
        <f t="shared" si="75"/>
        <v>0</v>
      </c>
      <c r="BG315" s="165">
        <f t="shared" si="76"/>
        <v>0</v>
      </c>
      <c r="BH315" s="165">
        <f t="shared" si="77"/>
        <v>0</v>
      </c>
      <c r="BI315" s="165">
        <f t="shared" si="78"/>
        <v>0</v>
      </c>
      <c r="BJ315" s="13" t="s">
        <v>86</v>
      </c>
      <c r="BK315" s="165">
        <f t="shared" si="79"/>
        <v>0</v>
      </c>
      <c r="BL315" s="13" t="s">
        <v>244</v>
      </c>
      <c r="BM315" s="164" t="s">
        <v>785</v>
      </c>
    </row>
    <row r="316" spans="2:65" s="1" customFormat="1" ht="16.5" customHeight="1">
      <c r="B316" s="152"/>
      <c r="C316" s="153" t="s">
        <v>786</v>
      </c>
      <c r="D316" s="153" t="s">
        <v>178</v>
      </c>
      <c r="E316" s="154" t="s">
        <v>787</v>
      </c>
      <c r="F316" s="155" t="s">
        <v>788</v>
      </c>
      <c r="G316" s="156" t="s">
        <v>181</v>
      </c>
      <c r="H316" s="157">
        <v>60.994999999999997</v>
      </c>
      <c r="I316" s="158"/>
      <c r="J316" s="159">
        <f t="shared" si="70"/>
        <v>0</v>
      </c>
      <c r="K316" s="155" t="s">
        <v>182</v>
      </c>
      <c r="L316" s="28"/>
      <c r="M316" s="160" t="s">
        <v>1</v>
      </c>
      <c r="N316" s="161" t="s">
        <v>40</v>
      </c>
      <c r="O316" s="51"/>
      <c r="P316" s="162">
        <f t="shared" si="71"/>
        <v>0</v>
      </c>
      <c r="Q316" s="162">
        <v>1.2E-4</v>
      </c>
      <c r="R316" s="162">
        <f t="shared" si="72"/>
        <v>7.3194000000000002E-3</v>
      </c>
      <c r="S316" s="162">
        <v>0</v>
      </c>
      <c r="T316" s="163">
        <f t="shared" si="73"/>
        <v>0</v>
      </c>
      <c r="AR316" s="164" t="s">
        <v>244</v>
      </c>
      <c r="AT316" s="164" t="s">
        <v>178</v>
      </c>
      <c r="AU316" s="164" t="s">
        <v>86</v>
      </c>
      <c r="AY316" s="13" t="s">
        <v>176</v>
      </c>
      <c r="BE316" s="165">
        <f t="shared" si="74"/>
        <v>0</v>
      </c>
      <c r="BF316" s="165">
        <f t="shared" si="75"/>
        <v>0</v>
      </c>
      <c r="BG316" s="165">
        <f t="shared" si="76"/>
        <v>0</v>
      </c>
      <c r="BH316" s="165">
        <f t="shared" si="77"/>
        <v>0</v>
      </c>
      <c r="BI316" s="165">
        <f t="shared" si="78"/>
        <v>0</v>
      </c>
      <c r="BJ316" s="13" t="s">
        <v>86</v>
      </c>
      <c r="BK316" s="165">
        <f t="shared" si="79"/>
        <v>0</v>
      </c>
      <c r="BL316" s="13" t="s">
        <v>244</v>
      </c>
      <c r="BM316" s="164" t="s">
        <v>789</v>
      </c>
    </row>
    <row r="317" spans="2:65" s="1" customFormat="1" ht="24" customHeight="1">
      <c r="B317" s="152"/>
      <c r="C317" s="153" t="s">
        <v>790</v>
      </c>
      <c r="D317" s="153" t="s">
        <v>178</v>
      </c>
      <c r="E317" s="154" t="s">
        <v>791</v>
      </c>
      <c r="F317" s="155" t="s">
        <v>792</v>
      </c>
      <c r="G317" s="156" t="s">
        <v>206</v>
      </c>
      <c r="H317" s="157">
        <v>2.5910000000000002</v>
      </c>
      <c r="I317" s="158"/>
      <c r="J317" s="159">
        <f t="shared" si="70"/>
        <v>0</v>
      </c>
      <c r="K317" s="155" t="s">
        <v>182</v>
      </c>
      <c r="L317" s="183"/>
      <c r="M317" s="160" t="s">
        <v>1</v>
      </c>
      <c r="N317" s="161" t="s">
        <v>40</v>
      </c>
      <c r="O317" s="51"/>
      <c r="P317" s="162">
        <f t="shared" si="71"/>
        <v>0</v>
      </c>
      <c r="Q317" s="162">
        <v>0</v>
      </c>
      <c r="R317" s="162">
        <f t="shared" si="72"/>
        <v>0</v>
      </c>
      <c r="S317" s="162">
        <v>0</v>
      </c>
      <c r="T317" s="163">
        <f t="shared" si="73"/>
        <v>0</v>
      </c>
      <c r="AR317" s="164" t="s">
        <v>244</v>
      </c>
      <c r="AT317" s="164" t="s">
        <v>178</v>
      </c>
      <c r="AU317" s="164" t="s">
        <v>86</v>
      </c>
      <c r="AY317" s="13" t="s">
        <v>176</v>
      </c>
      <c r="BE317" s="165">
        <f t="shared" si="74"/>
        <v>0</v>
      </c>
      <c r="BF317" s="165">
        <f t="shared" si="75"/>
        <v>0</v>
      </c>
      <c r="BG317" s="165">
        <f t="shared" si="76"/>
        <v>0</v>
      </c>
      <c r="BH317" s="165">
        <f t="shared" si="77"/>
        <v>0</v>
      </c>
      <c r="BI317" s="165">
        <f t="shared" si="78"/>
        <v>0</v>
      </c>
      <c r="BJ317" s="13" t="s">
        <v>86</v>
      </c>
      <c r="BK317" s="165">
        <f t="shared" si="79"/>
        <v>0</v>
      </c>
      <c r="BL317" s="13" t="s">
        <v>244</v>
      </c>
      <c r="BM317" s="164" t="s">
        <v>793</v>
      </c>
    </row>
    <row r="318" spans="2:65" s="11" customFormat="1" ht="22.9" customHeight="1">
      <c r="B318" s="139"/>
      <c r="D318" s="140" t="s">
        <v>73</v>
      </c>
      <c r="E318" s="150" t="s">
        <v>794</v>
      </c>
      <c r="F318" s="150" t="s">
        <v>795</v>
      </c>
      <c r="I318" s="142"/>
      <c r="J318" s="151">
        <f>BK318</f>
        <v>0</v>
      </c>
      <c r="L318" s="139"/>
      <c r="M318" s="144"/>
      <c r="N318" s="145"/>
      <c r="O318" s="145"/>
      <c r="P318" s="146">
        <f>SUM(P319:P321)</f>
        <v>0</v>
      </c>
      <c r="Q318" s="145"/>
      <c r="R318" s="146">
        <f>SUM(R319:R321)</f>
        <v>0.15987399999999999</v>
      </c>
      <c r="S318" s="145"/>
      <c r="T318" s="147">
        <f>SUM(T319:T321)</f>
        <v>0.33800000000000002</v>
      </c>
      <c r="AR318" s="140" t="s">
        <v>86</v>
      </c>
      <c r="AT318" s="148" t="s">
        <v>73</v>
      </c>
      <c r="AU318" s="148" t="s">
        <v>81</v>
      </c>
      <c r="AY318" s="140" t="s">
        <v>176</v>
      </c>
      <c r="BK318" s="149">
        <f>SUM(BK319:BK321)</f>
        <v>0</v>
      </c>
    </row>
    <row r="319" spans="2:65" s="1" customFormat="1" ht="24" customHeight="1">
      <c r="B319" s="152"/>
      <c r="C319" s="153" t="s">
        <v>796</v>
      </c>
      <c r="D319" s="153" t="s">
        <v>178</v>
      </c>
      <c r="E319" s="154" t="s">
        <v>797</v>
      </c>
      <c r="F319" s="155" t="s">
        <v>798</v>
      </c>
      <c r="G319" s="156" t="s">
        <v>181</v>
      </c>
      <c r="H319" s="157">
        <v>6.76</v>
      </c>
      <c r="I319" s="158"/>
      <c r="J319" s="159">
        <f>ROUND(I319*H319,2)</f>
        <v>0</v>
      </c>
      <c r="K319" s="155" t="s">
        <v>182</v>
      </c>
      <c r="L319" s="28"/>
      <c r="M319" s="160" t="s">
        <v>1</v>
      </c>
      <c r="N319" s="161" t="s">
        <v>40</v>
      </c>
      <c r="O319" s="51"/>
      <c r="P319" s="162">
        <f>O319*H319</f>
        <v>0</v>
      </c>
      <c r="Q319" s="162">
        <v>0</v>
      </c>
      <c r="R319" s="162">
        <f>Q319*H319</f>
        <v>0</v>
      </c>
      <c r="S319" s="162">
        <v>0.05</v>
      </c>
      <c r="T319" s="163">
        <f>S319*H319</f>
        <v>0.33800000000000002</v>
      </c>
      <c r="AR319" s="164" t="s">
        <v>244</v>
      </c>
      <c r="AT319" s="164" t="s">
        <v>178</v>
      </c>
      <c r="AU319" s="164" t="s">
        <v>86</v>
      </c>
      <c r="AY319" s="13" t="s">
        <v>176</v>
      </c>
      <c r="BE319" s="165">
        <f>IF(N319="základná",J319,0)</f>
        <v>0</v>
      </c>
      <c r="BF319" s="165">
        <f>IF(N319="znížená",J319,0)</f>
        <v>0</v>
      </c>
      <c r="BG319" s="165">
        <f>IF(N319="zákl. prenesená",J319,0)</f>
        <v>0</v>
      </c>
      <c r="BH319" s="165">
        <f>IF(N319="zníž. prenesená",J319,0)</f>
        <v>0</v>
      </c>
      <c r="BI319" s="165">
        <f>IF(N319="nulová",J319,0)</f>
        <v>0</v>
      </c>
      <c r="BJ319" s="13" t="s">
        <v>86</v>
      </c>
      <c r="BK319" s="165">
        <f>ROUND(I319*H319,2)</f>
        <v>0</v>
      </c>
      <c r="BL319" s="13" t="s">
        <v>244</v>
      </c>
      <c r="BM319" s="164" t="s">
        <v>799</v>
      </c>
    </row>
    <row r="320" spans="2:65" s="1" customFormat="1" ht="24" customHeight="1">
      <c r="B320" s="152"/>
      <c r="C320" s="153" t="s">
        <v>800</v>
      </c>
      <c r="D320" s="153" t="s">
        <v>178</v>
      </c>
      <c r="E320" s="154" t="s">
        <v>801</v>
      </c>
      <c r="F320" s="155" t="s">
        <v>802</v>
      </c>
      <c r="G320" s="156" t="s">
        <v>181</v>
      </c>
      <c r="H320" s="157">
        <v>6.76</v>
      </c>
      <c r="I320" s="158"/>
      <c r="J320" s="159">
        <f>ROUND(I320*H320,2)</f>
        <v>0</v>
      </c>
      <c r="K320" s="155" t="s">
        <v>182</v>
      </c>
      <c r="L320" s="28"/>
      <c r="M320" s="160" t="s">
        <v>1</v>
      </c>
      <c r="N320" s="161" t="s">
        <v>40</v>
      </c>
      <c r="O320" s="51"/>
      <c r="P320" s="162">
        <f>O320*H320</f>
        <v>0</v>
      </c>
      <c r="Q320" s="162">
        <v>2.3650000000000001E-2</v>
      </c>
      <c r="R320" s="162">
        <f>Q320*H320</f>
        <v>0.15987399999999999</v>
      </c>
      <c r="S320" s="162">
        <v>0</v>
      </c>
      <c r="T320" s="163">
        <f>S320*H320</f>
        <v>0</v>
      </c>
      <c r="AR320" s="164" t="s">
        <v>244</v>
      </c>
      <c r="AT320" s="164" t="s">
        <v>178</v>
      </c>
      <c r="AU320" s="164" t="s">
        <v>86</v>
      </c>
      <c r="AY320" s="13" t="s">
        <v>176</v>
      </c>
      <c r="BE320" s="165">
        <f>IF(N320="základná",J320,0)</f>
        <v>0</v>
      </c>
      <c r="BF320" s="165">
        <f>IF(N320="znížená",J320,0)</f>
        <v>0</v>
      </c>
      <c r="BG320" s="165">
        <f>IF(N320="zákl. prenesená",J320,0)</f>
        <v>0</v>
      </c>
      <c r="BH320" s="165">
        <f>IF(N320="zníž. prenesená",J320,0)</f>
        <v>0</v>
      </c>
      <c r="BI320" s="165">
        <f>IF(N320="nulová",J320,0)</f>
        <v>0</v>
      </c>
      <c r="BJ320" s="13" t="s">
        <v>86</v>
      </c>
      <c r="BK320" s="165">
        <f>ROUND(I320*H320,2)</f>
        <v>0</v>
      </c>
      <c r="BL320" s="13" t="s">
        <v>244</v>
      </c>
      <c r="BM320" s="164" t="s">
        <v>803</v>
      </c>
    </row>
    <row r="321" spans="2:65" s="1" customFormat="1" ht="24" customHeight="1">
      <c r="B321" s="152"/>
      <c r="C321" s="153" t="s">
        <v>804</v>
      </c>
      <c r="D321" s="153" t="s">
        <v>178</v>
      </c>
      <c r="E321" s="154" t="s">
        <v>805</v>
      </c>
      <c r="F321" s="155" t="s">
        <v>806</v>
      </c>
      <c r="G321" s="156" t="s">
        <v>206</v>
      </c>
      <c r="H321" s="157">
        <v>0.16</v>
      </c>
      <c r="I321" s="158"/>
      <c r="J321" s="159">
        <f>ROUND(I321*H321,2)</f>
        <v>0</v>
      </c>
      <c r="K321" s="155" t="s">
        <v>182</v>
      </c>
      <c r="L321" s="183"/>
      <c r="M321" s="160" t="s">
        <v>1</v>
      </c>
      <c r="N321" s="161" t="s">
        <v>40</v>
      </c>
      <c r="O321" s="51"/>
      <c r="P321" s="162">
        <f>O321*H321</f>
        <v>0</v>
      </c>
      <c r="Q321" s="162">
        <v>0</v>
      </c>
      <c r="R321" s="162">
        <f>Q321*H321</f>
        <v>0</v>
      </c>
      <c r="S321" s="162">
        <v>0</v>
      </c>
      <c r="T321" s="163">
        <f>S321*H321</f>
        <v>0</v>
      </c>
      <c r="AR321" s="164" t="s">
        <v>244</v>
      </c>
      <c r="AT321" s="164" t="s">
        <v>178</v>
      </c>
      <c r="AU321" s="164" t="s">
        <v>86</v>
      </c>
      <c r="AY321" s="13" t="s">
        <v>176</v>
      </c>
      <c r="BE321" s="165">
        <f>IF(N321="základná",J321,0)</f>
        <v>0</v>
      </c>
      <c r="BF321" s="165">
        <f>IF(N321="znížená",J321,0)</f>
        <v>0</v>
      </c>
      <c r="BG321" s="165">
        <f>IF(N321="zákl. prenesená",J321,0)</f>
        <v>0</v>
      </c>
      <c r="BH321" s="165">
        <f>IF(N321="zníž. prenesená",J321,0)</f>
        <v>0</v>
      </c>
      <c r="BI321" s="165">
        <f>IF(N321="nulová",J321,0)</f>
        <v>0</v>
      </c>
      <c r="BJ321" s="13" t="s">
        <v>86</v>
      </c>
      <c r="BK321" s="165">
        <f>ROUND(I321*H321,2)</f>
        <v>0</v>
      </c>
      <c r="BL321" s="13" t="s">
        <v>244</v>
      </c>
      <c r="BM321" s="164" t="s">
        <v>807</v>
      </c>
    </row>
    <row r="322" spans="2:65" s="11" customFormat="1" ht="22.9" customHeight="1">
      <c r="B322" s="139"/>
      <c r="D322" s="140" t="s">
        <v>73</v>
      </c>
      <c r="E322" s="150" t="s">
        <v>808</v>
      </c>
      <c r="F322" s="150" t="s">
        <v>809</v>
      </c>
      <c r="I322" s="142"/>
      <c r="J322" s="151">
        <f>BK322</f>
        <v>0</v>
      </c>
      <c r="L322" s="139"/>
      <c r="M322" s="144"/>
      <c r="N322" s="145"/>
      <c r="O322" s="145"/>
      <c r="P322" s="146">
        <f>SUM(P323:P344)</f>
        <v>0</v>
      </c>
      <c r="Q322" s="145"/>
      <c r="R322" s="146">
        <f>SUM(R323:R344)</f>
        <v>2.3355488000000002</v>
      </c>
      <c r="S322" s="145"/>
      <c r="T322" s="147">
        <f>SUM(T323:T344)</f>
        <v>9.0000000000000011E-3</v>
      </c>
      <c r="AR322" s="140" t="s">
        <v>86</v>
      </c>
      <c r="AT322" s="148" t="s">
        <v>73</v>
      </c>
      <c r="AU322" s="148" t="s">
        <v>81</v>
      </c>
      <c r="AY322" s="140" t="s">
        <v>176</v>
      </c>
      <c r="BK322" s="149">
        <f>SUM(BK323:BK344)</f>
        <v>0</v>
      </c>
    </row>
    <row r="323" spans="2:65" s="1" customFormat="1" ht="16.5" customHeight="1">
      <c r="B323" s="152"/>
      <c r="C323" s="153" t="s">
        <v>810</v>
      </c>
      <c r="D323" s="153" t="s">
        <v>178</v>
      </c>
      <c r="E323" s="154" t="s">
        <v>811</v>
      </c>
      <c r="F323" s="155" t="s">
        <v>812</v>
      </c>
      <c r="G323" s="156" t="s">
        <v>431</v>
      </c>
      <c r="H323" s="157">
        <v>63.1</v>
      </c>
      <c r="I323" s="158"/>
      <c r="J323" s="159">
        <f t="shared" ref="J323:J344" si="80">ROUND(I323*H323,2)</f>
        <v>0</v>
      </c>
      <c r="K323" s="155" t="s">
        <v>182</v>
      </c>
      <c r="L323" s="28"/>
      <c r="M323" s="160" t="s">
        <v>1</v>
      </c>
      <c r="N323" s="161" t="s">
        <v>40</v>
      </c>
      <c r="O323" s="51"/>
      <c r="P323" s="162">
        <f t="shared" ref="P323:P344" si="81">O323*H323</f>
        <v>0</v>
      </c>
      <c r="Q323" s="162">
        <v>2.1000000000000001E-4</v>
      </c>
      <c r="R323" s="162">
        <f t="shared" ref="R323:R344" si="82">Q323*H323</f>
        <v>1.3251000000000001E-2</v>
      </c>
      <c r="S323" s="162">
        <v>0</v>
      </c>
      <c r="T323" s="163">
        <f t="shared" ref="T323:T344" si="83">S323*H323</f>
        <v>0</v>
      </c>
      <c r="AR323" s="164" t="s">
        <v>244</v>
      </c>
      <c r="AT323" s="164" t="s">
        <v>178</v>
      </c>
      <c r="AU323" s="164" t="s">
        <v>86</v>
      </c>
      <c r="AY323" s="13" t="s">
        <v>176</v>
      </c>
      <c r="BE323" s="165">
        <f t="shared" ref="BE323:BE344" si="84">IF(N323="základná",J323,0)</f>
        <v>0</v>
      </c>
      <c r="BF323" s="165">
        <f t="shared" ref="BF323:BF344" si="85">IF(N323="znížená",J323,0)</f>
        <v>0</v>
      </c>
      <c r="BG323" s="165">
        <f t="shared" ref="BG323:BG344" si="86">IF(N323="zákl. prenesená",J323,0)</f>
        <v>0</v>
      </c>
      <c r="BH323" s="165">
        <f t="shared" ref="BH323:BH344" si="87">IF(N323="zníž. prenesená",J323,0)</f>
        <v>0</v>
      </c>
      <c r="BI323" s="165">
        <f t="shared" ref="BI323:BI344" si="88">IF(N323="nulová",J323,0)</f>
        <v>0</v>
      </c>
      <c r="BJ323" s="13" t="s">
        <v>86</v>
      </c>
      <c r="BK323" s="165">
        <f t="shared" ref="BK323:BK344" si="89">ROUND(I323*H323,2)</f>
        <v>0</v>
      </c>
      <c r="BL323" s="13" t="s">
        <v>244</v>
      </c>
      <c r="BM323" s="164" t="s">
        <v>813</v>
      </c>
    </row>
    <row r="324" spans="2:65" s="1" customFormat="1" ht="24" customHeight="1">
      <c r="B324" s="152"/>
      <c r="C324" s="166" t="s">
        <v>814</v>
      </c>
      <c r="D324" s="166" t="s">
        <v>383</v>
      </c>
      <c r="E324" s="167" t="s">
        <v>815</v>
      </c>
      <c r="F324" s="168" t="s">
        <v>816</v>
      </c>
      <c r="G324" s="169" t="s">
        <v>221</v>
      </c>
      <c r="H324" s="170">
        <v>14</v>
      </c>
      <c r="I324" s="171"/>
      <c r="J324" s="172">
        <f t="shared" si="80"/>
        <v>0</v>
      </c>
      <c r="K324" s="168" t="s">
        <v>182</v>
      </c>
      <c r="L324" s="173"/>
      <c r="M324" s="174" t="s">
        <v>1</v>
      </c>
      <c r="N324" s="175" t="s">
        <v>40</v>
      </c>
      <c r="O324" s="51"/>
      <c r="P324" s="162">
        <f t="shared" si="81"/>
        <v>0</v>
      </c>
      <c r="Q324" s="162">
        <v>3.5999999999999997E-2</v>
      </c>
      <c r="R324" s="162">
        <f t="shared" si="82"/>
        <v>0.504</v>
      </c>
      <c r="S324" s="162">
        <v>0</v>
      </c>
      <c r="T324" s="163">
        <f t="shared" si="83"/>
        <v>0</v>
      </c>
      <c r="AR324" s="164" t="s">
        <v>310</v>
      </c>
      <c r="AT324" s="164" t="s">
        <v>383</v>
      </c>
      <c r="AU324" s="164" t="s">
        <v>86</v>
      </c>
      <c r="AY324" s="13" t="s">
        <v>176</v>
      </c>
      <c r="BE324" s="165">
        <f t="shared" si="84"/>
        <v>0</v>
      </c>
      <c r="BF324" s="165">
        <f t="shared" si="85"/>
        <v>0</v>
      </c>
      <c r="BG324" s="165">
        <f t="shared" si="86"/>
        <v>0</v>
      </c>
      <c r="BH324" s="165">
        <f t="shared" si="87"/>
        <v>0</v>
      </c>
      <c r="BI324" s="165">
        <f t="shared" si="88"/>
        <v>0</v>
      </c>
      <c r="BJ324" s="13" t="s">
        <v>86</v>
      </c>
      <c r="BK324" s="165">
        <f t="shared" si="89"/>
        <v>0</v>
      </c>
      <c r="BL324" s="13" t="s">
        <v>244</v>
      </c>
      <c r="BM324" s="164" t="s">
        <v>817</v>
      </c>
    </row>
    <row r="325" spans="2:65" s="1" customFormat="1" ht="24" customHeight="1">
      <c r="B325" s="152"/>
      <c r="C325" s="166" t="s">
        <v>818</v>
      </c>
      <c r="D325" s="166" t="s">
        <v>383</v>
      </c>
      <c r="E325" s="167" t="s">
        <v>819</v>
      </c>
      <c r="F325" s="168" t="s">
        <v>820</v>
      </c>
      <c r="G325" s="169" t="s">
        <v>221</v>
      </c>
      <c r="H325" s="170">
        <v>3</v>
      </c>
      <c r="I325" s="171"/>
      <c r="J325" s="172">
        <f t="shared" si="80"/>
        <v>0</v>
      </c>
      <c r="K325" s="168" t="s">
        <v>182</v>
      </c>
      <c r="L325" s="173"/>
      <c r="M325" s="174" t="s">
        <v>1</v>
      </c>
      <c r="N325" s="175" t="s">
        <v>40</v>
      </c>
      <c r="O325" s="51"/>
      <c r="P325" s="162">
        <f t="shared" si="81"/>
        <v>0</v>
      </c>
      <c r="Q325" s="162">
        <v>4.2000000000000003E-2</v>
      </c>
      <c r="R325" s="162">
        <f t="shared" si="82"/>
        <v>0.126</v>
      </c>
      <c r="S325" s="162">
        <v>0</v>
      </c>
      <c r="T325" s="163">
        <f t="shared" si="83"/>
        <v>0</v>
      </c>
      <c r="AR325" s="164" t="s">
        <v>310</v>
      </c>
      <c r="AT325" s="164" t="s">
        <v>383</v>
      </c>
      <c r="AU325" s="164" t="s">
        <v>86</v>
      </c>
      <c r="AY325" s="13" t="s">
        <v>176</v>
      </c>
      <c r="BE325" s="165">
        <f t="shared" si="84"/>
        <v>0</v>
      </c>
      <c r="BF325" s="165">
        <f t="shared" si="85"/>
        <v>0</v>
      </c>
      <c r="BG325" s="165">
        <f t="shared" si="86"/>
        <v>0</v>
      </c>
      <c r="BH325" s="165">
        <f t="shared" si="87"/>
        <v>0</v>
      </c>
      <c r="BI325" s="165">
        <f t="shared" si="88"/>
        <v>0</v>
      </c>
      <c r="BJ325" s="13" t="s">
        <v>86</v>
      </c>
      <c r="BK325" s="165">
        <f t="shared" si="89"/>
        <v>0</v>
      </c>
      <c r="BL325" s="13" t="s">
        <v>244</v>
      </c>
      <c r="BM325" s="164" t="s">
        <v>821</v>
      </c>
    </row>
    <row r="326" spans="2:65" s="1" customFormat="1" ht="24" customHeight="1">
      <c r="B326" s="152"/>
      <c r="C326" s="166" t="s">
        <v>822</v>
      </c>
      <c r="D326" s="166" t="s">
        <v>383</v>
      </c>
      <c r="E326" s="167" t="s">
        <v>823</v>
      </c>
      <c r="F326" s="168" t="s">
        <v>824</v>
      </c>
      <c r="G326" s="169" t="s">
        <v>221</v>
      </c>
      <c r="H326" s="170">
        <v>1</v>
      </c>
      <c r="I326" s="171"/>
      <c r="J326" s="172">
        <f t="shared" si="80"/>
        <v>0</v>
      </c>
      <c r="K326" s="168" t="s">
        <v>182</v>
      </c>
      <c r="L326" s="173"/>
      <c r="M326" s="174" t="s">
        <v>1</v>
      </c>
      <c r="N326" s="175" t="s">
        <v>40</v>
      </c>
      <c r="O326" s="51"/>
      <c r="P326" s="162">
        <f t="shared" si="81"/>
        <v>0</v>
      </c>
      <c r="Q326" s="162">
        <v>0.06</v>
      </c>
      <c r="R326" s="162">
        <f t="shared" si="82"/>
        <v>0.06</v>
      </c>
      <c r="S326" s="162">
        <v>0</v>
      </c>
      <c r="T326" s="163">
        <f t="shared" si="83"/>
        <v>0</v>
      </c>
      <c r="AR326" s="164" t="s">
        <v>310</v>
      </c>
      <c r="AT326" s="164" t="s">
        <v>383</v>
      </c>
      <c r="AU326" s="164" t="s">
        <v>86</v>
      </c>
      <c r="AY326" s="13" t="s">
        <v>176</v>
      </c>
      <c r="BE326" s="165">
        <f t="shared" si="84"/>
        <v>0</v>
      </c>
      <c r="BF326" s="165">
        <f t="shared" si="85"/>
        <v>0</v>
      </c>
      <c r="BG326" s="165">
        <f t="shared" si="86"/>
        <v>0</v>
      </c>
      <c r="BH326" s="165">
        <f t="shared" si="87"/>
        <v>0</v>
      </c>
      <c r="BI326" s="165">
        <f t="shared" si="88"/>
        <v>0</v>
      </c>
      <c r="BJ326" s="13" t="s">
        <v>86</v>
      </c>
      <c r="BK326" s="165">
        <f t="shared" si="89"/>
        <v>0</v>
      </c>
      <c r="BL326" s="13" t="s">
        <v>244</v>
      </c>
      <c r="BM326" s="164" t="s">
        <v>825</v>
      </c>
    </row>
    <row r="327" spans="2:65" s="1" customFormat="1" ht="24" customHeight="1">
      <c r="B327" s="152"/>
      <c r="C327" s="166" t="s">
        <v>826</v>
      </c>
      <c r="D327" s="166" t="s">
        <v>383</v>
      </c>
      <c r="E327" s="167" t="s">
        <v>827</v>
      </c>
      <c r="F327" s="168" t="s">
        <v>828</v>
      </c>
      <c r="G327" s="169" t="s">
        <v>221</v>
      </c>
      <c r="H327" s="170">
        <v>2</v>
      </c>
      <c r="I327" s="171"/>
      <c r="J327" s="172">
        <f t="shared" si="80"/>
        <v>0</v>
      </c>
      <c r="K327" s="168" t="s">
        <v>182</v>
      </c>
      <c r="L327" s="173"/>
      <c r="M327" s="174" t="s">
        <v>1</v>
      </c>
      <c r="N327" s="175" t="s">
        <v>40</v>
      </c>
      <c r="O327" s="51"/>
      <c r="P327" s="162">
        <f t="shared" si="81"/>
        <v>0</v>
      </c>
      <c r="Q327" s="162">
        <v>0.13200000000000001</v>
      </c>
      <c r="R327" s="162">
        <f t="shared" si="82"/>
        <v>0.26400000000000001</v>
      </c>
      <c r="S327" s="162">
        <v>0</v>
      </c>
      <c r="T327" s="163">
        <f t="shared" si="83"/>
        <v>0</v>
      </c>
      <c r="AR327" s="164" t="s">
        <v>310</v>
      </c>
      <c r="AT327" s="164" t="s">
        <v>383</v>
      </c>
      <c r="AU327" s="164" t="s">
        <v>86</v>
      </c>
      <c r="AY327" s="13" t="s">
        <v>176</v>
      </c>
      <c r="BE327" s="165">
        <f t="shared" si="84"/>
        <v>0</v>
      </c>
      <c r="BF327" s="165">
        <f t="shared" si="85"/>
        <v>0</v>
      </c>
      <c r="BG327" s="165">
        <f t="shared" si="86"/>
        <v>0</v>
      </c>
      <c r="BH327" s="165">
        <f t="shared" si="87"/>
        <v>0</v>
      </c>
      <c r="BI327" s="165">
        <f t="shared" si="88"/>
        <v>0</v>
      </c>
      <c r="BJ327" s="13" t="s">
        <v>86</v>
      </c>
      <c r="BK327" s="165">
        <f t="shared" si="89"/>
        <v>0</v>
      </c>
      <c r="BL327" s="13" t="s">
        <v>244</v>
      </c>
      <c r="BM327" s="164" t="s">
        <v>829</v>
      </c>
    </row>
    <row r="328" spans="2:65" s="1" customFormat="1" ht="16.5" customHeight="1">
      <c r="B328" s="152"/>
      <c r="C328" s="153" t="s">
        <v>830</v>
      </c>
      <c r="D328" s="153" t="s">
        <v>178</v>
      </c>
      <c r="E328" s="154" t="s">
        <v>831</v>
      </c>
      <c r="F328" s="155" t="s">
        <v>832</v>
      </c>
      <c r="G328" s="156" t="s">
        <v>431</v>
      </c>
      <c r="H328" s="157">
        <v>26.64</v>
      </c>
      <c r="I328" s="158"/>
      <c r="J328" s="159">
        <f t="shared" si="80"/>
        <v>0</v>
      </c>
      <c r="K328" s="155" t="s">
        <v>182</v>
      </c>
      <c r="L328" s="28"/>
      <c r="M328" s="160" t="s">
        <v>1</v>
      </c>
      <c r="N328" s="161" t="s">
        <v>40</v>
      </c>
      <c r="O328" s="51"/>
      <c r="P328" s="162">
        <f t="shared" si="81"/>
        <v>0</v>
      </c>
      <c r="Q328" s="162">
        <v>4.2000000000000002E-4</v>
      </c>
      <c r="R328" s="162">
        <f t="shared" si="82"/>
        <v>1.11888E-2</v>
      </c>
      <c r="S328" s="162">
        <v>0</v>
      </c>
      <c r="T328" s="163">
        <f t="shared" si="83"/>
        <v>0</v>
      </c>
      <c r="AR328" s="164" t="s">
        <v>244</v>
      </c>
      <c r="AT328" s="164" t="s">
        <v>178</v>
      </c>
      <c r="AU328" s="164" t="s">
        <v>86</v>
      </c>
      <c r="AY328" s="13" t="s">
        <v>176</v>
      </c>
      <c r="BE328" s="165">
        <f t="shared" si="84"/>
        <v>0</v>
      </c>
      <c r="BF328" s="165">
        <f t="shared" si="85"/>
        <v>0</v>
      </c>
      <c r="BG328" s="165">
        <f t="shared" si="86"/>
        <v>0</v>
      </c>
      <c r="BH328" s="165">
        <f t="shared" si="87"/>
        <v>0</v>
      </c>
      <c r="BI328" s="165">
        <f t="shared" si="88"/>
        <v>0</v>
      </c>
      <c r="BJ328" s="13" t="s">
        <v>86</v>
      </c>
      <c r="BK328" s="165">
        <f t="shared" si="89"/>
        <v>0</v>
      </c>
      <c r="BL328" s="13" t="s">
        <v>244</v>
      </c>
      <c r="BM328" s="164" t="s">
        <v>833</v>
      </c>
    </row>
    <row r="329" spans="2:65" s="1" customFormat="1" ht="16.5" customHeight="1">
      <c r="B329" s="152"/>
      <c r="C329" s="166" t="s">
        <v>834</v>
      </c>
      <c r="D329" s="166" t="s">
        <v>383</v>
      </c>
      <c r="E329" s="167" t="s">
        <v>835</v>
      </c>
      <c r="F329" s="168" t="s">
        <v>836</v>
      </c>
      <c r="G329" s="169" t="s">
        <v>221</v>
      </c>
      <c r="H329" s="170">
        <v>1</v>
      </c>
      <c r="I329" s="171"/>
      <c r="J329" s="172">
        <f t="shared" si="80"/>
        <v>0</v>
      </c>
      <c r="K329" s="168" t="s">
        <v>182</v>
      </c>
      <c r="L329" s="173"/>
      <c r="M329" s="174" t="s">
        <v>1</v>
      </c>
      <c r="N329" s="175" t="s">
        <v>40</v>
      </c>
      <c r="O329" s="51"/>
      <c r="P329" s="162">
        <f t="shared" si="81"/>
        <v>0</v>
      </c>
      <c r="Q329" s="162">
        <v>3.7999999999999999E-2</v>
      </c>
      <c r="R329" s="162">
        <f t="shared" si="82"/>
        <v>3.7999999999999999E-2</v>
      </c>
      <c r="S329" s="162">
        <v>0</v>
      </c>
      <c r="T329" s="163">
        <f t="shared" si="83"/>
        <v>0</v>
      </c>
      <c r="AR329" s="164" t="s">
        <v>310</v>
      </c>
      <c r="AT329" s="164" t="s">
        <v>383</v>
      </c>
      <c r="AU329" s="164" t="s">
        <v>86</v>
      </c>
      <c r="AY329" s="13" t="s">
        <v>176</v>
      </c>
      <c r="BE329" s="165">
        <f t="shared" si="84"/>
        <v>0</v>
      </c>
      <c r="BF329" s="165">
        <f t="shared" si="85"/>
        <v>0</v>
      </c>
      <c r="BG329" s="165">
        <f t="shared" si="86"/>
        <v>0</v>
      </c>
      <c r="BH329" s="165">
        <f t="shared" si="87"/>
        <v>0</v>
      </c>
      <c r="BI329" s="165">
        <f t="shared" si="88"/>
        <v>0</v>
      </c>
      <c r="BJ329" s="13" t="s">
        <v>86</v>
      </c>
      <c r="BK329" s="165">
        <f t="shared" si="89"/>
        <v>0</v>
      </c>
      <c r="BL329" s="13" t="s">
        <v>244</v>
      </c>
      <c r="BM329" s="164" t="s">
        <v>837</v>
      </c>
    </row>
    <row r="330" spans="2:65" s="1" customFormat="1" ht="16.5" customHeight="1">
      <c r="B330" s="152"/>
      <c r="C330" s="166" t="s">
        <v>838</v>
      </c>
      <c r="D330" s="166" t="s">
        <v>383</v>
      </c>
      <c r="E330" s="167" t="s">
        <v>839</v>
      </c>
      <c r="F330" s="168" t="s">
        <v>840</v>
      </c>
      <c r="G330" s="169" t="s">
        <v>221</v>
      </c>
      <c r="H330" s="170">
        <v>1</v>
      </c>
      <c r="I330" s="171"/>
      <c r="J330" s="172">
        <f t="shared" si="80"/>
        <v>0</v>
      </c>
      <c r="K330" s="168" t="s">
        <v>1</v>
      </c>
      <c r="L330" s="173"/>
      <c r="M330" s="174" t="s">
        <v>1</v>
      </c>
      <c r="N330" s="175" t="s">
        <v>40</v>
      </c>
      <c r="O330" s="51"/>
      <c r="P330" s="162">
        <f t="shared" si="81"/>
        <v>0</v>
      </c>
      <c r="Q330" s="162">
        <v>3.7999999999999999E-2</v>
      </c>
      <c r="R330" s="162">
        <f t="shared" si="82"/>
        <v>3.7999999999999999E-2</v>
      </c>
      <c r="S330" s="162">
        <v>0</v>
      </c>
      <c r="T330" s="163">
        <f t="shared" si="83"/>
        <v>0</v>
      </c>
      <c r="AR330" s="164" t="s">
        <v>310</v>
      </c>
      <c r="AT330" s="164" t="s">
        <v>383</v>
      </c>
      <c r="AU330" s="164" t="s">
        <v>86</v>
      </c>
      <c r="AY330" s="13" t="s">
        <v>176</v>
      </c>
      <c r="BE330" s="165">
        <f t="shared" si="84"/>
        <v>0</v>
      </c>
      <c r="BF330" s="165">
        <f t="shared" si="85"/>
        <v>0</v>
      </c>
      <c r="BG330" s="165">
        <f t="shared" si="86"/>
        <v>0</v>
      </c>
      <c r="BH330" s="165">
        <f t="shared" si="87"/>
        <v>0</v>
      </c>
      <c r="BI330" s="165">
        <f t="shared" si="88"/>
        <v>0</v>
      </c>
      <c r="BJ330" s="13" t="s">
        <v>86</v>
      </c>
      <c r="BK330" s="165">
        <f t="shared" si="89"/>
        <v>0</v>
      </c>
      <c r="BL330" s="13" t="s">
        <v>244</v>
      </c>
      <c r="BM330" s="164" t="s">
        <v>841</v>
      </c>
    </row>
    <row r="331" spans="2:65" s="1" customFormat="1" ht="16.5" customHeight="1">
      <c r="B331" s="152"/>
      <c r="C331" s="166" t="s">
        <v>842</v>
      </c>
      <c r="D331" s="166" t="s">
        <v>383</v>
      </c>
      <c r="E331" s="167" t="s">
        <v>843</v>
      </c>
      <c r="F331" s="168" t="s">
        <v>844</v>
      </c>
      <c r="G331" s="169" t="s">
        <v>221</v>
      </c>
      <c r="H331" s="170">
        <v>1</v>
      </c>
      <c r="I331" s="171"/>
      <c r="J331" s="172">
        <f t="shared" si="80"/>
        <v>0</v>
      </c>
      <c r="K331" s="168" t="s">
        <v>1</v>
      </c>
      <c r="L331" s="173"/>
      <c r="M331" s="174" t="s">
        <v>1</v>
      </c>
      <c r="N331" s="175" t="s">
        <v>40</v>
      </c>
      <c r="O331" s="51"/>
      <c r="P331" s="162">
        <f t="shared" si="81"/>
        <v>0</v>
      </c>
      <c r="Q331" s="162">
        <v>3.7999999999999999E-2</v>
      </c>
      <c r="R331" s="162">
        <f t="shared" si="82"/>
        <v>3.7999999999999999E-2</v>
      </c>
      <c r="S331" s="162">
        <v>0</v>
      </c>
      <c r="T331" s="163">
        <f t="shared" si="83"/>
        <v>0</v>
      </c>
      <c r="AR331" s="164" t="s">
        <v>310</v>
      </c>
      <c r="AT331" s="164" t="s">
        <v>383</v>
      </c>
      <c r="AU331" s="164" t="s">
        <v>86</v>
      </c>
      <c r="AY331" s="13" t="s">
        <v>176</v>
      </c>
      <c r="BE331" s="165">
        <f t="shared" si="84"/>
        <v>0</v>
      </c>
      <c r="BF331" s="165">
        <f t="shared" si="85"/>
        <v>0</v>
      </c>
      <c r="BG331" s="165">
        <f t="shared" si="86"/>
        <v>0</v>
      </c>
      <c r="BH331" s="165">
        <f t="shared" si="87"/>
        <v>0</v>
      </c>
      <c r="BI331" s="165">
        <f t="shared" si="88"/>
        <v>0</v>
      </c>
      <c r="BJ331" s="13" t="s">
        <v>86</v>
      </c>
      <c r="BK331" s="165">
        <f t="shared" si="89"/>
        <v>0</v>
      </c>
      <c r="BL331" s="13" t="s">
        <v>244</v>
      </c>
      <c r="BM331" s="164" t="s">
        <v>845</v>
      </c>
    </row>
    <row r="332" spans="2:65" s="1" customFormat="1" ht="16.5" customHeight="1">
      <c r="B332" s="152"/>
      <c r="C332" s="166" t="s">
        <v>846</v>
      </c>
      <c r="D332" s="166" t="s">
        <v>383</v>
      </c>
      <c r="E332" s="167" t="s">
        <v>847</v>
      </c>
      <c r="F332" s="168" t="s">
        <v>848</v>
      </c>
      <c r="G332" s="169" t="s">
        <v>221</v>
      </c>
      <c r="H332" s="170">
        <v>1</v>
      </c>
      <c r="I332" s="171"/>
      <c r="J332" s="172">
        <f t="shared" si="80"/>
        <v>0</v>
      </c>
      <c r="K332" s="168" t="s">
        <v>1</v>
      </c>
      <c r="L332" s="173"/>
      <c r="M332" s="174" t="s">
        <v>1</v>
      </c>
      <c r="N332" s="175" t="s">
        <v>40</v>
      </c>
      <c r="O332" s="51"/>
      <c r="P332" s="162">
        <f t="shared" si="81"/>
        <v>0</v>
      </c>
      <c r="Q332" s="162">
        <v>3.7999999999999999E-2</v>
      </c>
      <c r="R332" s="162">
        <f t="shared" si="82"/>
        <v>3.7999999999999999E-2</v>
      </c>
      <c r="S332" s="162">
        <v>0</v>
      </c>
      <c r="T332" s="163">
        <f t="shared" si="83"/>
        <v>0</v>
      </c>
      <c r="AR332" s="164" t="s">
        <v>310</v>
      </c>
      <c r="AT332" s="164" t="s">
        <v>383</v>
      </c>
      <c r="AU332" s="164" t="s">
        <v>86</v>
      </c>
      <c r="AY332" s="13" t="s">
        <v>176</v>
      </c>
      <c r="BE332" s="165">
        <f t="shared" si="84"/>
        <v>0</v>
      </c>
      <c r="BF332" s="165">
        <f t="shared" si="85"/>
        <v>0</v>
      </c>
      <c r="BG332" s="165">
        <f t="shared" si="86"/>
        <v>0</v>
      </c>
      <c r="BH332" s="165">
        <f t="shared" si="87"/>
        <v>0</v>
      </c>
      <c r="BI332" s="165">
        <f t="shared" si="88"/>
        <v>0</v>
      </c>
      <c r="BJ332" s="13" t="s">
        <v>86</v>
      </c>
      <c r="BK332" s="165">
        <f t="shared" si="89"/>
        <v>0</v>
      </c>
      <c r="BL332" s="13" t="s">
        <v>244</v>
      </c>
      <c r="BM332" s="164" t="s">
        <v>849</v>
      </c>
    </row>
    <row r="333" spans="2:65" s="1" customFormat="1" ht="24" customHeight="1">
      <c r="B333" s="152"/>
      <c r="C333" s="153" t="s">
        <v>850</v>
      </c>
      <c r="D333" s="153" t="s">
        <v>178</v>
      </c>
      <c r="E333" s="154" t="s">
        <v>851</v>
      </c>
      <c r="F333" s="155" t="s">
        <v>852</v>
      </c>
      <c r="G333" s="156" t="s">
        <v>221</v>
      </c>
      <c r="H333" s="157">
        <v>45</v>
      </c>
      <c r="I333" s="158"/>
      <c r="J333" s="159">
        <f t="shared" si="80"/>
        <v>0</v>
      </c>
      <c r="K333" s="155" t="s">
        <v>182</v>
      </c>
      <c r="L333" s="28"/>
      <c r="M333" s="160" t="s">
        <v>1</v>
      </c>
      <c r="N333" s="161" t="s">
        <v>40</v>
      </c>
      <c r="O333" s="51"/>
      <c r="P333" s="162">
        <f t="shared" si="81"/>
        <v>0</v>
      </c>
      <c r="Q333" s="162">
        <v>0</v>
      </c>
      <c r="R333" s="162">
        <f t="shared" si="82"/>
        <v>0</v>
      </c>
      <c r="S333" s="162">
        <v>0</v>
      </c>
      <c r="T333" s="163">
        <f t="shared" si="83"/>
        <v>0</v>
      </c>
      <c r="AR333" s="164" t="s">
        <v>244</v>
      </c>
      <c r="AT333" s="164" t="s">
        <v>178</v>
      </c>
      <c r="AU333" s="164" t="s">
        <v>86</v>
      </c>
      <c r="AY333" s="13" t="s">
        <v>176</v>
      </c>
      <c r="BE333" s="165">
        <f t="shared" si="84"/>
        <v>0</v>
      </c>
      <c r="BF333" s="165">
        <f t="shared" si="85"/>
        <v>0</v>
      </c>
      <c r="BG333" s="165">
        <f t="shared" si="86"/>
        <v>0</v>
      </c>
      <c r="BH333" s="165">
        <f t="shared" si="87"/>
        <v>0</v>
      </c>
      <c r="BI333" s="165">
        <f t="shared" si="88"/>
        <v>0</v>
      </c>
      <c r="BJ333" s="13" t="s">
        <v>86</v>
      </c>
      <c r="BK333" s="165">
        <f t="shared" si="89"/>
        <v>0</v>
      </c>
      <c r="BL333" s="13" t="s">
        <v>244</v>
      </c>
      <c r="BM333" s="164" t="s">
        <v>853</v>
      </c>
    </row>
    <row r="334" spans="2:65" s="1" customFormat="1" ht="16.5" customHeight="1">
      <c r="B334" s="152"/>
      <c r="C334" s="166" t="s">
        <v>854</v>
      </c>
      <c r="D334" s="166" t="s">
        <v>383</v>
      </c>
      <c r="E334" s="167" t="s">
        <v>855</v>
      </c>
      <c r="F334" s="168" t="s">
        <v>856</v>
      </c>
      <c r="G334" s="169" t="s">
        <v>221</v>
      </c>
      <c r="H334" s="170">
        <v>45</v>
      </c>
      <c r="I334" s="171"/>
      <c r="J334" s="172">
        <f t="shared" si="80"/>
        <v>0</v>
      </c>
      <c r="K334" s="168" t="s">
        <v>182</v>
      </c>
      <c r="L334" s="173"/>
      <c r="M334" s="174" t="s">
        <v>1</v>
      </c>
      <c r="N334" s="175" t="s">
        <v>40</v>
      </c>
      <c r="O334" s="51"/>
      <c r="P334" s="162">
        <f t="shared" si="81"/>
        <v>0</v>
      </c>
      <c r="Q334" s="162">
        <v>1E-3</v>
      </c>
      <c r="R334" s="162">
        <f t="shared" si="82"/>
        <v>4.4999999999999998E-2</v>
      </c>
      <c r="S334" s="162">
        <v>0</v>
      </c>
      <c r="T334" s="163">
        <f t="shared" si="83"/>
        <v>0</v>
      </c>
      <c r="AR334" s="164" t="s">
        <v>310</v>
      </c>
      <c r="AT334" s="164" t="s">
        <v>383</v>
      </c>
      <c r="AU334" s="164" t="s">
        <v>86</v>
      </c>
      <c r="AY334" s="13" t="s">
        <v>176</v>
      </c>
      <c r="BE334" s="165">
        <f t="shared" si="84"/>
        <v>0</v>
      </c>
      <c r="BF334" s="165">
        <f t="shared" si="85"/>
        <v>0</v>
      </c>
      <c r="BG334" s="165">
        <f t="shared" si="86"/>
        <v>0</v>
      </c>
      <c r="BH334" s="165">
        <f t="shared" si="87"/>
        <v>0</v>
      </c>
      <c r="BI334" s="165">
        <f t="shared" si="88"/>
        <v>0</v>
      </c>
      <c r="BJ334" s="13" t="s">
        <v>86</v>
      </c>
      <c r="BK334" s="165">
        <f t="shared" si="89"/>
        <v>0</v>
      </c>
      <c r="BL334" s="13" t="s">
        <v>244</v>
      </c>
      <c r="BM334" s="164" t="s">
        <v>857</v>
      </c>
    </row>
    <row r="335" spans="2:65" s="1" customFormat="1" ht="16.5" customHeight="1">
      <c r="B335" s="152"/>
      <c r="C335" s="166" t="s">
        <v>858</v>
      </c>
      <c r="D335" s="166" t="s">
        <v>383</v>
      </c>
      <c r="E335" s="167" t="s">
        <v>859</v>
      </c>
      <c r="F335" s="168" t="s">
        <v>860</v>
      </c>
      <c r="G335" s="169" t="s">
        <v>221</v>
      </c>
      <c r="H335" s="170">
        <v>45</v>
      </c>
      <c r="I335" s="171"/>
      <c r="J335" s="172">
        <f t="shared" si="80"/>
        <v>0</v>
      </c>
      <c r="K335" s="168" t="s">
        <v>182</v>
      </c>
      <c r="L335" s="173"/>
      <c r="M335" s="174" t="s">
        <v>1</v>
      </c>
      <c r="N335" s="175" t="s">
        <v>40</v>
      </c>
      <c r="O335" s="51"/>
      <c r="P335" s="162">
        <f t="shared" si="81"/>
        <v>0</v>
      </c>
      <c r="Q335" s="162">
        <v>2.5000000000000001E-2</v>
      </c>
      <c r="R335" s="162">
        <f t="shared" si="82"/>
        <v>1.125</v>
      </c>
      <c r="S335" s="162">
        <v>0</v>
      </c>
      <c r="T335" s="163">
        <f t="shared" si="83"/>
        <v>0</v>
      </c>
      <c r="AR335" s="164" t="s">
        <v>310</v>
      </c>
      <c r="AT335" s="164" t="s">
        <v>383</v>
      </c>
      <c r="AU335" s="164" t="s">
        <v>86</v>
      </c>
      <c r="AY335" s="13" t="s">
        <v>176</v>
      </c>
      <c r="BE335" s="165">
        <f t="shared" si="84"/>
        <v>0</v>
      </c>
      <c r="BF335" s="165">
        <f t="shared" si="85"/>
        <v>0</v>
      </c>
      <c r="BG335" s="165">
        <f t="shared" si="86"/>
        <v>0</v>
      </c>
      <c r="BH335" s="165">
        <f t="shared" si="87"/>
        <v>0</v>
      </c>
      <c r="BI335" s="165">
        <f t="shared" si="88"/>
        <v>0</v>
      </c>
      <c r="BJ335" s="13" t="s">
        <v>86</v>
      </c>
      <c r="BK335" s="165">
        <f t="shared" si="89"/>
        <v>0</v>
      </c>
      <c r="BL335" s="13" t="s">
        <v>244</v>
      </c>
      <c r="BM335" s="164" t="s">
        <v>861</v>
      </c>
    </row>
    <row r="336" spans="2:65" s="1" customFormat="1" ht="24" customHeight="1">
      <c r="B336" s="152"/>
      <c r="C336" s="153" t="s">
        <v>862</v>
      </c>
      <c r="D336" s="153" t="s">
        <v>178</v>
      </c>
      <c r="E336" s="154" t="s">
        <v>863</v>
      </c>
      <c r="F336" s="155" t="s">
        <v>864</v>
      </c>
      <c r="G336" s="156" t="s">
        <v>221</v>
      </c>
      <c r="H336" s="157">
        <v>1</v>
      </c>
      <c r="I336" s="158"/>
      <c r="J336" s="159">
        <f t="shared" si="80"/>
        <v>0</v>
      </c>
      <c r="K336" s="155" t="s">
        <v>182</v>
      </c>
      <c r="L336" s="28"/>
      <c r="M336" s="160" t="s">
        <v>1</v>
      </c>
      <c r="N336" s="161" t="s">
        <v>40</v>
      </c>
      <c r="O336" s="51"/>
      <c r="P336" s="162">
        <f t="shared" si="81"/>
        <v>0</v>
      </c>
      <c r="Q336" s="162">
        <v>3.0000000000000001E-5</v>
      </c>
      <c r="R336" s="162">
        <f t="shared" si="82"/>
        <v>3.0000000000000001E-5</v>
      </c>
      <c r="S336" s="162">
        <v>0</v>
      </c>
      <c r="T336" s="163">
        <f t="shared" si="83"/>
        <v>0</v>
      </c>
      <c r="AR336" s="164" t="s">
        <v>244</v>
      </c>
      <c r="AT336" s="164" t="s">
        <v>178</v>
      </c>
      <c r="AU336" s="164" t="s">
        <v>86</v>
      </c>
      <c r="AY336" s="13" t="s">
        <v>176</v>
      </c>
      <c r="BE336" s="165">
        <f t="shared" si="84"/>
        <v>0</v>
      </c>
      <c r="BF336" s="165">
        <f t="shared" si="85"/>
        <v>0</v>
      </c>
      <c r="BG336" s="165">
        <f t="shared" si="86"/>
        <v>0</v>
      </c>
      <c r="BH336" s="165">
        <f t="shared" si="87"/>
        <v>0</v>
      </c>
      <c r="BI336" s="165">
        <f t="shared" si="88"/>
        <v>0</v>
      </c>
      <c r="BJ336" s="13" t="s">
        <v>86</v>
      </c>
      <c r="BK336" s="165">
        <f t="shared" si="89"/>
        <v>0</v>
      </c>
      <c r="BL336" s="13" t="s">
        <v>244</v>
      </c>
      <c r="BM336" s="164" t="s">
        <v>865</v>
      </c>
    </row>
    <row r="337" spans="2:65" s="1" customFormat="1" ht="16.5" customHeight="1">
      <c r="B337" s="152"/>
      <c r="C337" s="166" t="s">
        <v>866</v>
      </c>
      <c r="D337" s="166" t="s">
        <v>383</v>
      </c>
      <c r="E337" s="167" t="s">
        <v>867</v>
      </c>
      <c r="F337" s="168" t="s">
        <v>868</v>
      </c>
      <c r="G337" s="169" t="s">
        <v>431</v>
      </c>
      <c r="H337" s="170">
        <v>0.9</v>
      </c>
      <c r="I337" s="171"/>
      <c r="J337" s="172">
        <f t="shared" si="80"/>
        <v>0</v>
      </c>
      <c r="K337" s="168" t="s">
        <v>182</v>
      </c>
      <c r="L337" s="173"/>
      <c r="M337" s="174" t="s">
        <v>1</v>
      </c>
      <c r="N337" s="175" t="s">
        <v>40</v>
      </c>
      <c r="O337" s="51"/>
      <c r="P337" s="162">
        <f t="shared" si="81"/>
        <v>0</v>
      </c>
      <c r="Q337" s="162">
        <v>3.3E-3</v>
      </c>
      <c r="R337" s="162">
        <f t="shared" si="82"/>
        <v>2.97E-3</v>
      </c>
      <c r="S337" s="162">
        <v>0</v>
      </c>
      <c r="T337" s="163">
        <f t="shared" si="83"/>
        <v>0</v>
      </c>
      <c r="AR337" s="164" t="s">
        <v>310</v>
      </c>
      <c r="AT337" s="164" t="s">
        <v>383</v>
      </c>
      <c r="AU337" s="164" t="s">
        <v>86</v>
      </c>
      <c r="AY337" s="13" t="s">
        <v>176</v>
      </c>
      <c r="BE337" s="165">
        <f t="shared" si="84"/>
        <v>0</v>
      </c>
      <c r="BF337" s="165">
        <f t="shared" si="85"/>
        <v>0</v>
      </c>
      <c r="BG337" s="165">
        <f t="shared" si="86"/>
        <v>0</v>
      </c>
      <c r="BH337" s="165">
        <f t="shared" si="87"/>
        <v>0</v>
      </c>
      <c r="BI337" s="165">
        <f t="shared" si="88"/>
        <v>0</v>
      </c>
      <c r="BJ337" s="13" t="s">
        <v>86</v>
      </c>
      <c r="BK337" s="165">
        <f t="shared" si="89"/>
        <v>0</v>
      </c>
      <c r="BL337" s="13" t="s">
        <v>244</v>
      </c>
      <c r="BM337" s="164" t="s">
        <v>869</v>
      </c>
    </row>
    <row r="338" spans="2:65" s="1" customFormat="1" ht="16.5" customHeight="1">
      <c r="B338" s="152"/>
      <c r="C338" s="166" t="s">
        <v>870</v>
      </c>
      <c r="D338" s="166" t="s">
        <v>383</v>
      </c>
      <c r="E338" s="167" t="s">
        <v>871</v>
      </c>
      <c r="F338" s="168" t="s">
        <v>872</v>
      </c>
      <c r="G338" s="169" t="s">
        <v>221</v>
      </c>
      <c r="H338" s="170">
        <v>1</v>
      </c>
      <c r="I338" s="171"/>
      <c r="J338" s="172">
        <f t="shared" si="80"/>
        <v>0</v>
      </c>
      <c r="K338" s="168" t="s">
        <v>1</v>
      </c>
      <c r="L338" s="173"/>
      <c r="M338" s="174" t="s">
        <v>1</v>
      </c>
      <c r="N338" s="175" t="s">
        <v>40</v>
      </c>
      <c r="O338" s="51"/>
      <c r="P338" s="162">
        <f t="shared" si="81"/>
        <v>0</v>
      </c>
      <c r="Q338" s="162">
        <v>3.3E-3</v>
      </c>
      <c r="R338" s="162">
        <f t="shared" si="82"/>
        <v>3.3E-3</v>
      </c>
      <c r="S338" s="162">
        <v>0</v>
      </c>
      <c r="T338" s="163">
        <f t="shared" si="83"/>
        <v>0</v>
      </c>
      <c r="AR338" s="164" t="s">
        <v>310</v>
      </c>
      <c r="AT338" s="164" t="s">
        <v>383</v>
      </c>
      <c r="AU338" s="164" t="s">
        <v>86</v>
      </c>
      <c r="AY338" s="13" t="s">
        <v>176</v>
      </c>
      <c r="BE338" s="165">
        <f t="shared" si="84"/>
        <v>0</v>
      </c>
      <c r="BF338" s="165">
        <f t="shared" si="85"/>
        <v>0</v>
      </c>
      <c r="BG338" s="165">
        <f t="shared" si="86"/>
        <v>0</v>
      </c>
      <c r="BH338" s="165">
        <f t="shared" si="87"/>
        <v>0</v>
      </c>
      <c r="BI338" s="165">
        <f t="shared" si="88"/>
        <v>0</v>
      </c>
      <c r="BJ338" s="13" t="s">
        <v>86</v>
      </c>
      <c r="BK338" s="165">
        <f t="shared" si="89"/>
        <v>0</v>
      </c>
      <c r="BL338" s="13" t="s">
        <v>244</v>
      </c>
      <c r="BM338" s="164" t="s">
        <v>873</v>
      </c>
    </row>
    <row r="339" spans="2:65" s="1" customFormat="1" ht="24" customHeight="1">
      <c r="B339" s="152"/>
      <c r="C339" s="153" t="s">
        <v>874</v>
      </c>
      <c r="D339" s="153" t="s">
        <v>178</v>
      </c>
      <c r="E339" s="154" t="s">
        <v>875</v>
      </c>
      <c r="F339" s="155" t="s">
        <v>876</v>
      </c>
      <c r="G339" s="156" t="s">
        <v>221</v>
      </c>
      <c r="H339" s="157">
        <v>17</v>
      </c>
      <c r="I339" s="158"/>
      <c r="J339" s="159">
        <f t="shared" si="80"/>
        <v>0</v>
      </c>
      <c r="K339" s="155" t="s">
        <v>182</v>
      </c>
      <c r="L339" s="28"/>
      <c r="M339" s="160" t="s">
        <v>1</v>
      </c>
      <c r="N339" s="161" t="s">
        <v>40</v>
      </c>
      <c r="O339" s="51"/>
      <c r="P339" s="162">
        <f t="shared" si="81"/>
        <v>0</v>
      </c>
      <c r="Q339" s="162">
        <v>2.5000000000000001E-4</v>
      </c>
      <c r="R339" s="162">
        <f t="shared" si="82"/>
        <v>4.2500000000000003E-3</v>
      </c>
      <c r="S339" s="162">
        <v>0</v>
      </c>
      <c r="T339" s="163">
        <f t="shared" si="83"/>
        <v>0</v>
      </c>
      <c r="AR339" s="164" t="s">
        <v>244</v>
      </c>
      <c r="AT339" s="164" t="s">
        <v>178</v>
      </c>
      <c r="AU339" s="164" t="s">
        <v>86</v>
      </c>
      <c r="AY339" s="13" t="s">
        <v>176</v>
      </c>
      <c r="BE339" s="165">
        <f t="shared" si="84"/>
        <v>0</v>
      </c>
      <c r="BF339" s="165">
        <f t="shared" si="85"/>
        <v>0</v>
      </c>
      <c r="BG339" s="165">
        <f t="shared" si="86"/>
        <v>0</v>
      </c>
      <c r="BH339" s="165">
        <f t="shared" si="87"/>
        <v>0</v>
      </c>
      <c r="BI339" s="165">
        <f t="shared" si="88"/>
        <v>0</v>
      </c>
      <c r="BJ339" s="13" t="s">
        <v>86</v>
      </c>
      <c r="BK339" s="165">
        <f t="shared" si="89"/>
        <v>0</v>
      </c>
      <c r="BL339" s="13" t="s">
        <v>244</v>
      </c>
      <c r="BM339" s="164" t="s">
        <v>877</v>
      </c>
    </row>
    <row r="340" spans="2:65" s="1" customFormat="1" ht="24" customHeight="1">
      <c r="B340" s="152"/>
      <c r="C340" s="153" t="s">
        <v>878</v>
      </c>
      <c r="D340" s="153" t="s">
        <v>178</v>
      </c>
      <c r="E340" s="154" t="s">
        <v>879</v>
      </c>
      <c r="F340" s="155" t="s">
        <v>880</v>
      </c>
      <c r="G340" s="156" t="s">
        <v>221</v>
      </c>
      <c r="H340" s="157">
        <v>2</v>
      </c>
      <c r="I340" s="158"/>
      <c r="J340" s="159">
        <f t="shared" si="80"/>
        <v>0</v>
      </c>
      <c r="K340" s="155" t="s">
        <v>182</v>
      </c>
      <c r="L340" s="28"/>
      <c r="M340" s="160" t="s">
        <v>1</v>
      </c>
      <c r="N340" s="161" t="s">
        <v>40</v>
      </c>
      <c r="O340" s="51"/>
      <c r="P340" s="162">
        <f t="shared" si="81"/>
        <v>0</v>
      </c>
      <c r="Q340" s="162">
        <v>2.9999999999999997E-4</v>
      </c>
      <c r="R340" s="162">
        <f t="shared" si="82"/>
        <v>5.9999999999999995E-4</v>
      </c>
      <c r="S340" s="162">
        <v>0</v>
      </c>
      <c r="T340" s="163">
        <f t="shared" si="83"/>
        <v>0</v>
      </c>
      <c r="AR340" s="164" t="s">
        <v>244</v>
      </c>
      <c r="AT340" s="164" t="s">
        <v>178</v>
      </c>
      <c r="AU340" s="164" t="s">
        <v>86</v>
      </c>
      <c r="AY340" s="13" t="s">
        <v>176</v>
      </c>
      <c r="BE340" s="165">
        <f t="shared" si="84"/>
        <v>0</v>
      </c>
      <c r="BF340" s="165">
        <f t="shared" si="85"/>
        <v>0</v>
      </c>
      <c r="BG340" s="165">
        <f t="shared" si="86"/>
        <v>0</v>
      </c>
      <c r="BH340" s="165">
        <f t="shared" si="87"/>
        <v>0</v>
      </c>
      <c r="BI340" s="165">
        <f t="shared" si="88"/>
        <v>0</v>
      </c>
      <c r="BJ340" s="13" t="s">
        <v>86</v>
      </c>
      <c r="BK340" s="165">
        <f t="shared" si="89"/>
        <v>0</v>
      </c>
      <c r="BL340" s="13" t="s">
        <v>244</v>
      </c>
      <c r="BM340" s="164" t="s">
        <v>881</v>
      </c>
    </row>
    <row r="341" spans="2:65" s="1" customFormat="1" ht="16.5" customHeight="1">
      <c r="B341" s="152"/>
      <c r="C341" s="166" t="s">
        <v>882</v>
      </c>
      <c r="D341" s="166" t="s">
        <v>383</v>
      </c>
      <c r="E341" s="167" t="s">
        <v>883</v>
      </c>
      <c r="F341" s="168" t="s">
        <v>884</v>
      </c>
      <c r="G341" s="169" t="s">
        <v>431</v>
      </c>
      <c r="H341" s="170">
        <v>19.350000000000001</v>
      </c>
      <c r="I341" s="171"/>
      <c r="J341" s="172">
        <f t="shared" si="80"/>
        <v>0</v>
      </c>
      <c r="K341" s="168" t="s">
        <v>182</v>
      </c>
      <c r="L341" s="173"/>
      <c r="M341" s="174" t="s">
        <v>1</v>
      </c>
      <c r="N341" s="175" t="s">
        <v>40</v>
      </c>
      <c r="O341" s="51"/>
      <c r="P341" s="162">
        <f t="shared" si="81"/>
        <v>0</v>
      </c>
      <c r="Q341" s="162">
        <v>1.14E-3</v>
      </c>
      <c r="R341" s="162">
        <f t="shared" si="82"/>
        <v>2.2059000000000002E-2</v>
      </c>
      <c r="S341" s="162">
        <v>0</v>
      </c>
      <c r="T341" s="163">
        <f t="shared" si="83"/>
        <v>0</v>
      </c>
      <c r="AR341" s="164" t="s">
        <v>310</v>
      </c>
      <c r="AT341" s="164" t="s">
        <v>383</v>
      </c>
      <c r="AU341" s="164" t="s">
        <v>86</v>
      </c>
      <c r="AY341" s="13" t="s">
        <v>176</v>
      </c>
      <c r="BE341" s="165">
        <f t="shared" si="84"/>
        <v>0</v>
      </c>
      <c r="BF341" s="165">
        <f t="shared" si="85"/>
        <v>0</v>
      </c>
      <c r="BG341" s="165">
        <f t="shared" si="86"/>
        <v>0</v>
      </c>
      <c r="BH341" s="165">
        <f t="shared" si="87"/>
        <v>0</v>
      </c>
      <c r="BI341" s="165">
        <f t="shared" si="88"/>
        <v>0</v>
      </c>
      <c r="BJ341" s="13" t="s">
        <v>86</v>
      </c>
      <c r="BK341" s="165">
        <f t="shared" si="89"/>
        <v>0</v>
      </c>
      <c r="BL341" s="13" t="s">
        <v>244</v>
      </c>
      <c r="BM341" s="164" t="s">
        <v>885</v>
      </c>
    </row>
    <row r="342" spans="2:65" s="1" customFormat="1" ht="16.5" customHeight="1">
      <c r="B342" s="152"/>
      <c r="C342" s="166" t="s">
        <v>886</v>
      </c>
      <c r="D342" s="166" t="s">
        <v>383</v>
      </c>
      <c r="E342" s="167" t="s">
        <v>887</v>
      </c>
      <c r="F342" s="168" t="s">
        <v>888</v>
      </c>
      <c r="G342" s="169" t="s">
        <v>221</v>
      </c>
      <c r="H342" s="170">
        <v>19</v>
      </c>
      <c r="I342" s="171"/>
      <c r="J342" s="172">
        <f t="shared" si="80"/>
        <v>0</v>
      </c>
      <c r="K342" s="168" t="s">
        <v>182</v>
      </c>
      <c r="L342" s="173"/>
      <c r="M342" s="174" t="s">
        <v>1</v>
      </c>
      <c r="N342" s="175" t="s">
        <v>40</v>
      </c>
      <c r="O342" s="51"/>
      <c r="P342" s="162">
        <f t="shared" si="81"/>
        <v>0</v>
      </c>
      <c r="Q342" s="162">
        <v>1E-4</v>
      </c>
      <c r="R342" s="162">
        <f t="shared" si="82"/>
        <v>1.9E-3</v>
      </c>
      <c r="S342" s="162">
        <v>0</v>
      </c>
      <c r="T342" s="163">
        <f t="shared" si="83"/>
        <v>0</v>
      </c>
      <c r="AR342" s="164" t="s">
        <v>310</v>
      </c>
      <c r="AT342" s="164" t="s">
        <v>383</v>
      </c>
      <c r="AU342" s="164" t="s">
        <v>86</v>
      </c>
      <c r="AY342" s="13" t="s">
        <v>176</v>
      </c>
      <c r="BE342" s="165">
        <f t="shared" si="84"/>
        <v>0</v>
      </c>
      <c r="BF342" s="165">
        <f t="shared" si="85"/>
        <v>0</v>
      </c>
      <c r="BG342" s="165">
        <f t="shared" si="86"/>
        <v>0</v>
      </c>
      <c r="BH342" s="165">
        <f t="shared" si="87"/>
        <v>0</v>
      </c>
      <c r="BI342" s="165">
        <f t="shared" si="88"/>
        <v>0</v>
      </c>
      <c r="BJ342" s="13" t="s">
        <v>86</v>
      </c>
      <c r="BK342" s="165">
        <f t="shared" si="89"/>
        <v>0</v>
      </c>
      <c r="BL342" s="13" t="s">
        <v>244</v>
      </c>
      <c r="BM342" s="164" t="s">
        <v>889</v>
      </c>
    </row>
    <row r="343" spans="2:65" s="1" customFormat="1" ht="24" customHeight="1">
      <c r="B343" s="152"/>
      <c r="C343" s="153" t="s">
        <v>890</v>
      </c>
      <c r="D343" s="153" t="s">
        <v>178</v>
      </c>
      <c r="E343" s="154" t="s">
        <v>891</v>
      </c>
      <c r="F343" s="155" t="s">
        <v>892</v>
      </c>
      <c r="G343" s="156" t="s">
        <v>221</v>
      </c>
      <c r="H343" s="157">
        <v>3</v>
      </c>
      <c r="I343" s="158"/>
      <c r="J343" s="159">
        <f t="shared" si="80"/>
        <v>0</v>
      </c>
      <c r="K343" s="155" t="s">
        <v>182</v>
      </c>
      <c r="L343" s="28"/>
      <c r="M343" s="160" t="s">
        <v>1</v>
      </c>
      <c r="N343" s="161" t="s">
        <v>40</v>
      </c>
      <c r="O343" s="51"/>
      <c r="P343" s="162">
        <f t="shared" si="81"/>
        <v>0</v>
      </c>
      <c r="Q343" s="162">
        <v>0</v>
      </c>
      <c r="R343" s="162">
        <f t="shared" si="82"/>
        <v>0</v>
      </c>
      <c r="S343" s="162">
        <v>3.0000000000000001E-3</v>
      </c>
      <c r="T343" s="163">
        <f t="shared" si="83"/>
        <v>9.0000000000000011E-3</v>
      </c>
      <c r="AR343" s="164" t="s">
        <v>244</v>
      </c>
      <c r="AT343" s="164" t="s">
        <v>178</v>
      </c>
      <c r="AU343" s="164" t="s">
        <v>86</v>
      </c>
      <c r="AY343" s="13" t="s">
        <v>176</v>
      </c>
      <c r="BE343" s="165">
        <f t="shared" si="84"/>
        <v>0</v>
      </c>
      <c r="BF343" s="165">
        <f t="shared" si="85"/>
        <v>0</v>
      </c>
      <c r="BG343" s="165">
        <f t="shared" si="86"/>
        <v>0</v>
      </c>
      <c r="BH343" s="165">
        <f t="shared" si="87"/>
        <v>0</v>
      </c>
      <c r="BI343" s="165">
        <f t="shared" si="88"/>
        <v>0</v>
      </c>
      <c r="BJ343" s="13" t="s">
        <v>86</v>
      </c>
      <c r="BK343" s="165">
        <f t="shared" si="89"/>
        <v>0</v>
      </c>
      <c r="BL343" s="13" t="s">
        <v>244</v>
      </c>
      <c r="BM343" s="164" t="s">
        <v>893</v>
      </c>
    </row>
    <row r="344" spans="2:65" s="1" customFormat="1" ht="24" customHeight="1">
      <c r="B344" s="152"/>
      <c r="C344" s="153" t="s">
        <v>894</v>
      </c>
      <c r="D344" s="153" t="s">
        <v>178</v>
      </c>
      <c r="E344" s="154" t="s">
        <v>895</v>
      </c>
      <c r="F344" s="155" t="s">
        <v>896</v>
      </c>
      <c r="G344" s="156" t="s">
        <v>206</v>
      </c>
      <c r="H344" s="157">
        <v>2.48</v>
      </c>
      <c r="I344" s="158"/>
      <c r="J344" s="159">
        <f t="shared" si="80"/>
        <v>0</v>
      </c>
      <c r="K344" s="155" t="s">
        <v>182</v>
      </c>
      <c r="L344" s="183"/>
      <c r="M344" s="160" t="s">
        <v>1</v>
      </c>
      <c r="N344" s="161" t="s">
        <v>40</v>
      </c>
      <c r="O344" s="51"/>
      <c r="P344" s="162">
        <f t="shared" si="81"/>
        <v>0</v>
      </c>
      <c r="Q344" s="162">
        <v>0</v>
      </c>
      <c r="R344" s="162">
        <f t="shared" si="82"/>
        <v>0</v>
      </c>
      <c r="S344" s="162">
        <v>0</v>
      </c>
      <c r="T344" s="163">
        <f t="shared" si="83"/>
        <v>0</v>
      </c>
      <c r="AR344" s="164" t="s">
        <v>244</v>
      </c>
      <c r="AT344" s="164" t="s">
        <v>178</v>
      </c>
      <c r="AU344" s="164" t="s">
        <v>86</v>
      </c>
      <c r="AY344" s="13" t="s">
        <v>176</v>
      </c>
      <c r="BE344" s="165">
        <f t="shared" si="84"/>
        <v>0</v>
      </c>
      <c r="BF344" s="165">
        <f t="shared" si="85"/>
        <v>0</v>
      </c>
      <c r="BG344" s="165">
        <f t="shared" si="86"/>
        <v>0</v>
      </c>
      <c r="BH344" s="165">
        <f t="shared" si="87"/>
        <v>0</v>
      </c>
      <c r="BI344" s="165">
        <f t="shared" si="88"/>
        <v>0</v>
      </c>
      <c r="BJ344" s="13" t="s">
        <v>86</v>
      </c>
      <c r="BK344" s="165">
        <f t="shared" si="89"/>
        <v>0</v>
      </c>
      <c r="BL344" s="13" t="s">
        <v>244</v>
      </c>
      <c r="BM344" s="164" t="s">
        <v>897</v>
      </c>
    </row>
    <row r="345" spans="2:65" s="11" customFormat="1" ht="22.9" customHeight="1">
      <c r="B345" s="139"/>
      <c r="D345" s="140" t="s">
        <v>73</v>
      </c>
      <c r="E345" s="150" t="s">
        <v>898</v>
      </c>
      <c r="F345" s="150" t="s">
        <v>899</v>
      </c>
      <c r="I345" s="142"/>
      <c r="J345" s="151">
        <f>BK345</f>
        <v>0</v>
      </c>
      <c r="L345" s="139"/>
      <c r="M345" s="144"/>
      <c r="N345" s="145"/>
      <c r="O345" s="145"/>
      <c r="P345" s="146">
        <f>SUM(P346:P358)</f>
        <v>0</v>
      </c>
      <c r="Q345" s="145"/>
      <c r="R345" s="146">
        <f>SUM(R346:R358)</f>
        <v>5.3665241999999997</v>
      </c>
      <c r="S345" s="145"/>
      <c r="T345" s="147">
        <f>SUM(T346:T358)</f>
        <v>0</v>
      </c>
      <c r="AR345" s="140" t="s">
        <v>86</v>
      </c>
      <c r="AT345" s="148" t="s">
        <v>73</v>
      </c>
      <c r="AU345" s="148" t="s">
        <v>81</v>
      </c>
      <c r="AY345" s="140" t="s">
        <v>176</v>
      </c>
      <c r="BK345" s="149">
        <f>SUM(BK346:BK358)</f>
        <v>0</v>
      </c>
    </row>
    <row r="346" spans="2:65" s="1" customFormat="1" ht="24" customHeight="1">
      <c r="B346" s="152"/>
      <c r="C346" s="153" t="s">
        <v>900</v>
      </c>
      <c r="D346" s="153" t="s">
        <v>178</v>
      </c>
      <c r="E346" s="154" t="s">
        <v>901</v>
      </c>
      <c r="F346" s="155" t="s">
        <v>902</v>
      </c>
      <c r="G346" s="156" t="s">
        <v>431</v>
      </c>
      <c r="H346" s="157">
        <v>19.8</v>
      </c>
      <c r="I346" s="158"/>
      <c r="J346" s="159">
        <f t="shared" ref="J346:J358" si="90">ROUND(I346*H346,2)</f>
        <v>0</v>
      </c>
      <c r="K346" s="155" t="s">
        <v>182</v>
      </c>
      <c r="L346" s="28"/>
      <c r="M346" s="160" t="s">
        <v>1</v>
      </c>
      <c r="N346" s="161" t="s">
        <v>40</v>
      </c>
      <c r="O346" s="51"/>
      <c r="P346" s="162">
        <f t="shared" ref="P346:P358" si="91">O346*H346</f>
        <v>0</v>
      </c>
      <c r="Q346" s="162">
        <v>1.72E-3</v>
      </c>
      <c r="R346" s="162">
        <f t="shared" ref="R346:R358" si="92">Q346*H346</f>
        <v>3.4056000000000003E-2</v>
      </c>
      <c r="S346" s="162">
        <v>0</v>
      </c>
      <c r="T346" s="163">
        <f t="shared" ref="T346:T358" si="93">S346*H346</f>
        <v>0</v>
      </c>
      <c r="AR346" s="164" t="s">
        <v>244</v>
      </c>
      <c r="AT346" s="164" t="s">
        <v>178</v>
      </c>
      <c r="AU346" s="164" t="s">
        <v>86</v>
      </c>
      <c r="AY346" s="13" t="s">
        <v>176</v>
      </c>
      <c r="BE346" s="165">
        <f t="shared" ref="BE346:BE358" si="94">IF(N346="základná",J346,0)</f>
        <v>0</v>
      </c>
      <c r="BF346" s="165">
        <f t="shared" ref="BF346:BF358" si="95">IF(N346="znížená",J346,0)</f>
        <v>0</v>
      </c>
      <c r="BG346" s="165">
        <f t="shared" ref="BG346:BG358" si="96">IF(N346="zákl. prenesená",J346,0)</f>
        <v>0</v>
      </c>
      <c r="BH346" s="165">
        <f t="shared" ref="BH346:BH358" si="97">IF(N346="zníž. prenesená",J346,0)</f>
        <v>0</v>
      </c>
      <c r="BI346" s="165">
        <f t="shared" ref="BI346:BI358" si="98">IF(N346="nulová",J346,0)</f>
        <v>0</v>
      </c>
      <c r="BJ346" s="13" t="s">
        <v>86</v>
      </c>
      <c r="BK346" s="165">
        <f t="shared" ref="BK346:BK358" si="99">ROUND(I346*H346,2)</f>
        <v>0</v>
      </c>
      <c r="BL346" s="13" t="s">
        <v>244</v>
      </c>
      <c r="BM346" s="164" t="s">
        <v>903</v>
      </c>
    </row>
    <row r="347" spans="2:65" s="1" customFormat="1" ht="24" customHeight="1">
      <c r="B347" s="152"/>
      <c r="C347" s="166" t="s">
        <v>904</v>
      </c>
      <c r="D347" s="166" t="s">
        <v>383</v>
      </c>
      <c r="E347" s="167" t="s">
        <v>905</v>
      </c>
      <c r="F347" s="168" t="s">
        <v>906</v>
      </c>
      <c r="G347" s="169" t="s">
        <v>431</v>
      </c>
      <c r="H347" s="170">
        <v>19.8</v>
      </c>
      <c r="I347" s="171"/>
      <c r="J347" s="172">
        <f t="shared" si="90"/>
        <v>0</v>
      </c>
      <c r="K347" s="168" t="s">
        <v>182</v>
      </c>
      <c r="L347" s="173"/>
      <c r="M347" s="174" t="s">
        <v>1</v>
      </c>
      <c r="N347" s="175" t="s">
        <v>40</v>
      </c>
      <c r="O347" s="51"/>
      <c r="P347" s="162">
        <f t="shared" si="91"/>
        <v>0</v>
      </c>
      <c r="Q347" s="162">
        <v>1.4999999999999999E-2</v>
      </c>
      <c r="R347" s="162">
        <f t="shared" si="92"/>
        <v>0.29699999999999999</v>
      </c>
      <c r="S347" s="162">
        <v>0</v>
      </c>
      <c r="T347" s="163">
        <f t="shared" si="93"/>
        <v>0</v>
      </c>
      <c r="AR347" s="164" t="s">
        <v>310</v>
      </c>
      <c r="AT347" s="164" t="s">
        <v>383</v>
      </c>
      <c r="AU347" s="164" t="s">
        <v>86</v>
      </c>
      <c r="AY347" s="13" t="s">
        <v>176</v>
      </c>
      <c r="BE347" s="165">
        <f t="shared" si="94"/>
        <v>0</v>
      </c>
      <c r="BF347" s="165">
        <f t="shared" si="95"/>
        <v>0</v>
      </c>
      <c r="BG347" s="165">
        <f t="shared" si="96"/>
        <v>0</v>
      </c>
      <c r="BH347" s="165">
        <f t="shared" si="97"/>
        <v>0</v>
      </c>
      <c r="BI347" s="165">
        <f t="shared" si="98"/>
        <v>0</v>
      </c>
      <c r="BJ347" s="13" t="s">
        <v>86</v>
      </c>
      <c r="BK347" s="165">
        <f t="shared" si="99"/>
        <v>0</v>
      </c>
      <c r="BL347" s="13" t="s">
        <v>244</v>
      </c>
      <c r="BM347" s="164" t="s">
        <v>907</v>
      </c>
    </row>
    <row r="348" spans="2:65" s="1" customFormat="1" ht="36" customHeight="1">
      <c r="B348" s="152"/>
      <c r="C348" s="153" t="s">
        <v>908</v>
      </c>
      <c r="D348" s="153" t="s">
        <v>178</v>
      </c>
      <c r="E348" s="154" t="s">
        <v>909</v>
      </c>
      <c r="F348" s="155" t="s">
        <v>910</v>
      </c>
      <c r="G348" s="156" t="s">
        <v>181</v>
      </c>
      <c r="H348" s="157">
        <v>14.73</v>
      </c>
      <c r="I348" s="158"/>
      <c r="J348" s="159">
        <f t="shared" si="90"/>
        <v>0</v>
      </c>
      <c r="K348" s="155" t="s">
        <v>182</v>
      </c>
      <c r="L348" s="28"/>
      <c r="M348" s="160" t="s">
        <v>1</v>
      </c>
      <c r="N348" s="161" t="s">
        <v>40</v>
      </c>
      <c r="O348" s="51"/>
      <c r="P348" s="162">
        <f t="shared" si="91"/>
        <v>0</v>
      </c>
      <c r="Q348" s="162">
        <v>0.21959999999999999</v>
      </c>
      <c r="R348" s="162">
        <f t="shared" si="92"/>
        <v>3.2347079999999999</v>
      </c>
      <c r="S348" s="162">
        <v>0</v>
      </c>
      <c r="T348" s="163">
        <f t="shared" si="93"/>
        <v>0</v>
      </c>
      <c r="AR348" s="164" t="s">
        <v>244</v>
      </c>
      <c r="AT348" s="164" t="s">
        <v>178</v>
      </c>
      <c r="AU348" s="164" t="s">
        <v>86</v>
      </c>
      <c r="AY348" s="13" t="s">
        <v>176</v>
      </c>
      <c r="BE348" s="165">
        <f t="shared" si="94"/>
        <v>0</v>
      </c>
      <c r="BF348" s="165">
        <f t="shared" si="95"/>
        <v>0</v>
      </c>
      <c r="BG348" s="165">
        <f t="shared" si="96"/>
        <v>0</v>
      </c>
      <c r="BH348" s="165">
        <f t="shared" si="97"/>
        <v>0</v>
      </c>
      <c r="BI348" s="165">
        <f t="shared" si="98"/>
        <v>0</v>
      </c>
      <c r="BJ348" s="13" t="s">
        <v>86</v>
      </c>
      <c r="BK348" s="165">
        <f t="shared" si="99"/>
        <v>0</v>
      </c>
      <c r="BL348" s="13" t="s">
        <v>244</v>
      </c>
      <c r="BM348" s="164" t="s">
        <v>911</v>
      </c>
    </row>
    <row r="349" spans="2:65" s="1" customFormat="1" ht="24" customHeight="1">
      <c r="B349" s="152"/>
      <c r="C349" s="166" t="s">
        <v>912</v>
      </c>
      <c r="D349" s="166" t="s">
        <v>383</v>
      </c>
      <c r="E349" s="167" t="s">
        <v>913</v>
      </c>
      <c r="F349" s="168" t="s">
        <v>914</v>
      </c>
      <c r="G349" s="169" t="s">
        <v>181</v>
      </c>
      <c r="H349" s="170">
        <v>14.73</v>
      </c>
      <c r="I349" s="171"/>
      <c r="J349" s="172">
        <f t="shared" si="90"/>
        <v>0</v>
      </c>
      <c r="K349" s="168" t="s">
        <v>182</v>
      </c>
      <c r="L349" s="173"/>
      <c r="M349" s="174" t="s">
        <v>1</v>
      </c>
      <c r="N349" s="175" t="s">
        <v>40</v>
      </c>
      <c r="O349" s="51"/>
      <c r="P349" s="162">
        <f t="shared" si="91"/>
        <v>0</v>
      </c>
      <c r="Q349" s="162">
        <v>2.7740000000000001E-2</v>
      </c>
      <c r="R349" s="162">
        <f t="shared" si="92"/>
        <v>0.40861020000000003</v>
      </c>
      <c r="S349" s="162">
        <v>0</v>
      </c>
      <c r="T349" s="163">
        <f t="shared" si="93"/>
        <v>0</v>
      </c>
      <c r="AR349" s="164" t="s">
        <v>310</v>
      </c>
      <c r="AT349" s="164" t="s">
        <v>383</v>
      </c>
      <c r="AU349" s="164" t="s">
        <v>86</v>
      </c>
      <c r="AY349" s="13" t="s">
        <v>176</v>
      </c>
      <c r="BE349" s="165">
        <f t="shared" si="94"/>
        <v>0</v>
      </c>
      <c r="BF349" s="165">
        <f t="shared" si="95"/>
        <v>0</v>
      </c>
      <c r="BG349" s="165">
        <f t="shared" si="96"/>
        <v>0</v>
      </c>
      <c r="BH349" s="165">
        <f t="shared" si="97"/>
        <v>0</v>
      </c>
      <c r="BI349" s="165">
        <f t="shared" si="98"/>
        <v>0</v>
      </c>
      <c r="BJ349" s="13" t="s">
        <v>86</v>
      </c>
      <c r="BK349" s="165">
        <f t="shared" si="99"/>
        <v>0</v>
      </c>
      <c r="BL349" s="13" t="s">
        <v>244</v>
      </c>
      <c r="BM349" s="164" t="s">
        <v>915</v>
      </c>
    </row>
    <row r="350" spans="2:65" s="1" customFormat="1" ht="16.5" customHeight="1">
      <c r="B350" s="152"/>
      <c r="C350" s="153" t="s">
        <v>916</v>
      </c>
      <c r="D350" s="153" t="s">
        <v>178</v>
      </c>
      <c r="E350" s="154" t="s">
        <v>917</v>
      </c>
      <c r="F350" s="155" t="s">
        <v>918</v>
      </c>
      <c r="G350" s="156" t="s">
        <v>431</v>
      </c>
      <c r="H350" s="157">
        <v>3</v>
      </c>
      <c r="I350" s="158"/>
      <c r="J350" s="159">
        <f t="shared" si="90"/>
        <v>0</v>
      </c>
      <c r="K350" s="155" t="s">
        <v>182</v>
      </c>
      <c r="L350" s="28"/>
      <c r="M350" s="160" t="s">
        <v>1</v>
      </c>
      <c r="N350" s="161" t="s">
        <v>40</v>
      </c>
      <c r="O350" s="51"/>
      <c r="P350" s="162">
        <f t="shared" si="91"/>
        <v>0</v>
      </c>
      <c r="Q350" s="162">
        <v>2.1000000000000001E-4</v>
      </c>
      <c r="R350" s="162">
        <f t="shared" si="92"/>
        <v>6.3000000000000003E-4</v>
      </c>
      <c r="S350" s="162">
        <v>0</v>
      </c>
      <c r="T350" s="163">
        <f t="shared" si="93"/>
        <v>0</v>
      </c>
      <c r="AR350" s="164" t="s">
        <v>244</v>
      </c>
      <c r="AT350" s="164" t="s">
        <v>178</v>
      </c>
      <c r="AU350" s="164" t="s">
        <v>86</v>
      </c>
      <c r="AY350" s="13" t="s">
        <v>176</v>
      </c>
      <c r="BE350" s="165">
        <f t="shared" si="94"/>
        <v>0</v>
      </c>
      <c r="BF350" s="165">
        <f t="shared" si="95"/>
        <v>0</v>
      </c>
      <c r="BG350" s="165">
        <f t="shared" si="96"/>
        <v>0</v>
      </c>
      <c r="BH350" s="165">
        <f t="shared" si="97"/>
        <v>0</v>
      </c>
      <c r="BI350" s="165">
        <f t="shared" si="98"/>
        <v>0</v>
      </c>
      <c r="BJ350" s="13" t="s">
        <v>86</v>
      </c>
      <c r="BK350" s="165">
        <f t="shared" si="99"/>
        <v>0</v>
      </c>
      <c r="BL350" s="13" t="s">
        <v>244</v>
      </c>
      <c r="BM350" s="164" t="s">
        <v>919</v>
      </c>
    </row>
    <row r="351" spans="2:65" s="1" customFormat="1" ht="24" customHeight="1">
      <c r="B351" s="152"/>
      <c r="C351" s="166" t="s">
        <v>920</v>
      </c>
      <c r="D351" s="166" t="s">
        <v>383</v>
      </c>
      <c r="E351" s="167" t="s">
        <v>921</v>
      </c>
      <c r="F351" s="168" t="s">
        <v>922</v>
      </c>
      <c r="G351" s="169" t="s">
        <v>221</v>
      </c>
      <c r="H351" s="170">
        <v>1</v>
      </c>
      <c r="I351" s="171"/>
      <c r="J351" s="172">
        <f t="shared" si="90"/>
        <v>0</v>
      </c>
      <c r="K351" s="168" t="s">
        <v>182</v>
      </c>
      <c r="L351" s="173"/>
      <c r="M351" s="174" t="s">
        <v>1</v>
      </c>
      <c r="N351" s="175" t="s">
        <v>40</v>
      </c>
      <c r="O351" s="51"/>
      <c r="P351" s="162">
        <f t="shared" si="91"/>
        <v>0</v>
      </c>
      <c r="Q351" s="162">
        <v>3.2000000000000001E-2</v>
      </c>
      <c r="R351" s="162">
        <f t="shared" si="92"/>
        <v>3.2000000000000001E-2</v>
      </c>
      <c r="S351" s="162">
        <v>0</v>
      </c>
      <c r="T351" s="163">
        <f t="shared" si="93"/>
        <v>0</v>
      </c>
      <c r="AR351" s="164" t="s">
        <v>310</v>
      </c>
      <c r="AT351" s="164" t="s">
        <v>383</v>
      </c>
      <c r="AU351" s="164" t="s">
        <v>86</v>
      </c>
      <c r="AY351" s="13" t="s">
        <v>176</v>
      </c>
      <c r="BE351" s="165">
        <f t="shared" si="94"/>
        <v>0</v>
      </c>
      <c r="BF351" s="165">
        <f t="shared" si="95"/>
        <v>0</v>
      </c>
      <c r="BG351" s="165">
        <f t="shared" si="96"/>
        <v>0</v>
      </c>
      <c r="BH351" s="165">
        <f t="shared" si="97"/>
        <v>0</v>
      </c>
      <c r="BI351" s="165">
        <f t="shared" si="98"/>
        <v>0</v>
      </c>
      <c r="BJ351" s="13" t="s">
        <v>86</v>
      </c>
      <c r="BK351" s="165">
        <f t="shared" si="99"/>
        <v>0</v>
      </c>
      <c r="BL351" s="13" t="s">
        <v>244</v>
      </c>
      <c r="BM351" s="164" t="s">
        <v>923</v>
      </c>
    </row>
    <row r="352" spans="2:65" s="1" customFormat="1" ht="16.5" customHeight="1">
      <c r="B352" s="152"/>
      <c r="C352" s="153" t="s">
        <v>924</v>
      </c>
      <c r="D352" s="153" t="s">
        <v>178</v>
      </c>
      <c r="E352" s="154" t="s">
        <v>925</v>
      </c>
      <c r="F352" s="155" t="s">
        <v>926</v>
      </c>
      <c r="G352" s="156" t="s">
        <v>431</v>
      </c>
      <c r="H352" s="157">
        <v>34</v>
      </c>
      <c r="I352" s="158"/>
      <c r="J352" s="159">
        <f t="shared" si="90"/>
        <v>0</v>
      </c>
      <c r="K352" s="155" t="s">
        <v>182</v>
      </c>
      <c r="L352" s="28"/>
      <c r="M352" s="160" t="s">
        <v>1</v>
      </c>
      <c r="N352" s="161" t="s">
        <v>40</v>
      </c>
      <c r="O352" s="51"/>
      <c r="P352" s="162">
        <f t="shared" si="91"/>
        <v>0</v>
      </c>
      <c r="Q352" s="162">
        <v>8.5000000000000006E-3</v>
      </c>
      <c r="R352" s="162">
        <f t="shared" si="92"/>
        <v>0.28900000000000003</v>
      </c>
      <c r="S352" s="162">
        <v>0</v>
      </c>
      <c r="T352" s="163">
        <f t="shared" si="93"/>
        <v>0</v>
      </c>
      <c r="AR352" s="164" t="s">
        <v>244</v>
      </c>
      <c r="AT352" s="164" t="s">
        <v>178</v>
      </c>
      <c r="AU352" s="164" t="s">
        <v>86</v>
      </c>
      <c r="AY352" s="13" t="s">
        <v>176</v>
      </c>
      <c r="BE352" s="165">
        <f t="shared" si="94"/>
        <v>0</v>
      </c>
      <c r="BF352" s="165">
        <f t="shared" si="95"/>
        <v>0</v>
      </c>
      <c r="BG352" s="165">
        <f t="shared" si="96"/>
        <v>0</v>
      </c>
      <c r="BH352" s="165">
        <f t="shared" si="97"/>
        <v>0</v>
      </c>
      <c r="BI352" s="165">
        <f t="shared" si="98"/>
        <v>0</v>
      </c>
      <c r="BJ352" s="13" t="s">
        <v>86</v>
      </c>
      <c r="BK352" s="165">
        <f t="shared" si="99"/>
        <v>0</v>
      </c>
      <c r="BL352" s="13" t="s">
        <v>244</v>
      </c>
      <c r="BM352" s="164" t="s">
        <v>927</v>
      </c>
    </row>
    <row r="353" spans="2:65" s="1" customFormat="1" ht="24" customHeight="1">
      <c r="B353" s="152"/>
      <c r="C353" s="166" t="s">
        <v>928</v>
      </c>
      <c r="D353" s="166" t="s">
        <v>383</v>
      </c>
      <c r="E353" s="167" t="s">
        <v>929</v>
      </c>
      <c r="F353" s="168" t="s">
        <v>930</v>
      </c>
      <c r="G353" s="169" t="s">
        <v>221</v>
      </c>
      <c r="H353" s="170">
        <v>2</v>
      </c>
      <c r="I353" s="171"/>
      <c r="J353" s="172">
        <f t="shared" si="90"/>
        <v>0</v>
      </c>
      <c r="K353" s="168" t="s">
        <v>182</v>
      </c>
      <c r="L353" s="173"/>
      <c r="M353" s="174" t="s">
        <v>1</v>
      </c>
      <c r="N353" s="175" t="s">
        <v>40</v>
      </c>
      <c r="O353" s="51"/>
      <c r="P353" s="162">
        <f t="shared" si="91"/>
        <v>0</v>
      </c>
      <c r="Q353" s="162">
        <v>0.14715</v>
      </c>
      <c r="R353" s="162">
        <f t="shared" si="92"/>
        <v>0.29430000000000001</v>
      </c>
      <c r="S353" s="162">
        <v>0</v>
      </c>
      <c r="T353" s="163">
        <f t="shared" si="93"/>
        <v>0</v>
      </c>
      <c r="AR353" s="164" t="s">
        <v>310</v>
      </c>
      <c r="AT353" s="164" t="s">
        <v>383</v>
      </c>
      <c r="AU353" s="164" t="s">
        <v>86</v>
      </c>
      <c r="AY353" s="13" t="s">
        <v>176</v>
      </c>
      <c r="BE353" s="165">
        <f t="shared" si="94"/>
        <v>0</v>
      </c>
      <c r="BF353" s="165">
        <f t="shared" si="95"/>
        <v>0</v>
      </c>
      <c r="BG353" s="165">
        <f t="shared" si="96"/>
        <v>0</v>
      </c>
      <c r="BH353" s="165">
        <f t="shared" si="97"/>
        <v>0</v>
      </c>
      <c r="BI353" s="165">
        <f t="shared" si="98"/>
        <v>0</v>
      </c>
      <c r="BJ353" s="13" t="s">
        <v>86</v>
      </c>
      <c r="BK353" s="165">
        <f t="shared" si="99"/>
        <v>0</v>
      </c>
      <c r="BL353" s="13" t="s">
        <v>244</v>
      </c>
      <c r="BM353" s="164" t="s">
        <v>931</v>
      </c>
    </row>
    <row r="354" spans="2:65" s="1" customFormat="1" ht="24" customHeight="1">
      <c r="B354" s="152"/>
      <c r="C354" s="166" t="s">
        <v>932</v>
      </c>
      <c r="D354" s="166" t="s">
        <v>383</v>
      </c>
      <c r="E354" s="167" t="s">
        <v>933</v>
      </c>
      <c r="F354" s="168" t="s">
        <v>934</v>
      </c>
      <c r="G354" s="169" t="s">
        <v>221</v>
      </c>
      <c r="H354" s="170">
        <v>2</v>
      </c>
      <c r="I354" s="171"/>
      <c r="J354" s="172">
        <f t="shared" si="90"/>
        <v>0</v>
      </c>
      <c r="K354" s="168" t="s">
        <v>1</v>
      </c>
      <c r="L354" s="173"/>
      <c r="M354" s="174" t="s">
        <v>1</v>
      </c>
      <c r="N354" s="175" t="s">
        <v>40</v>
      </c>
      <c r="O354" s="51"/>
      <c r="P354" s="162">
        <f t="shared" si="91"/>
        <v>0</v>
      </c>
      <c r="Q354" s="162">
        <v>0.14715</v>
      </c>
      <c r="R354" s="162">
        <f t="shared" si="92"/>
        <v>0.29430000000000001</v>
      </c>
      <c r="S354" s="162">
        <v>0</v>
      </c>
      <c r="T354" s="163">
        <f t="shared" si="93"/>
        <v>0</v>
      </c>
      <c r="AR354" s="164" t="s">
        <v>310</v>
      </c>
      <c r="AT354" s="164" t="s">
        <v>383</v>
      </c>
      <c r="AU354" s="164" t="s">
        <v>86</v>
      </c>
      <c r="AY354" s="13" t="s">
        <v>176</v>
      </c>
      <c r="BE354" s="165">
        <f t="shared" si="94"/>
        <v>0</v>
      </c>
      <c r="BF354" s="165">
        <f t="shared" si="95"/>
        <v>0</v>
      </c>
      <c r="BG354" s="165">
        <f t="shared" si="96"/>
        <v>0</v>
      </c>
      <c r="BH354" s="165">
        <f t="shared" si="97"/>
        <v>0</v>
      </c>
      <c r="BI354" s="165">
        <f t="shared" si="98"/>
        <v>0</v>
      </c>
      <c r="BJ354" s="13" t="s">
        <v>86</v>
      </c>
      <c r="BK354" s="165">
        <f t="shared" si="99"/>
        <v>0</v>
      </c>
      <c r="BL354" s="13" t="s">
        <v>244</v>
      </c>
      <c r="BM354" s="164" t="s">
        <v>935</v>
      </c>
    </row>
    <row r="355" spans="2:65" s="1" customFormat="1" ht="24" customHeight="1">
      <c r="B355" s="152"/>
      <c r="C355" s="153" t="s">
        <v>936</v>
      </c>
      <c r="D355" s="153" t="s">
        <v>178</v>
      </c>
      <c r="E355" s="154" t="s">
        <v>937</v>
      </c>
      <c r="F355" s="155" t="s">
        <v>938</v>
      </c>
      <c r="G355" s="156" t="s">
        <v>221</v>
      </c>
      <c r="H355" s="157">
        <v>2</v>
      </c>
      <c r="I355" s="158"/>
      <c r="J355" s="159">
        <f t="shared" si="90"/>
        <v>0</v>
      </c>
      <c r="K355" s="155" t="s">
        <v>182</v>
      </c>
      <c r="L355" s="28"/>
      <c r="M355" s="160" t="s">
        <v>1</v>
      </c>
      <c r="N355" s="161" t="s">
        <v>40</v>
      </c>
      <c r="O355" s="51"/>
      <c r="P355" s="162">
        <f t="shared" si="91"/>
        <v>0</v>
      </c>
      <c r="Q355" s="162">
        <v>0.189</v>
      </c>
      <c r="R355" s="162">
        <f t="shared" si="92"/>
        <v>0.378</v>
      </c>
      <c r="S355" s="162">
        <v>0</v>
      </c>
      <c r="T355" s="163">
        <f t="shared" si="93"/>
        <v>0</v>
      </c>
      <c r="AR355" s="164" t="s">
        <v>244</v>
      </c>
      <c r="AT355" s="164" t="s">
        <v>178</v>
      </c>
      <c r="AU355" s="164" t="s">
        <v>86</v>
      </c>
      <c r="AY355" s="13" t="s">
        <v>176</v>
      </c>
      <c r="BE355" s="165">
        <f t="shared" si="94"/>
        <v>0</v>
      </c>
      <c r="BF355" s="165">
        <f t="shared" si="95"/>
        <v>0</v>
      </c>
      <c r="BG355" s="165">
        <f t="shared" si="96"/>
        <v>0</v>
      </c>
      <c r="BH355" s="165">
        <f t="shared" si="97"/>
        <v>0</v>
      </c>
      <c r="BI355" s="165">
        <f t="shared" si="98"/>
        <v>0</v>
      </c>
      <c r="BJ355" s="13" t="s">
        <v>86</v>
      </c>
      <c r="BK355" s="165">
        <f t="shared" si="99"/>
        <v>0</v>
      </c>
      <c r="BL355" s="13" t="s">
        <v>244</v>
      </c>
      <c r="BM355" s="164" t="s">
        <v>939</v>
      </c>
    </row>
    <row r="356" spans="2:65" s="1" customFormat="1" ht="24" customHeight="1">
      <c r="B356" s="152"/>
      <c r="C356" s="166" t="s">
        <v>940</v>
      </c>
      <c r="D356" s="166" t="s">
        <v>383</v>
      </c>
      <c r="E356" s="167" t="s">
        <v>941</v>
      </c>
      <c r="F356" s="168" t="s">
        <v>942</v>
      </c>
      <c r="G356" s="169" t="s">
        <v>221</v>
      </c>
      <c r="H356" s="170">
        <v>1</v>
      </c>
      <c r="I356" s="171"/>
      <c r="J356" s="172">
        <f t="shared" si="90"/>
        <v>0</v>
      </c>
      <c r="K356" s="168" t="s">
        <v>182</v>
      </c>
      <c r="L356" s="173"/>
      <c r="M356" s="174" t="s">
        <v>1</v>
      </c>
      <c r="N356" s="175" t="s">
        <v>40</v>
      </c>
      <c r="O356" s="51"/>
      <c r="P356" s="162">
        <f t="shared" si="91"/>
        <v>0</v>
      </c>
      <c r="Q356" s="162">
        <v>5.1959999999999999E-2</v>
      </c>
      <c r="R356" s="162">
        <f t="shared" si="92"/>
        <v>5.1959999999999999E-2</v>
      </c>
      <c r="S356" s="162">
        <v>0</v>
      </c>
      <c r="T356" s="163">
        <f t="shared" si="93"/>
        <v>0</v>
      </c>
      <c r="AR356" s="164" t="s">
        <v>310</v>
      </c>
      <c r="AT356" s="164" t="s">
        <v>383</v>
      </c>
      <c r="AU356" s="164" t="s">
        <v>86</v>
      </c>
      <c r="AY356" s="13" t="s">
        <v>176</v>
      </c>
      <c r="BE356" s="165">
        <f t="shared" si="94"/>
        <v>0</v>
      </c>
      <c r="BF356" s="165">
        <f t="shared" si="95"/>
        <v>0</v>
      </c>
      <c r="BG356" s="165">
        <f t="shared" si="96"/>
        <v>0</v>
      </c>
      <c r="BH356" s="165">
        <f t="shared" si="97"/>
        <v>0</v>
      </c>
      <c r="BI356" s="165">
        <f t="shared" si="98"/>
        <v>0</v>
      </c>
      <c r="BJ356" s="13" t="s">
        <v>86</v>
      </c>
      <c r="BK356" s="165">
        <f t="shared" si="99"/>
        <v>0</v>
      </c>
      <c r="BL356" s="13" t="s">
        <v>244</v>
      </c>
      <c r="BM356" s="164" t="s">
        <v>943</v>
      </c>
    </row>
    <row r="357" spans="2:65" s="1" customFormat="1" ht="24" customHeight="1">
      <c r="B357" s="152"/>
      <c r="C357" s="166" t="s">
        <v>944</v>
      </c>
      <c r="D357" s="166" t="s">
        <v>383</v>
      </c>
      <c r="E357" s="167" t="s">
        <v>945</v>
      </c>
      <c r="F357" s="168" t="s">
        <v>946</v>
      </c>
      <c r="G357" s="169" t="s">
        <v>221</v>
      </c>
      <c r="H357" s="170">
        <v>1</v>
      </c>
      <c r="I357" s="171"/>
      <c r="J357" s="172">
        <f t="shared" si="90"/>
        <v>0</v>
      </c>
      <c r="K357" s="168" t="s">
        <v>1</v>
      </c>
      <c r="L357" s="173"/>
      <c r="M357" s="174" t="s">
        <v>1</v>
      </c>
      <c r="N357" s="175" t="s">
        <v>40</v>
      </c>
      <c r="O357" s="51"/>
      <c r="P357" s="162">
        <f t="shared" si="91"/>
        <v>0</v>
      </c>
      <c r="Q357" s="162">
        <v>5.1959999999999999E-2</v>
      </c>
      <c r="R357" s="162">
        <f t="shared" si="92"/>
        <v>5.1959999999999999E-2</v>
      </c>
      <c r="S357" s="162">
        <v>0</v>
      </c>
      <c r="T357" s="163">
        <f t="shared" si="93"/>
        <v>0</v>
      </c>
      <c r="AR357" s="164" t="s">
        <v>310</v>
      </c>
      <c r="AT357" s="164" t="s">
        <v>383</v>
      </c>
      <c r="AU357" s="164" t="s">
        <v>86</v>
      </c>
      <c r="AY357" s="13" t="s">
        <v>176</v>
      </c>
      <c r="BE357" s="165">
        <f t="shared" si="94"/>
        <v>0</v>
      </c>
      <c r="BF357" s="165">
        <f t="shared" si="95"/>
        <v>0</v>
      </c>
      <c r="BG357" s="165">
        <f t="shared" si="96"/>
        <v>0</v>
      </c>
      <c r="BH357" s="165">
        <f t="shared" si="97"/>
        <v>0</v>
      </c>
      <c r="BI357" s="165">
        <f t="shared" si="98"/>
        <v>0</v>
      </c>
      <c r="BJ357" s="13" t="s">
        <v>86</v>
      </c>
      <c r="BK357" s="165">
        <f t="shared" si="99"/>
        <v>0</v>
      </c>
      <c r="BL357" s="13" t="s">
        <v>244</v>
      </c>
      <c r="BM357" s="164" t="s">
        <v>947</v>
      </c>
    </row>
    <row r="358" spans="2:65" s="1" customFormat="1" ht="24" customHeight="1">
      <c r="B358" s="152"/>
      <c r="C358" s="153" t="s">
        <v>948</v>
      </c>
      <c r="D358" s="153" t="s">
        <v>178</v>
      </c>
      <c r="E358" s="154" t="s">
        <v>949</v>
      </c>
      <c r="F358" s="155" t="s">
        <v>950</v>
      </c>
      <c r="G358" s="156" t="s">
        <v>206</v>
      </c>
      <c r="H358" s="157">
        <v>5</v>
      </c>
      <c r="I358" s="158"/>
      <c r="J358" s="159">
        <f t="shared" si="90"/>
        <v>0</v>
      </c>
      <c r="K358" s="155" t="s">
        <v>182</v>
      </c>
      <c r="L358" s="183"/>
      <c r="M358" s="160" t="s">
        <v>1</v>
      </c>
      <c r="N358" s="161" t="s">
        <v>40</v>
      </c>
      <c r="O358" s="51"/>
      <c r="P358" s="162">
        <f t="shared" si="91"/>
        <v>0</v>
      </c>
      <c r="Q358" s="162">
        <v>0</v>
      </c>
      <c r="R358" s="162">
        <f t="shared" si="92"/>
        <v>0</v>
      </c>
      <c r="S358" s="162">
        <v>0</v>
      </c>
      <c r="T358" s="163">
        <f t="shared" si="93"/>
        <v>0</v>
      </c>
      <c r="AR358" s="164" t="s">
        <v>244</v>
      </c>
      <c r="AT358" s="164" t="s">
        <v>178</v>
      </c>
      <c r="AU358" s="164" t="s">
        <v>86</v>
      </c>
      <c r="AY358" s="13" t="s">
        <v>176</v>
      </c>
      <c r="BE358" s="165">
        <f t="shared" si="94"/>
        <v>0</v>
      </c>
      <c r="BF358" s="165">
        <f t="shared" si="95"/>
        <v>0</v>
      </c>
      <c r="BG358" s="165">
        <f t="shared" si="96"/>
        <v>0</v>
      </c>
      <c r="BH358" s="165">
        <f t="shared" si="97"/>
        <v>0</v>
      </c>
      <c r="BI358" s="165">
        <f t="shared" si="98"/>
        <v>0</v>
      </c>
      <c r="BJ358" s="13" t="s">
        <v>86</v>
      </c>
      <c r="BK358" s="165">
        <f t="shared" si="99"/>
        <v>0</v>
      </c>
      <c r="BL358" s="13" t="s">
        <v>244</v>
      </c>
      <c r="BM358" s="164" t="s">
        <v>951</v>
      </c>
    </row>
    <row r="359" spans="2:65" s="11" customFormat="1" ht="22.9" customHeight="1">
      <c r="B359" s="139"/>
      <c r="D359" s="140" t="s">
        <v>73</v>
      </c>
      <c r="E359" s="150" t="s">
        <v>952</v>
      </c>
      <c r="F359" s="150" t="s">
        <v>953</v>
      </c>
      <c r="I359" s="142"/>
      <c r="J359" s="151">
        <f>BK359</f>
        <v>0</v>
      </c>
      <c r="L359" s="139"/>
      <c r="M359" s="144"/>
      <c r="N359" s="145"/>
      <c r="O359" s="145"/>
      <c r="P359" s="146">
        <f>SUM(P360:P382)</f>
        <v>0</v>
      </c>
      <c r="Q359" s="145"/>
      <c r="R359" s="146">
        <f>SUM(R360:R382)</f>
        <v>0.17335</v>
      </c>
      <c r="S359" s="145"/>
      <c r="T359" s="147">
        <f>SUM(T360:T382)</f>
        <v>0</v>
      </c>
      <c r="AR359" s="140" t="s">
        <v>86</v>
      </c>
      <c r="AT359" s="148" t="s">
        <v>73</v>
      </c>
      <c r="AU359" s="148" t="s">
        <v>81</v>
      </c>
      <c r="AY359" s="140" t="s">
        <v>176</v>
      </c>
      <c r="BK359" s="149">
        <f>SUM(BK360:BK382)</f>
        <v>0</v>
      </c>
    </row>
    <row r="360" spans="2:65" s="1" customFormat="1" ht="16.5" customHeight="1">
      <c r="B360" s="152"/>
      <c r="C360" s="153" t="s">
        <v>954</v>
      </c>
      <c r="D360" s="153" t="s">
        <v>178</v>
      </c>
      <c r="E360" s="154" t="s">
        <v>955</v>
      </c>
      <c r="F360" s="155" t="s">
        <v>956</v>
      </c>
      <c r="G360" s="156" t="s">
        <v>221</v>
      </c>
      <c r="H360" s="157">
        <v>36</v>
      </c>
      <c r="I360" s="158"/>
      <c r="J360" s="159">
        <f t="shared" ref="J360:J382" si="100">ROUND(I360*H360,2)</f>
        <v>0</v>
      </c>
      <c r="K360" s="155" t="s">
        <v>182</v>
      </c>
      <c r="L360" s="28"/>
      <c r="M360" s="160" t="s">
        <v>1</v>
      </c>
      <c r="N360" s="161" t="s">
        <v>40</v>
      </c>
      <c r="O360" s="51"/>
      <c r="P360" s="162">
        <f t="shared" ref="P360:P382" si="101">O360*H360</f>
        <v>0</v>
      </c>
      <c r="Q360" s="162">
        <v>0</v>
      </c>
      <c r="R360" s="162">
        <f t="shared" ref="R360:R382" si="102">Q360*H360</f>
        <v>0</v>
      </c>
      <c r="S360" s="162">
        <v>0</v>
      </c>
      <c r="T360" s="163">
        <f t="shared" ref="T360:T382" si="103">S360*H360</f>
        <v>0</v>
      </c>
      <c r="AR360" s="164" t="s">
        <v>244</v>
      </c>
      <c r="AT360" s="164" t="s">
        <v>178</v>
      </c>
      <c r="AU360" s="164" t="s">
        <v>86</v>
      </c>
      <c r="AY360" s="13" t="s">
        <v>176</v>
      </c>
      <c r="BE360" s="165">
        <f t="shared" ref="BE360:BE382" si="104">IF(N360="základná",J360,0)</f>
        <v>0</v>
      </c>
      <c r="BF360" s="165">
        <f t="shared" ref="BF360:BF382" si="105">IF(N360="znížená",J360,0)</f>
        <v>0</v>
      </c>
      <c r="BG360" s="165">
        <f t="shared" ref="BG360:BG382" si="106">IF(N360="zákl. prenesená",J360,0)</f>
        <v>0</v>
      </c>
      <c r="BH360" s="165">
        <f t="shared" ref="BH360:BH382" si="107">IF(N360="zníž. prenesená",J360,0)</f>
        <v>0</v>
      </c>
      <c r="BI360" s="165">
        <f t="shared" ref="BI360:BI382" si="108">IF(N360="nulová",J360,0)</f>
        <v>0</v>
      </c>
      <c r="BJ360" s="13" t="s">
        <v>86</v>
      </c>
      <c r="BK360" s="165">
        <f t="shared" ref="BK360:BK382" si="109">ROUND(I360*H360,2)</f>
        <v>0</v>
      </c>
      <c r="BL360" s="13" t="s">
        <v>244</v>
      </c>
      <c r="BM360" s="164" t="s">
        <v>957</v>
      </c>
    </row>
    <row r="361" spans="2:65" s="1" customFormat="1" ht="16.5" customHeight="1">
      <c r="B361" s="152"/>
      <c r="C361" s="166" t="s">
        <v>958</v>
      </c>
      <c r="D361" s="166" t="s">
        <v>383</v>
      </c>
      <c r="E361" s="167" t="s">
        <v>959</v>
      </c>
      <c r="F361" s="168" t="s">
        <v>960</v>
      </c>
      <c r="G361" s="169" t="s">
        <v>221</v>
      </c>
      <c r="H361" s="170">
        <v>36</v>
      </c>
      <c r="I361" s="171"/>
      <c r="J361" s="172">
        <f t="shared" si="100"/>
        <v>0</v>
      </c>
      <c r="K361" s="168" t="s">
        <v>182</v>
      </c>
      <c r="L361" s="173"/>
      <c r="M361" s="174" t="s">
        <v>1</v>
      </c>
      <c r="N361" s="175" t="s">
        <v>40</v>
      </c>
      <c r="O361" s="51"/>
      <c r="P361" s="162">
        <f t="shared" si="101"/>
        <v>0</v>
      </c>
      <c r="Q361" s="162">
        <v>4.4000000000000002E-4</v>
      </c>
      <c r="R361" s="162">
        <f t="shared" si="102"/>
        <v>1.584E-2</v>
      </c>
      <c r="S361" s="162">
        <v>0</v>
      </c>
      <c r="T361" s="163">
        <f t="shared" si="103"/>
        <v>0</v>
      </c>
      <c r="AR361" s="164" t="s">
        <v>310</v>
      </c>
      <c r="AT361" s="164" t="s">
        <v>383</v>
      </c>
      <c r="AU361" s="164" t="s">
        <v>86</v>
      </c>
      <c r="AY361" s="13" t="s">
        <v>176</v>
      </c>
      <c r="BE361" s="165">
        <f t="shared" si="104"/>
        <v>0</v>
      </c>
      <c r="BF361" s="165">
        <f t="shared" si="105"/>
        <v>0</v>
      </c>
      <c r="BG361" s="165">
        <f t="shared" si="106"/>
        <v>0</v>
      </c>
      <c r="BH361" s="165">
        <f t="shared" si="107"/>
        <v>0</v>
      </c>
      <c r="BI361" s="165">
        <f t="shared" si="108"/>
        <v>0</v>
      </c>
      <c r="BJ361" s="13" t="s">
        <v>86</v>
      </c>
      <c r="BK361" s="165">
        <f t="shared" si="109"/>
        <v>0</v>
      </c>
      <c r="BL361" s="13" t="s">
        <v>244</v>
      </c>
      <c r="BM361" s="164" t="s">
        <v>961</v>
      </c>
    </row>
    <row r="362" spans="2:65" s="1" customFormat="1" ht="16.5" customHeight="1">
      <c r="B362" s="152"/>
      <c r="C362" s="153" t="s">
        <v>962</v>
      </c>
      <c r="D362" s="153" t="s">
        <v>178</v>
      </c>
      <c r="E362" s="154" t="s">
        <v>963</v>
      </c>
      <c r="F362" s="155" t="s">
        <v>964</v>
      </c>
      <c r="G362" s="156" t="s">
        <v>431</v>
      </c>
      <c r="H362" s="157">
        <v>85</v>
      </c>
      <c r="I362" s="158"/>
      <c r="J362" s="159">
        <f t="shared" si="100"/>
        <v>0</v>
      </c>
      <c r="K362" s="155" t="s">
        <v>182</v>
      </c>
      <c r="L362" s="28"/>
      <c r="M362" s="160" t="s">
        <v>1</v>
      </c>
      <c r="N362" s="161" t="s">
        <v>40</v>
      </c>
      <c r="O362" s="51"/>
      <c r="P362" s="162">
        <f t="shared" si="101"/>
        <v>0</v>
      </c>
      <c r="Q362" s="162">
        <v>0</v>
      </c>
      <c r="R362" s="162">
        <f t="shared" si="102"/>
        <v>0</v>
      </c>
      <c r="S362" s="162">
        <v>0</v>
      </c>
      <c r="T362" s="163">
        <f t="shared" si="103"/>
        <v>0</v>
      </c>
      <c r="AR362" s="164" t="s">
        <v>244</v>
      </c>
      <c r="AT362" s="164" t="s">
        <v>178</v>
      </c>
      <c r="AU362" s="164" t="s">
        <v>86</v>
      </c>
      <c r="AY362" s="13" t="s">
        <v>176</v>
      </c>
      <c r="BE362" s="165">
        <f t="shared" si="104"/>
        <v>0</v>
      </c>
      <c r="BF362" s="165">
        <f t="shared" si="105"/>
        <v>0</v>
      </c>
      <c r="BG362" s="165">
        <f t="shared" si="106"/>
        <v>0</v>
      </c>
      <c r="BH362" s="165">
        <f t="shared" si="107"/>
        <v>0</v>
      </c>
      <c r="BI362" s="165">
        <f t="shared" si="108"/>
        <v>0</v>
      </c>
      <c r="BJ362" s="13" t="s">
        <v>86</v>
      </c>
      <c r="BK362" s="165">
        <f t="shared" si="109"/>
        <v>0</v>
      </c>
      <c r="BL362" s="13" t="s">
        <v>244</v>
      </c>
      <c r="BM362" s="164" t="s">
        <v>965</v>
      </c>
    </row>
    <row r="363" spans="2:65" s="1" customFormat="1" ht="16.5" customHeight="1">
      <c r="B363" s="152"/>
      <c r="C363" s="166" t="s">
        <v>966</v>
      </c>
      <c r="D363" s="166" t="s">
        <v>383</v>
      </c>
      <c r="E363" s="167" t="s">
        <v>967</v>
      </c>
      <c r="F363" s="168" t="s">
        <v>968</v>
      </c>
      <c r="G363" s="169" t="s">
        <v>431</v>
      </c>
      <c r="H363" s="170">
        <v>85</v>
      </c>
      <c r="I363" s="171"/>
      <c r="J363" s="172">
        <f t="shared" si="100"/>
        <v>0</v>
      </c>
      <c r="K363" s="168" t="s">
        <v>182</v>
      </c>
      <c r="L363" s="173"/>
      <c r="M363" s="174" t="s">
        <v>1</v>
      </c>
      <c r="N363" s="175" t="s">
        <v>40</v>
      </c>
      <c r="O363" s="51"/>
      <c r="P363" s="162">
        <f t="shared" si="101"/>
        <v>0</v>
      </c>
      <c r="Q363" s="162">
        <v>5.2999999999999998E-4</v>
      </c>
      <c r="R363" s="162">
        <f t="shared" si="102"/>
        <v>4.505E-2</v>
      </c>
      <c r="S363" s="162">
        <v>0</v>
      </c>
      <c r="T363" s="163">
        <f t="shared" si="103"/>
        <v>0</v>
      </c>
      <c r="AR363" s="164" t="s">
        <v>310</v>
      </c>
      <c r="AT363" s="164" t="s">
        <v>383</v>
      </c>
      <c r="AU363" s="164" t="s">
        <v>86</v>
      </c>
      <c r="AY363" s="13" t="s">
        <v>176</v>
      </c>
      <c r="BE363" s="165">
        <f t="shared" si="104"/>
        <v>0</v>
      </c>
      <c r="BF363" s="165">
        <f t="shared" si="105"/>
        <v>0</v>
      </c>
      <c r="BG363" s="165">
        <f t="shared" si="106"/>
        <v>0</v>
      </c>
      <c r="BH363" s="165">
        <f t="shared" si="107"/>
        <v>0</v>
      </c>
      <c r="BI363" s="165">
        <f t="shared" si="108"/>
        <v>0</v>
      </c>
      <c r="BJ363" s="13" t="s">
        <v>86</v>
      </c>
      <c r="BK363" s="165">
        <f t="shared" si="109"/>
        <v>0</v>
      </c>
      <c r="BL363" s="13" t="s">
        <v>244</v>
      </c>
      <c r="BM363" s="164" t="s">
        <v>969</v>
      </c>
    </row>
    <row r="364" spans="2:65" s="1" customFormat="1" ht="16.5" customHeight="1">
      <c r="B364" s="152"/>
      <c r="C364" s="153" t="s">
        <v>970</v>
      </c>
      <c r="D364" s="153" t="s">
        <v>178</v>
      </c>
      <c r="E364" s="154" t="s">
        <v>971</v>
      </c>
      <c r="F364" s="155" t="s">
        <v>972</v>
      </c>
      <c r="G364" s="156" t="s">
        <v>431</v>
      </c>
      <c r="H364" s="157">
        <v>8</v>
      </c>
      <c r="I364" s="158"/>
      <c r="J364" s="159">
        <f t="shared" si="100"/>
        <v>0</v>
      </c>
      <c r="K364" s="155" t="s">
        <v>182</v>
      </c>
      <c r="L364" s="28"/>
      <c r="M364" s="160" t="s">
        <v>1</v>
      </c>
      <c r="N364" s="161" t="s">
        <v>40</v>
      </c>
      <c r="O364" s="51"/>
      <c r="P364" s="162">
        <f t="shared" si="101"/>
        <v>0</v>
      </c>
      <c r="Q364" s="162">
        <v>0</v>
      </c>
      <c r="R364" s="162">
        <f t="shared" si="102"/>
        <v>0</v>
      </c>
      <c r="S364" s="162">
        <v>0</v>
      </c>
      <c r="T364" s="163">
        <f t="shared" si="103"/>
        <v>0</v>
      </c>
      <c r="AR364" s="164" t="s">
        <v>244</v>
      </c>
      <c r="AT364" s="164" t="s">
        <v>178</v>
      </c>
      <c r="AU364" s="164" t="s">
        <v>86</v>
      </c>
      <c r="AY364" s="13" t="s">
        <v>176</v>
      </c>
      <c r="BE364" s="165">
        <f t="shared" si="104"/>
        <v>0</v>
      </c>
      <c r="BF364" s="165">
        <f t="shared" si="105"/>
        <v>0</v>
      </c>
      <c r="BG364" s="165">
        <f t="shared" si="106"/>
        <v>0</v>
      </c>
      <c r="BH364" s="165">
        <f t="shared" si="107"/>
        <v>0</v>
      </c>
      <c r="BI364" s="165">
        <f t="shared" si="108"/>
        <v>0</v>
      </c>
      <c r="BJ364" s="13" t="s">
        <v>86</v>
      </c>
      <c r="BK364" s="165">
        <f t="shared" si="109"/>
        <v>0</v>
      </c>
      <c r="BL364" s="13" t="s">
        <v>244</v>
      </c>
      <c r="BM364" s="164" t="s">
        <v>973</v>
      </c>
    </row>
    <row r="365" spans="2:65" s="1" customFormat="1" ht="16.5" customHeight="1">
      <c r="B365" s="152"/>
      <c r="C365" s="166" t="s">
        <v>974</v>
      </c>
      <c r="D365" s="166" t="s">
        <v>383</v>
      </c>
      <c r="E365" s="167" t="s">
        <v>975</v>
      </c>
      <c r="F365" s="168" t="s">
        <v>976</v>
      </c>
      <c r="G365" s="169" t="s">
        <v>431</v>
      </c>
      <c r="H365" s="170">
        <v>8</v>
      </c>
      <c r="I365" s="171"/>
      <c r="J365" s="172">
        <f t="shared" si="100"/>
        <v>0</v>
      </c>
      <c r="K365" s="168" t="s">
        <v>182</v>
      </c>
      <c r="L365" s="173"/>
      <c r="M365" s="174" t="s">
        <v>1</v>
      </c>
      <c r="N365" s="175" t="s">
        <v>40</v>
      </c>
      <c r="O365" s="51"/>
      <c r="P365" s="162">
        <f t="shared" si="101"/>
        <v>0</v>
      </c>
      <c r="Q365" s="162">
        <v>6.9999999999999999E-4</v>
      </c>
      <c r="R365" s="162">
        <f t="shared" si="102"/>
        <v>5.5999999999999999E-3</v>
      </c>
      <c r="S365" s="162">
        <v>0</v>
      </c>
      <c r="T365" s="163">
        <f t="shared" si="103"/>
        <v>0</v>
      </c>
      <c r="AR365" s="164" t="s">
        <v>310</v>
      </c>
      <c r="AT365" s="164" t="s">
        <v>383</v>
      </c>
      <c r="AU365" s="164" t="s">
        <v>86</v>
      </c>
      <c r="AY365" s="13" t="s">
        <v>176</v>
      </c>
      <c r="BE365" s="165">
        <f t="shared" si="104"/>
        <v>0</v>
      </c>
      <c r="BF365" s="165">
        <f t="shared" si="105"/>
        <v>0</v>
      </c>
      <c r="BG365" s="165">
        <f t="shared" si="106"/>
        <v>0</v>
      </c>
      <c r="BH365" s="165">
        <f t="shared" si="107"/>
        <v>0</v>
      </c>
      <c r="BI365" s="165">
        <f t="shared" si="108"/>
        <v>0</v>
      </c>
      <c r="BJ365" s="13" t="s">
        <v>86</v>
      </c>
      <c r="BK365" s="165">
        <f t="shared" si="109"/>
        <v>0</v>
      </c>
      <c r="BL365" s="13" t="s">
        <v>244</v>
      </c>
      <c r="BM365" s="164" t="s">
        <v>977</v>
      </c>
    </row>
    <row r="366" spans="2:65" s="1" customFormat="1" ht="16.5" customHeight="1">
      <c r="B366" s="152"/>
      <c r="C366" s="153" t="s">
        <v>978</v>
      </c>
      <c r="D366" s="153" t="s">
        <v>178</v>
      </c>
      <c r="E366" s="154" t="s">
        <v>979</v>
      </c>
      <c r="F366" s="155" t="s">
        <v>980</v>
      </c>
      <c r="G366" s="156" t="s">
        <v>431</v>
      </c>
      <c r="H366" s="157">
        <v>2</v>
      </c>
      <c r="I366" s="158"/>
      <c r="J366" s="159">
        <f t="shared" si="100"/>
        <v>0</v>
      </c>
      <c r="K366" s="155" t="s">
        <v>182</v>
      </c>
      <c r="L366" s="28"/>
      <c r="M366" s="160" t="s">
        <v>1</v>
      </c>
      <c r="N366" s="161" t="s">
        <v>40</v>
      </c>
      <c r="O366" s="51"/>
      <c r="P366" s="162">
        <f t="shared" si="101"/>
        <v>0</v>
      </c>
      <c r="Q366" s="162">
        <v>0</v>
      </c>
      <c r="R366" s="162">
        <f t="shared" si="102"/>
        <v>0</v>
      </c>
      <c r="S366" s="162">
        <v>0</v>
      </c>
      <c r="T366" s="163">
        <f t="shared" si="103"/>
        <v>0</v>
      </c>
      <c r="AR366" s="164" t="s">
        <v>244</v>
      </c>
      <c r="AT366" s="164" t="s">
        <v>178</v>
      </c>
      <c r="AU366" s="164" t="s">
        <v>86</v>
      </c>
      <c r="AY366" s="13" t="s">
        <v>176</v>
      </c>
      <c r="BE366" s="165">
        <f t="shared" si="104"/>
        <v>0</v>
      </c>
      <c r="BF366" s="165">
        <f t="shared" si="105"/>
        <v>0</v>
      </c>
      <c r="BG366" s="165">
        <f t="shared" si="106"/>
        <v>0</v>
      </c>
      <c r="BH366" s="165">
        <f t="shared" si="107"/>
        <v>0</v>
      </c>
      <c r="BI366" s="165">
        <f t="shared" si="108"/>
        <v>0</v>
      </c>
      <c r="BJ366" s="13" t="s">
        <v>86</v>
      </c>
      <c r="BK366" s="165">
        <f t="shared" si="109"/>
        <v>0</v>
      </c>
      <c r="BL366" s="13" t="s">
        <v>244</v>
      </c>
      <c r="BM366" s="164" t="s">
        <v>981</v>
      </c>
    </row>
    <row r="367" spans="2:65" s="1" customFormat="1" ht="16.5" customHeight="1">
      <c r="B367" s="152"/>
      <c r="C367" s="166" t="s">
        <v>982</v>
      </c>
      <c r="D367" s="166" t="s">
        <v>383</v>
      </c>
      <c r="E367" s="167" t="s">
        <v>983</v>
      </c>
      <c r="F367" s="168" t="s">
        <v>984</v>
      </c>
      <c r="G367" s="169" t="s">
        <v>431</v>
      </c>
      <c r="H367" s="170">
        <v>2</v>
      </c>
      <c r="I367" s="171"/>
      <c r="J367" s="172">
        <f t="shared" si="100"/>
        <v>0</v>
      </c>
      <c r="K367" s="168" t="s">
        <v>182</v>
      </c>
      <c r="L367" s="173"/>
      <c r="M367" s="174" t="s">
        <v>1</v>
      </c>
      <c r="N367" s="175" t="s">
        <v>40</v>
      </c>
      <c r="O367" s="51"/>
      <c r="P367" s="162">
        <f t="shared" si="101"/>
        <v>0</v>
      </c>
      <c r="Q367" s="162">
        <v>8.9999999999999998E-4</v>
      </c>
      <c r="R367" s="162">
        <f t="shared" si="102"/>
        <v>1.8E-3</v>
      </c>
      <c r="S367" s="162">
        <v>0</v>
      </c>
      <c r="T367" s="163">
        <f t="shared" si="103"/>
        <v>0</v>
      </c>
      <c r="AR367" s="164" t="s">
        <v>310</v>
      </c>
      <c r="AT367" s="164" t="s">
        <v>383</v>
      </c>
      <c r="AU367" s="164" t="s">
        <v>86</v>
      </c>
      <c r="AY367" s="13" t="s">
        <v>176</v>
      </c>
      <c r="BE367" s="165">
        <f t="shared" si="104"/>
        <v>0</v>
      </c>
      <c r="BF367" s="165">
        <f t="shared" si="105"/>
        <v>0</v>
      </c>
      <c r="BG367" s="165">
        <f t="shared" si="106"/>
        <v>0</v>
      </c>
      <c r="BH367" s="165">
        <f t="shared" si="107"/>
        <v>0</v>
      </c>
      <c r="BI367" s="165">
        <f t="shared" si="108"/>
        <v>0</v>
      </c>
      <c r="BJ367" s="13" t="s">
        <v>86</v>
      </c>
      <c r="BK367" s="165">
        <f t="shared" si="109"/>
        <v>0</v>
      </c>
      <c r="BL367" s="13" t="s">
        <v>244</v>
      </c>
      <c r="BM367" s="164" t="s">
        <v>985</v>
      </c>
    </row>
    <row r="368" spans="2:65" s="1" customFormat="1" ht="16.5" customHeight="1">
      <c r="B368" s="152"/>
      <c r="C368" s="153" t="s">
        <v>986</v>
      </c>
      <c r="D368" s="153" t="s">
        <v>178</v>
      </c>
      <c r="E368" s="154" t="s">
        <v>987</v>
      </c>
      <c r="F368" s="155" t="s">
        <v>988</v>
      </c>
      <c r="G368" s="156" t="s">
        <v>431</v>
      </c>
      <c r="H368" s="157">
        <v>28</v>
      </c>
      <c r="I368" s="158"/>
      <c r="J368" s="159">
        <f t="shared" si="100"/>
        <v>0</v>
      </c>
      <c r="K368" s="155" t="s">
        <v>182</v>
      </c>
      <c r="L368" s="28"/>
      <c r="M368" s="160" t="s">
        <v>1</v>
      </c>
      <c r="N368" s="161" t="s">
        <v>40</v>
      </c>
      <c r="O368" s="51"/>
      <c r="P368" s="162">
        <f t="shared" si="101"/>
        <v>0</v>
      </c>
      <c r="Q368" s="162">
        <v>0</v>
      </c>
      <c r="R368" s="162">
        <f t="shared" si="102"/>
        <v>0</v>
      </c>
      <c r="S368" s="162">
        <v>0</v>
      </c>
      <c r="T368" s="163">
        <f t="shared" si="103"/>
        <v>0</v>
      </c>
      <c r="AR368" s="164" t="s">
        <v>244</v>
      </c>
      <c r="AT368" s="164" t="s">
        <v>178</v>
      </c>
      <c r="AU368" s="164" t="s">
        <v>86</v>
      </c>
      <c r="AY368" s="13" t="s">
        <v>176</v>
      </c>
      <c r="BE368" s="165">
        <f t="shared" si="104"/>
        <v>0</v>
      </c>
      <c r="BF368" s="165">
        <f t="shared" si="105"/>
        <v>0</v>
      </c>
      <c r="BG368" s="165">
        <f t="shared" si="106"/>
        <v>0</v>
      </c>
      <c r="BH368" s="165">
        <f t="shared" si="107"/>
        <v>0</v>
      </c>
      <c r="BI368" s="165">
        <f t="shared" si="108"/>
        <v>0</v>
      </c>
      <c r="BJ368" s="13" t="s">
        <v>86</v>
      </c>
      <c r="BK368" s="165">
        <f t="shared" si="109"/>
        <v>0</v>
      </c>
      <c r="BL368" s="13" t="s">
        <v>244</v>
      </c>
      <c r="BM368" s="164" t="s">
        <v>989</v>
      </c>
    </row>
    <row r="369" spans="2:65" s="1" customFormat="1" ht="16.5" customHeight="1">
      <c r="B369" s="152"/>
      <c r="C369" s="166" t="s">
        <v>990</v>
      </c>
      <c r="D369" s="166" t="s">
        <v>383</v>
      </c>
      <c r="E369" s="167" t="s">
        <v>991</v>
      </c>
      <c r="F369" s="168" t="s">
        <v>992</v>
      </c>
      <c r="G369" s="169" t="s">
        <v>431</v>
      </c>
      <c r="H369" s="170">
        <v>28</v>
      </c>
      <c r="I369" s="171"/>
      <c r="J369" s="172">
        <f t="shared" si="100"/>
        <v>0</v>
      </c>
      <c r="K369" s="168" t="s">
        <v>182</v>
      </c>
      <c r="L369" s="173"/>
      <c r="M369" s="174" t="s">
        <v>1</v>
      </c>
      <c r="N369" s="175" t="s">
        <v>40</v>
      </c>
      <c r="O369" s="51"/>
      <c r="P369" s="162">
        <f t="shared" si="101"/>
        <v>0</v>
      </c>
      <c r="Q369" s="162">
        <v>1.4E-3</v>
      </c>
      <c r="R369" s="162">
        <f t="shared" si="102"/>
        <v>3.9199999999999999E-2</v>
      </c>
      <c r="S369" s="162">
        <v>0</v>
      </c>
      <c r="T369" s="163">
        <f t="shared" si="103"/>
        <v>0</v>
      </c>
      <c r="AR369" s="164" t="s">
        <v>310</v>
      </c>
      <c r="AT369" s="164" t="s">
        <v>383</v>
      </c>
      <c r="AU369" s="164" t="s">
        <v>86</v>
      </c>
      <c r="AY369" s="13" t="s">
        <v>176</v>
      </c>
      <c r="BE369" s="165">
        <f t="shared" si="104"/>
        <v>0</v>
      </c>
      <c r="BF369" s="165">
        <f t="shared" si="105"/>
        <v>0</v>
      </c>
      <c r="BG369" s="165">
        <f t="shared" si="106"/>
        <v>0</v>
      </c>
      <c r="BH369" s="165">
        <f t="shared" si="107"/>
        <v>0</v>
      </c>
      <c r="BI369" s="165">
        <f t="shared" si="108"/>
        <v>0</v>
      </c>
      <c r="BJ369" s="13" t="s">
        <v>86</v>
      </c>
      <c r="BK369" s="165">
        <f t="shared" si="109"/>
        <v>0</v>
      </c>
      <c r="BL369" s="13" t="s">
        <v>244</v>
      </c>
      <c r="BM369" s="164" t="s">
        <v>993</v>
      </c>
    </row>
    <row r="370" spans="2:65" s="1" customFormat="1" ht="16.5" customHeight="1">
      <c r="B370" s="152"/>
      <c r="C370" s="153" t="s">
        <v>994</v>
      </c>
      <c r="D370" s="153" t="s">
        <v>178</v>
      </c>
      <c r="E370" s="154" t="s">
        <v>995</v>
      </c>
      <c r="F370" s="155" t="s">
        <v>996</v>
      </c>
      <c r="G370" s="156" t="s">
        <v>431</v>
      </c>
      <c r="H370" s="157">
        <v>17</v>
      </c>
      <c r="I370" s="158"/>
      <c r="J370" s="159">
        <f t="shared" si="100"/>
        <v>0</v>
      </c>
      <c r="K370" s="155" t="s">
        <v>182</v>
      </c>
      <c r="L370" s="28"/>
      <c r="M370" s="160" t="s">
        <v>1</v>
      </c>
      <c r="N370" s="161" t="s">
        <v>40</v>
      </c>
      <c r="O370" s="51"/>
      <c r="P370" s="162">
        <f t="shared" si="101"/>
        <v>0</v>
      </c>
      <c r="Q370" s="162">
        <v>0</v>
      </c>
      <c r="R370" s="162">
        <f t="shared" si="102"/>
        <v>0</v>
      </c>
      <c r="S370" s="162">
        <v>0</v>
      </c>
      <c r="T370" s="163">
        <f t="shared" si="103"/>
        <v>0</v>
      </c>
      <c r="AR370" s="164" t="s">
        <v>244</v>
      </c>
      <c r="AT370" s="164" t="s">
        <v>178</v>
      </c>
      <c r="AU370" s="164" t="s">
        <v>86</v>
      </c>
      <c r="AY370" s="13" t="s">
        <v>176</v>
      </c>
      <c r="BE370" s="165">
        <f t="shared" si="104"/>
        <v>0</v>
      </c>
      <c r="BF370" s="165">
        <f t="shared" si="105"/>
        <v>0</v>
      </c>
      <c r="BG370" s="165">
        <f t="shared" si="106"/>
        <v>0</v>
      </c>
      <c r="BH370" s="165">
        <f t="shared" si="107"/>
        <v>0</v>
      </c>
      <c r="BI370" s="165">
        <f t="shared" si="108"/>
        <v>0</v>
      </c>
      <c r="BJ370" s="13" t="s">
        <v>86</v>
      </c>
      <c r="BK370" s="165">
        <f t="shared" si="109"/>
        <v>0</v>
      </c>
      <c r="BL370" s="13" t="s">
        <v>244</v>
      </c>
      <c r="BM370" s="164" t="s">
        <v>997</v>
      </c>
    </row>
    <row r="371" spans="2:65" s="1" customFormat="1" ht="16.5" customHeight="1">
      <c r="B371" s="152"/>
      <c r="C371" s="166" t="s">
        <v>998</v>
      </c>
      <c r="D371" s="166" t="s">
        <v>383</v>
      </c>
      <c r="E371" s="167" t="s">
        <v>999</v>
      </c>
      <c r="F371" s="168" t="s">
        <v>1000</v>
      </c>
      <c r="G371" s="169" t="s">
        <v>431</v>
      </c>
      <c r="H371" s="170">
        <v>17</v>
      </c>
      <c r="I371" s="171"/>
      <c r="J371" s="172">
        <f t="shared" si="100"/>
        <v>0</v>
      </c>
      <c r="K371" s="168" t="s">
        <v>182</v>
      </c>
      <c r="L371" s="173"/>
      <c r="M371" s="174" t="s">
        <v>1</v>
      </c>
      <c r="N371" s="175" t="s">
        <v>40</v>
      </c>
      <c r="O371" s="51"/>
      <c r="P371" s="162">
        <f t="shared" si="101"/>
        <v>0</v>
      </c>
      <c r="Q371" s="162">
        <v>1.6999999999999999E-3</v>
      </c>
      <c r="R371" s="162">
        <f t="shared" si="102"/>
        <v>2.8899999999999999E-2</v>
      </c>
      <c r="S371" s="162">
        <v>0</v>
      </c>
      <c r="T371" s="163">
        <f t="shared" si="103"/>
        <v>0</v>
      </c>
      <c r="AR371" s="164" t="s">
        <v>310</v>
      </c>
      <c r="AT371" s="164" t="s">
        <v>383</v>
      </c>
      <c r="AU371" s="164" t="s">
        <v>86</v>
      </c>
      <c r="AY371" s="13" t="s">
        <v>176</v>
      </c>
      <c r="BE371" s="165">
        <f t="shared" si="104"/>
        <v>0</v>
      </c>
      <c r="BF371" s="165">
        <f t="shared" si="105"/>
        <v>0</v>
      </c>
      <c r="BG371" s="165">
        <f t="shared" si="106"/>
        <v>0</v>
      </c>
      <c r="BH371" s="165">
        <f t="shared" si="107"/>
        <v>0</v>
      </c>
      <c r="BI371" s="165">
        <f t="shared" si="108"/>
        <v>0</v>
      </c>
      <c r="BJ371" s="13" t="s">
        <v>86</v>
      </c>
      <c r="BK371" s="165">
        <f t="shared" si="109"/>
        <v>0</v>
      </c>
      <c r="BL371" s="13" t="s">
        <v>244</v>
      </c>
      <c r="BM371" s="164" t="s">
        <v>1001</v>
      </c>
    </row>
    <row r="372" spans="2:65" s="1" customFormat="1" ht="16.5" customHeight="1">
      <c r="B372" s="152"/>
      <c r="C372" s="166" t="s">
        <v>1002</v>
      </c>
      <c r="D372" s="166" t="s">
        <v>383</v>
      </c>
      <c r="E372" s="167" t="s">
        <v>1003</v>
      </c>
      <c r="F372" s="168" t="s">
        <v>1004</v>
      </c>
      <c r="G372" s="169" t="s">
        <v>1005</v>
      </c>
      <c r="H372" s="185">
        <v>20</v>
      </c>
      <c r="I372" s="171"/>
      <c r="J372" s="172">
        <f t="shared" si="100"/>
        <v>0</v>
      </c>
      <c r="K372" s="168" t="s">
        <v>182</v>
      </c>
      <c r="L372" s="184"/>
      <c r="M372" s="174" t="s">
        <v>1</v>
      </c>
      <c r="N372" s="175" t="s">
        <v>40</v>
      </c>
      <c r="O372" s="51"/>
      <c r="P372" s="162">
        <f t="shared" si="101"/>
        <v>0</v>
      </c>
      <c r="Q372" s="162">
        <v>5.0000000000000001E-4</v>
      </c>
      <c r="R372" s="162">
        <f t="shared" si="102"/>
        <v>0.01</v>
      </c>
      <c r="S372" s="162">
        <v>0</v>
      </c>
      <c r="T372" s="163">
        <f t="shared" si="103"/>
        <v>0</v>
      </c>
      <c r="AR372" s="164" t="s">
        <v>310</v>
      </c>
      <c r="AT372" s="164" t="s">
        <v>383</v>
      </c>
      <c r="AU372" s="164" t="s">
        <v>86</v>
      </c>
      <c r="AY372" s="13" t="s">
        <v>176</v>
      </c>
      <c r="BE372" s="165">
        <f t="shared" si="104"/>
        <v>0</v>
      </c>
      <c r="BF372" s="165">
        <f t="shared" si="105"/>
        <v>0</v>
      </c>
      <c r="BG372" s="165">
        <f t="shared" si="106"/>
        <v>0</v>
      </c>
      <c r="BH372" s="165">
        <f t="shared" si="107"/>
        <v>0</v>
      </c>
      <c r="BI372" s="165">
        <f t="shared" si="108"/>
        <v>0</v>
      </c>
      <c r="BJ372" s="13" t="s">
        <v>86</v>
      </c>
      <c r="BK372" s="165">
        <f t="shared" si="109"/>
        <v>0</v>
      </c>
      <c r="BL372" s="13" t="s">
        <v>244</v>
      </c>
      <c r="BM372" s="164" t="s">
        <v>1006</v>
      </c>
    </row>
    <row r="373" spans="2:65" s="1" customFormat="1" ht="16.5" customHeight="1">
      <c r="B373" s="152"/>
      <c r="C373" s="153" t="s">
        <v>1007</v>
      </c>
      <c r="D373" s="153" t="s">
        <v>178</v>
      </c>
      <c r="E373" s="154" t="s">
        <v>1008</v>
      </c>
      <c r="F373" s="155" t="s">
        <v>1009</v>
      </c>
      <c r="G373" s="156" t="s">
        <v>221</v>
      </c>
      <c r="H373" s="157">
        <v>1</v>
      </c>
      <c r="I373" s="158"/>
      <c r="J373" s="159">
        <f t="shared" si="100"/>
        <v>0</v>
      </c>
      <c r="K373" s="155" t="s">
        <v>182</v>
      </c>
      <c r="L373" s="28"/>
      <c r="M373" s="160" t="s">
        <v>1</v>
      </c>
      <c r="N373" s="161" t="s">
        <v>40</v>
      </c>
      <c r="O373" s="51"/>
      <c r="P373" s="162">
        <f t="shared" si="101"/>
        <v>0</v>
      </c>
      <c r="Q373" s="162">
        <v>0</v>
      </c>
      <c r="R373" s="162">
        <f t="shared" si="102"/>
        <v>0</v>
      </c>
      <c r="S373" s="162">
        <v>0</v>
      </c>
      <c r="T373" s="163">
        <f t="shared" si="103"/>
        <v>0</v>
      </c>
      <c r="AR373" s="164" t="s">
        <v>244</v>
      </c>
      <c r="AT373" s="164" t="s">
        <v>178</v>
      </c>
      <c r="AU373" s="164" t="s">
        <v>86</v>
      </c>
      <c r="AY373" s="13" t="s">
        <v>176</v>
      </c>
      <c r="BE373" s="165">
        <f t="shared" si="104"/>
        <v>0</v>
      </c>
      <c r="BF373" s="165">
        <f t="shared" si="105"/>
        <v>0</v>
      </c>
      <c r="BG373" s="165">
        <f t="shared" si="106"/>
        <v>0</v>
      </c>
      <c r="BH373" s="165">
        <f t="shared" si="107"/>
        <v>0</v>
      </c>
      <c r="BI373" s="165">
        <f t="shared" si="108"/>
        <v>0</v>
      </c>
      <c r="BJ373" s="13" t="s">
        <v>86</v>
      </c>
      <c r="BK373" s="165">
        <f t="shared" si="109"/>
        <v>0</v>
      </c>
      <c r="BL373" s="13" t="s">
        <v>244</v>
      </c>
      <c r="BM373" s="164" t="s">
        <v>1010</v>
      </c>
    </row>
    <row r="374" spans="2:65" s="1" customFormat="1" ht="16.5" customHeight="1">
      <c r="B374" s="152"/>
      <c r="C374" s="166" t="s">
        <v>1011</v>
      </c>
      <c r="D374" s="166" t="s">
        <v>383</v>
      </c>
      <c r="E374" s="167" t="s">
        <v>1012</v>
      </c>
      <c r="F374" s="168" t="s">
        <v>1013</v>
      </c>
      <c r="G374" s="169" t="s">
        <v>221</v>
      </c>
      <c r="H374" s="170">
        <v>1</v>
      </c>
      <c r="I374" s="171"/>
      <c r="J374" s="172">
        <f t="shared" si="100"/>
        <v>0</v>
      </c>
      <c r="K374" s="168" t="s">
        <v>182</v>
      </c>
      <c r="L374" s="173"/>
      <c r="M374" s="174" t="s">
        <v>1</v>
      </c>
      <c r="N374" s="175" t="s">
        <v>40</v>
      </c>
      <c r="O374" s="51"/>
      <c r="P374" s="162">
        <f t="shared" si="101"/>
        <v>0</v>
      </c>
      <c r="Q374" s="162">
        <v>2.8E-3</v>
      </c>
      <c r="R374" s="162">
        <f t="shared" si="102"/>
        <v>2.8E-3</v>
      </c>
      <c r="S374" s="162">
        <v>0</v>
      </c>
      <c r="T374" s="163">
        <f t="shared" si="103"/>
        <v>0</v>
      </c>
      <c r="AR374" s="164" t="s">
        <v>310</v>
      </c>
      <c r="AT374" s="164" t="s">
        <v>383</v>
      </c>
      <c r="AU374" s="164" t="s">
        <v>86</v>
      </c>
      <c r="AY374" s="13" t="s">
        <v>176</v>
      </c>
      <c r="BE374" s="165">
        <f t="shared" si="104"/>
        <v>0</v>
      </c>
      <c r="BF374" s="165">
        <f t="shared" si="105"/>
        <v>0</v>
      </c>
      <c r="BG374" s="165">
        <f t="shared" si="106"/>
        <v>0</v>
      </c>
      <c r="BH374" s="165">
        <f t="shared" si="107"/>
        <v>0</v>
      </c>
      <c r="BI374" s="165">
        <f t="shared" si="108"/>
        <v>0</v>
      </c>
      <c r="BJ374" s="13" t="s">
        <v>86</v>
      </c>
      <c r="BK374" s="165">
        <f t="shared" si="109"/>
        <v>0</v>
      </c>
      <c r="BL374" s="13" t="s">
        <v>244</v>
      </c>
      <c r="BM374" s="164" t="s">
        <v>1014</v>
      </c>
    </row>
    <row r="375" spans="2:65" s="1" customFormat="1" ht="24" customHeight="1">
      <c r="B375" s="152"/>
      <c r="C375" s="153" t="s">
        <v>1015</v>
      </c>
      <c r="D375" s="153" t="s">
        <v>178</v>
      </c>
      <c r="E375" s="154" t="s">
        <v>1016</v>
      </c>
      <c r="F375" s="155" t="s">
        <v>1017</v>
      </c>
      <c r="G375" s="156" t="s">
        <v>221</v>
      </c>
      <c r="H375" s="157">
        <v>3</v>
      </c>
      <c r="I375" s="158"/>
      <c r="J375" s="159">
        <f t="shared" si="100"/>
        <v>0</v>
      </c>
      <c r="K375" s="155" t="s">
        <v>182</v>
      </c>
      <c r="L375" s="28"/>
      <c r="M375" s="160" t="s">
        <v>1</v>
      </c>
      <c r="N375" s="161" t="s">
        <v>40</v>
      </c>
      <c r="O375" s="51"/>
      <c r="P375" s="162">
        <f t="shared" si="101"/>
        <v>0</v>
      </c>
      <c r="Q375" s="162">
        <v>0</v>
      </c>
      <c r="R375" s="162">
        <f t="shared" si="102"/>
        <v>0</v>
      </c>
      <c r="S375" s="162">
        <v>0</v>
      </c>
      <c r="T375" s="163">
        <f t="shared" si="103"/>
        <v>0</v>
      </c>
      <c r="AR375" s="164" t="s">
        <v>244</v>
      </c>
      <c r="AT375" s="164" t="s">
        <v>178</v>
      </c>
      <c r="AU375" s="164" t="s">
        <v>86</v>
      </c>
      <c r="AY375" s="13" t="s">
        <v>176</v>
      </c>
      <c r="BE375" s="165">
        <f t="shared" si="104"/>
        <v>0</v>
      </c>
      <c r="BF375" s="165">
        <f t="shared" si="105"/>
        <v>0</v>
      </c>
      <c r="BG375" s="165">
        <f t="shared" si="106"/>
        <v>0</v>
      </c>
      <c r="BH375" s="165">
        <f t="shared" si="107"/>
        <v>0</v>
      </c>
      <c r="BI375" s="165">
        <f t="shared" si="108"/>
        <v>0</v>
      </c>
      <c r="BJ375" s="13" t="s">
        <v>86</v>
      </c>
      <c r="BK375" s="165">
        <f t="shared" si="109"/>
        <v>0</v>
      </c>
      <c r="BL375" s="13" t="s">
        <v>244</v>
      </c>
      <c r="BM375" s="164" t="s">
        <v>1018</v>
      </c>
    </row>
    <row r="376" spans="2:65" s="1" customFormat="1" ht="16.5" customHeight="1">
      <c r="B376" s="152"/>
      <c r="C376" s="166" t="s">
        <v>1019</v>
      </c>
      <c r="D376" s="166" t="s">
        <v>383</v>
      </c>
      <c r="E376" s="167" t="s">
        <v>1020</v>
      </c>
      <c r="F376" s="168" t="s">
        <v>1021</v>
      </c>
      <c r="G376" s="169" t="s">
        <v>221</v>
      </c>
      <c r="H376" s="170">
        <v>2</v>
      </c>
      <c r="I376" s="171"/>
      <c r="J376" s="172">
        <f t="shared" si="100"/>
        <v>0</v>
      </c>
      <c r="K376" s="168" t="s">
        <v>182</v>
      </c>
      <c r="L376" s="173"/>
      <c r="M376" s="174" t="s">
        <v>1</v>
      </c>
      <c r="N376" s="175" t="s">
        <v>40</v>
      </c>
      <c r="O376" s="51"/>
      <c r="P376" s="162">
        <f t="shared" si="101"/>
        <v>0</v>
      </c>
      <c r="Q376" s="162">
        <v>5.4999999999999997E-3</v>
      </c>
      <c r="R376" s="162">
        <f t="shared" si="102"/>
        <v>1.0999999999999999E-2</v>
      </c>
      <c r="S376" s="162">
        <v>0</v>
      </c>
      <c r="T376" s="163">
        <f t="shared" si="103"/>
        <v>0</v>
      </c>
      <c r="AR376" s="164" t="s">
        <v>310</v>
      </c>
      <c r="AT376" s="164" t="s">
        <v>383</v>
      </c>
      <c r="AU376" s="164" t="s">
        <v>86</v>
      </c>
      <c r="AY376" s="13" t="s">
        <v>176</v>
      </c>
      <c r="BE376" s="165">
        <f t="shared" si="104"/>
        <v>0</v>
      </c>
      <c r="BF376" s="165">
        <f t="shared" si="105"/>
        <v>0</v>
      </c>
      <c r="BG376" s="165">
        <f t="shared" si="106"/>
        <v>0</v>
      </c>
      <c r="BH376" s="165">
        <f t="shared" si="107"/>
        <v>0</v>
      </c>
      <c r="BI376" s="165">
        <f t="shared" si="108"/>
        <v>0</v>
      </c>
      <c r="BJ376" s="13" t="s">
        <v>86</v>
      </c>
      <c r="BK376" s="165">
        <f t="shared" si="109"/>
        <v>0</v>
      </c>
      <c r="BL376" s="13" t="s">
        <v>244</v>
      </c>
      <c r="BM376" s="164" t="s">
        <v>1022</v>
      </c>
    </row>
    <row r="377" spans="2:65" s="1" customFormat="1" ht="16.5" customHeight="1">
      <c r="B377" s="152"/>
      <c r="C377" s="166" t="s">
        <v>1023</v>
      </c>
      <c r="D377" s="166" t="s">
        <v>383</v>
      </c>
      <c r="E377" s="167" t="s">
        <v>1024</v>
      </c>
      <c r="F377" s="168" t="s">
        <v>1025</v>
      </c>
      <c r="G377" s="169" t="s">
        <v>221</v>
      </c>
      <c r="H377" s="170">
        <v>1</v>
      </c>
      <c r="I377" s="171"/>
      <c r="J377" s="172">
        <f t="shared" si="100"/>
        <v>0</v>
      </c>
      <c r="K377" s="168" t="s">
        <v>182</v>
      </c>
      <c r="L377" s="173"/>
      <c r="M377" s="174" t="s">
        <v>1</v>
      </c>
      <c r="N377" s="175" t="s">
        <v>40</v>
      </c>
      <c r="O377" s="51"/>
      <c r="P377" s="162">
        <f t="shared" si="101"/>
        <v>0</v>
      </c>
      <c r="Q377" s="162">
        <v>8.9999999999999993E-3</v>
      </c>
      <c r="R377" s="162">
        <f t="shared" si="102"/>
        <v>8.9999999999999993E-3</v>
      </c>
      <c r="S377" s="162">
        <v>0</v>
      </c>
      <c r="T377" s="163">
        <f t="shared" si="103"/>
        <v>0</v>
      </c>
      <c r="AR377" s="164" t="s">
        <v>310</v>
      </c>
      <c r="AT377" s="164" t="s">
        <v>383</v>
      </c>
      <c r="AU377" s="164" t="s">
        <v>86</v>
      </c>
      <c r="AY377" s="13" t="s">
        <v>176</v>
      </c>
      <c r="BE377" s="165">
        <f t="shared" si="104"/>
        <v>0</v>
      </c>
      <c r="BF377" s="165">
        <f t="shared" si="105"/>
        <v>0</v>
      </c>
      <c r="BG377" s="165">
        <f t="shared" si="106"/>
        <v>0</v>
      </c>
      <c r="BH377" s="165">
        <f t="shared" si="107"/>
        <v>0</v>
      </c>
      <c r="BI377" s="165">
        <f t="shared" si="108"/>
        <v>0</v>
      </c>
      <c r="BJ377" s="13" t="s">
        <v>86</v>
      </c>
      <c r="BK377" s="165">
        <f t="shared" si="109"/>
        <v>0</v>
      </c>
      <c r="BL377" s="13" t="s">
        <v>244</v>
      </c>
      <c r="BM377" s="164" t="s">
        <v>1026</v>
      </c>
    </row>
    <row r="378" spans="2:65" s="1" customFormat="1" ht="16.5" customHeight="1">
      <c r="B378" s="152"/>
      <c r="C378" s="153" t="s">
        <v>1027</v>
      </c>
      <c r="D378" s="153" t="s">
        <v>178</v>
      </c>
      <c r="E378" s="154" t="s">
        <v>1028</v>
      </c>
      <c r="F378" s="155" t="s">
        <v>1029</v>
      </c>
      <c r="G378" s="156" t="s">
        <v>221</v>
      </c>
      <c r="H378" s="157">
        <v>2</v>
      </c>
      <c r="I378" s="158"/>
      <c r="J378" s="159">
        <f t="shared" si="100"/>
        <v>0</v>
      </c>
      <c r="K378" s="155" t="s">
        <v>182</v>
      </c>
      <c r="L378" s="28"/>
      <c r="M378" s="160" t="s">
        <v>1</v>
      </c>
      <c r="N378" s="161" t="s">
        <v>40</v>
      </c>
      <c r="O378" s="51"/>
      <c r="P378" s="162">
        <f t="shared" si="101"/>
        <v>0</v>
      </c>
      <c r="Q378" s="162">
        <v>0</v>
      </c>
      <c r="R378" s="162">
        <f t="shared" si="102"/>
        <v>0</v>
      </c>
      <c r="S378" s="162">
        <v>0</v>
      </c>
      <c r="T378" s="163">
        <f t="shared" si="103"/>
        <v>0</v>
      </c>
      <c r="AR378" s="164" t="s">
        <v>244</v>
      </c>
      <c r="AT378" s="164" t="s">
        <v>178</v>
      </c>
      <c r="AU378" s="164" t="s">
        <v>86</v>
      </c>
      <c r="AY378" s="13" t="s">
        <v>176</v>
      </c>
      <c r="BE378" s="165">
        <f t="shared" si="104"/>
        <v>0</v>
      </c>
      <c r="BF378" s="165">
        <f t="shared" si="105"/>
        <v>0</v>
      </c>
      <c r="BG378" s="165">
        <f t="shared" si="106"/>
        <v>0</v>
      </c>
      <c r="BH378" s="165">
        <f t="shared" si="107"/>
        <v>0</v>
      </c>
      <c r="BI378" s="165">
        <f t="shared" si="108"/>
        <v>0</v>
      </c>
      <c r="BJ378" s="13" t="s">
        <v>86</v>
      </c>
      <c r="BK378" s="165">
        <f t="shared" si="109"/>
        <v>0</v>
      </c>
      <c r="BL378" s="13" t="s">
        <v>244</v>
      </c>
      <c r="BM378" s="164" t="s">
        <v>1030</v>
      </c>
    </row>
    <row r="379" spans="2:65" s="1" customFormat="1" ht="24" customHeight="1">
      <c r="B379" s="152"/>
      <c r="C379" s="166" t="s">
        <v>1031</v>
      </c>
      <c r="D379" s="166" t="s">
        <v>383</v>
      </c>
      <c r="E379" s="167" t="s">
        <v>1032</v>
      </c>
      <c r="F379" s="168" t="s">
        <v>1033</v>
      </c>
      <c r="G379" s="169" t="s">
        <v>221</v>
      </c>
      <c r="H379" s="170">
        <v>2</v>
      </c>
      <c r="I379" s="171"/>
      <c r="J379" s="172">
        <f t="shared" si="100"/>
        <v>0</v>
      </c>
      <c r="K379" s="168" t="s">
        <v>182</v>
      </c>
      <c r="L379" s="173"/>
      <c r="M379" s="174" t="s">
        <v>1</v>
      </c>
      <c r="N379" s="175" t="s">
        <v>40</v>
      </c>
      <c r="O379" s="51"/>
      <c r="P379" s="162">
        <f t="shared" si="101"/>
        <v>0</v>
      </c>
      <c r="Q379" s="162">
        <v>1.23E-3</v>
      </c>
      <c r="R379" s="162">
        <f t="shared" si="102"/>
        <v>2.4599999999999999E-3</v>
      </c>
      <c r="S379" s="162">
        <v>0</v>
      </c>
      <c r="T379" s="163">
        <f t="shared" si="103"/>
        <v>0</v>
      </c>
      <c r="AR379" s="164" t="s">
        <v>310</v>
      </c>
      <c r="AT379" s="164" t="s">
        <v>383</v>
      </c>
      <c r="AU379" s="164" t="s">
        <v>86</v>
      </c>
      <c r="AY379" s="13" t="s">
        <v>176</v>
      </c>
      <c r="BE379" s="165">
        <f t="shared" si="104"/>
        <v>0</v>
      </c>
      <c r="BF379" s="165">
        <f t="shared" si="105"/>
        <v>0</v>
      </c>
      <c r="BG379" s="165">
        <f t="shared" si="106"/>
        <v>0</v>
      </c>
      <c r="BH379" s="165">
        <f t="shared" si="107"/>
        <v>0</v>
      </c>
      <c r="BI379" s="165">
        <f t="shared" si="108"/>
        <v>0</v>
      </c>
      <c r="BJ379" s="13" t="s">
        <v>86</v>
      </c>
      <c r="BK379" s="165">
        <f t="shared" si="109"/>
        <v>0</v>
      </c>
      <c r="BL379" s="13" t="s">
        <v>244</v>
      </c>
      <c r="BM379" s="164" t="s">
        <v>1034</v>
      </c>
    </row>
    <row r="380" spans="2:65" s="1" customFormat="1" ht="16.5" customHeight="1">
      <c r="B380" s="152"/>
      <c r="C380" s="153" t="s">
        <v>1035</v>
      </c>
      <c r="D380" s="153" t="s">
        <v>178</v>
      </c>
      <c r="E380" s="154" t="s">
        <v>1036</v>
      </c>
      <c r="F380" s="155" t="s">
        <v>1037</v>
      </c>
      <c r="G380" s="156" t="s">
        <v>221</v>
      </c>
      <c r="H380" s="157">
        <v>1</v>
      </c>
      <c r="I380" s="158"/>
      <c r="J380" s="159">
        <f t="shared" si="100"/>
        <v>0</v>
      </c>
      <c r="K380" s="155" t="s">
        <v>182</v>
      </c>
      <c r="L380" s="28"/>
      <c r="M380" s="160" t="s">
        <v>1</v>
      </c>
      <c r="N380" s="161" t="s">
        <v>40</v>
      </c>
      <c r="O380" s="51"/>
      <c r="P380" s="162">
        <f t="shared" si="101"/>
        <v>0</v>
      </c>
      <c r="Q380" s="162">
        <v>0</v>
      </c>
      <c r="R380" s="162">
        <f t="shared" si="102"/>
        <v>0</v>
      </c>
      <c r="S380" s="162">
        <v>0</v>
      </c>
      <c r="T380" s="163">
        <f t="shared" si="103"/>
        <v>0</v>
      </c>
      <c r="AR380" s="164" t="s">
        <v>244</v>
      </c>
      <c r="AT380" s="164" t="s">
        <v>178</v>
      </c>
      <c r="AU380" s="164" t="s">
        <v>86</v>
      </c>
      <c r="AY380" s="13" t="s">
        <v>176</v>
      </c>
      <c r="BE380" s="165">
        <f t="shared" si="104"/>
        <v>0</v>
      </c>
      <c r="BF380" s="165">
        <f t="shared" si="105"/>
        <v>0</v>
      </c>
      <c r="BG380" s="165">
        <f t="shared" si="106"/>
        <v>0</v>
      </c>
      <c r="BH380" s="165">
        <f t="shared" si="107"/>
        <v>0</v>
      </c>
      <c r="BI380" s="165">
        <f t="shared" si="108"/>
        <v>0</v>
      </c>
      <c r="BJ380" s="13" t="s">
        <v>86</v>
      </c>
      <c r="BK380" s="165">
        <f t="shared" si="109"/>
        <v>0</v>
      </c>
      <c r="BL380" s="13" t="s">
        <v>244</v>
      </c>
      <c r="BM380" s="164" t="s">
        <v>1038</v>
      </c>
    </row>
    <row r="381" spans="2:65" s="1" customFormat="1" ht="36" customHeight="1">
      <c r="B381" s="152"/>
      <c r="C381" s="166" t="s">
        <v>1039</v>
      </c>
      <c r="D381" s="166" t="s">
        <v>383</v>
      </c>
      <c r="E381" s="167" t="s">
        <v>1040</v>
      </c>
      <c r="F381" s="168" t="s">
        <v>1041</v>
      </c>
      <c r="G381" s="169" t="s">
        <v>221</v>
      </c>
      <c r="H381" s="170">
        <v>1</v>
      </c>
      <c r="I381" s="171"/>
      <c r="J381" s="172">
        <f t="shared" si="100"/>
        <v>0</v>
      </c>
      <c r="K381" s="168" t="s">
        <v>182</v>
      </c>
      <c r="L381" s="173"/>
      <c r="M381" s="174" t="s">
        <v>1</v>
      </c>
      <c r="N381" s="175" t="s">
        <v>40</v>
      </c>
      <c r="O381" s="51"/>
      <c r="P381" s="162">
        <f t="shared" si="101"/>
        <v>0</v>
      </c>
      <c r="Q381" s="162">
        <v>1.6999999999999999E-3</v>
      </c>
      <c r="R381" s="162">
        <f t="shared" si="102"/>
        <v>1.6999999999999999E-3</v>
      </c>
      <c r="S381" s="162">
        <v>0</v>
      </c>
      <c r="T381" s="163">
        <f t="shared" si="103"/>
        <v>0</v>
      </c>
      <c r="AR381" s="164" t="s">
        <v>310</v>
      </c>
      <c r="AT381" s="164" t="s">
        <v>383</v>
      </c>
      <c r="AU381" s="164" t="s">
        <v>86</v>
      </c>
      <c r="AY381" s="13" t="s">
        <v>176</v>
      </c>
      <c r="BE381" s="165">
        <f t="shared" si="104"/>
        <v>0</v>
      </c>
      <c r="BF381" s="165">
        <f t="shared" si="105"/>
        <v>0</v>
      </c>
      <c r="BG381" s="165">
        <f t="shared" si="106"/>
        <v>0</v>
      </c>
      <c r="BH381" s="165">
        <f t="shared" si="107"/>
        <v>0</v>
      </c>
      <c r="BI381" s="165">
        <f t="shared" si="108"/>
        <v>0</v>
      </c>
      <c r="BJ381" s="13" t="s">
        <v>86</v>
      </c>
      <c r="BK381" s="165">
        <f t="shared" si="109"/>
        <v>0</v>
      </c>
      <c r="BL381" s="13" t="s">
        <v>244</v>
      </c>
      <c r="BM381" s="164" t="s">
        <v>1042</v>
      </c>
    </row>
    <row r="382" spans="2:65" s="1" customFormat="1" ht="24" customHeight="1">
      <c r="B382" s="152"/>
      <c r="C382" s="153" t="s">
        <v>1043</v>
      </c>
      <c r="D382" s="153" t="s">
        <v>178</v>
      </c>
      <c r="E382" s="154" t="s">
        <v>1044</v>
      </c>
      <c r="F382" s="155" t="s">
        <v>1045</v>
      </c>
      <c r="G382" s="156" t="s">
        <v>206</v>
      </c>
      <c r="H382" s="157">
        <v>1.0549999999999999</v>
      </c>
      <c r="I382" s="158"/>
      <c r="J382" s="159">
        <f t="shared" si="100"/>
        <v>0</v>
      </c>
      <c r="K382" s="155" t="s">
        <v>182</v>
      </c>
      <c r="L382" s="183"/>
      <c r="M382" s="160" t="s">
        <v>1</v>
      </c>
      <c r="N382" s="161" t="s">
        <v>40</v>
      </c>
      <c r="O382" s="51"/>
      <c r="P382" s="162">
        <f t="shared" si="101"/>
        <v>0</v>
      </c>
      <c r="Q382" s="162">
        <v>0</v>
      </c>
      <c r="R382" s="162">
        <f t="shared" si="102"/>
        <v>0</v>
      </c>
      <c r="S382" s="162">
        <v>0</v>
      </c>
      <c r="T382" s="163">
        <f t="shared" si="103"/>
        <v>0</v>
      </c>
      <c r="AR382" s="164" t="s">
        <v>244</v>
      </c>
      <c r="AT382" s="164" t="s">
        <v>178</v>
      </c>
      <c r="AU382" s="164" t="s">
        <v>86</v>
      </c>
      <c r="AY382" s="13" t="s">
        <v>176</v>
      </c>
      <c r="BE382" s="165">
        <f t="shared" si="104"/>
        <v>0</v>
      </c>
      <c r="BF382" s="165">
        <f t="shared" si="105"/>
        <v>0</v>
      </c>
      <c r="BG382" s="165">
        <f t="shared" si="106"/>
        <v>0</v>
      </c>
      <c r="BH382" s="165">
        <f t="shared" si="107"/>
        <v>0</v>
      </c>
      <c r="BI382" s="165">
        <f t="shared" si="108"/>
        <v>0</v>
      </c>
      <c r="BJ382" s="13" t="s">
        <v>86</v>
      </c>
      <c r="BK382" s="165">
        <f t="shared" si="109"/>
        <v>0</v>
      </c>
      <c r="BL382" s="13" t="s">
        <v>244</v>
      </c>
      <c r="BM382" s="164" t="s">
        <v>1046</v>
      </c>
    </row>
    <row r="383" spans="2:65" s="11" customFormat="1" ht="22.9" customHeight="1">
      <c r="B383" s="139"/>
      <c r="D383" s="140" t="s">
        <v>73</v>
      </c>
      <c r="E383" s="150" t="s">
        <v>1047</v>
      </c>
      <c r="F383" s="150" t="s">
        <v>1048</v>
      </c>
      <c r="I383" s="142"/>
      <c r="J383" s="151">
        <f>BK383</f>
        <v>0</v>
      </c>
      <c r="L383" s="139"/>
      <c r="M383" s="144"/>
      <c r="N383" s="145"/>
      <c r="O383" s="145"/>
      <c r="P383" s="146">
        <f>SUM(P384:P393)</f>
        <v>0</v>
      </c>
      <c r="Q383" s="145"/>
      <c r="R383" s="146">
        <f>SUM(R384:R393)</f>
        <v>8.06214808</v>
      </c>
      <c r="S383" s="145"/>
      <c r="T383" s="147">
        <f>SUM(T384:T393)</f>
        <v>0</v>
      </c>
      <c r="AR383" s="140" t="s">
        <v>86</v>
      </c>
      <c r="AT383" s="148" t="s">
        <v>73</v>
      </c>
      <c r="AU383" s="148" t="s">
        <v>81</v>
      </c>
      <c r="AY383" s="140" t="s">
        <v>176</v>
      </c>
      <c r="BK383" s="149">
        <f>SUM(BK384:BK393)</f>
        <v>0</v>
      </c>
    </row>
    <row r="384" spans="2:65" s="1" customFormat="1" ht="16.5" customHeight="1">
      <c r="B384" s="152"/>
      <c r="C384" s="153" t="s">
        <v>1049</v>
      </c>
      <c r="D384" s="153" t="s">
        <v>178</v>
      </c>
      <c r="E384" s="154" t="s">
        <v>1050</v>
      </c>
      <c r="F384" s="155" t="s">
        <v>1051</v>
      </c>
      <c r="G384" s="156" t="s">
        <v>431</v>
      </c>
      <c r="H384" s="157">
        <v>96.12</v>
      </c>
      <c r="I384" s="158"/>
      <c r="J384" s="159">
        <f t="shared" ref="J384:J393" si="110">ROUND(I384*H384,2)</f>
        <v>0</v>
      </c>
      <c r="K384" s="155" t="s">
        <v>182</v>
      </c>
      <c r="L384" s="28"/>
      <c r="M384" s="160" t="s">
        <v>1</v>
      </c>
      <c r="N384" s="161" t="s">
        <v>40</v>
      </c>
      <c r="O384" s="51"/>
      <c r="P384" s="162">
        <f t="shared" ref="P384:P393" si="111">O384*H384</f>
        <v>0</v>
      </c>
      <c r="Q384" s="162">
        <v>2.96E-3</v>
      </c>
      <c r="R384" s="162">
        <f t="shared" ref="R384:R393" si="112">Q384*H384</f>
        <v>0.28451520000000002</v>
      </c>
      <c r="S384" s="162">
        <v>0</v>
      </c>
      <c r="T384" s="163">
        <f t="shared" ref="T384:T393" si="113">S384*H384</f>
        <v>0</v>
      </c>
      <c r="AR384" s="164" t="s">
        <v>244</v>
      </c>
      <c r="AT384" s="164" t="s">
        <v>178</v>
      </c>
      <c r="AU384" s="164" t="s">
        <v>86</v>
      </c>
      <c r="AY384" s="13" t="s">
        <v>176</v>
      </c>
      <c r="BE384" s="165">
        <f t="shared" ref="BE384:BE393" si="114">IF(N384="základná",J384,0)</f>
        <v>0</v>
      </c>
      <c r="BF384" s="165">
        <f t="shared" ref="BF384:BF393" si="115">IF(N384="znížená",J384,0)</f>
        <v>0</v>
      </c>
      <c r="BG384" s="165">
        <f t="shared" ref="BG384:BG393" si="116">IF(N384="zákl. prenesená",J384,0)</f>
        <v>0</v>
      </c>
      <c r="BH384" s="165">
        <f t="shared" ref="BH384:BH393" si="117">IF(N384="zníž. prenesená",J384,0)</f>
        <v>0</v>
      </c>
      <c r="BI384" s="165">
        <f t="shared" ref="BI384:BI393" si="118">IF(N384="nulová",J384,0)</f>
        <v>0</v>
      </c>
      <c r="BJ384" s="13" t="s">
        <v>86</v>
      </c>
      <c r="BK384" s="165">
        <f t="shared" ref="BK384:BK393" si="119">ROUND(I384*H384,2)</f>
        <v>0</v>
      </c>
      <c r="BL384" s="13" t="s">
        <v>244</v>
      </c>
      <c r="BM384" s="164" t="s">
        <v>1052</v>
      </c>
    </row>
    <row r="385" spans="2:65" s="1" customFormat="1" ht="16.5" customHeight="1">
      <c r="B385" s="152"/>
      <c r="C385" s="166" t="s">
        <v>1053</v>
      </c>
      <c r="D385" s="166" t="s">
        <v>383</v>
      </c>
      <c r="E385" s="167" t="s">
        <v>1054</v>
      </c>
      <c r="F385" s="168" t="s">
        <v>1055</v>
      </c>
      <c r="G385" s="169" t="s">
        <v>431</v>
      </c>
      <c r="H385" s="170">
        <v>98.042000000000002</v>
      </c>
      <c r="I385" s="171"/>
      <c r="J385" s="172">
        <f t="shared" si="110"/>
        <v>0</v>
      </c>
      <c r="K385" s="168" t="s">
        <v>182</v>
      </c>
      <c r="L385" s="173"/>
      <c r="M385" s="174" t="s">
        <v>1</v>
      </c>
      <c r="N385" s="175" t="s">
        <v>40</v>
      </c>
      <c r="O385" s="51"/>
      <c r="P385" s="162">
        <f t="shared" si="111"/>
        <v>0</v>
      </c>
      <c r="Q385" s="162">
        <v>4.2000000000000002E-4</v>
      </c>
      <c r="R385" s="162">
        <f t="shared" si="112"/>
        <v>4.1177640000000001E-2</v>
      </c>
      <c r="S385" s="162">
        <v>0</v>
      </c>
      <c r="T385" s="163">
        <f t="shared" si="113"/>
        <v>0</v>
      </c>
      <c r="AR385" s="164" t="s">
        <v>310</v>
      </c>
      <c r="AT385" s="164" t="s">
        <v>383</v>
      </c>
      <c r="AU385" s="164" t="s">
        <v>86</v>
      </c>
      <c r="AY385" s="13" t="s">
        <v>176</v>
      </c>
      <c r="BE385" s="165">
        <f t="shared" si="114"/>
        <v>0</v>
      </c>
      <c r="BF385" s="165">
        <f t="shared" si="115"/>
        <v>0</v>
      </c>
      <c r="BG385" s="165">
        <f t="shared" si="116"/>
        <v>0</v>
      </c>
      <c r="BH385" s="165">
        <f t="shared" si="117"/>
        <v>0</v>
      </c>
      <c r="BI385" s="165">
        <f t="shared" si="118"/>
        <v>0</v>
      </c>
      <c r="BJ385" s="13" t="s">
        <v>86</v>
      </c>
      <c r="BK385" s="165">
        <f t="shared" si="119"/>
        <v>0</v>
      </c>
      <c r="BL385" s="13" t="s">
        <v>244</v>
      </c>
      <c r="BM385" s="164" t="s">
        <v>1056</v>
      </c>
    </row>
    <row r="386" spans="2:65" s="1" customFormat="1" ht="24" customHeight="1">
      <c r="B386" s="152"/>
      <c r="C386" s="153" t="s">
        <v>1057</v>
      </c>
      <c r="D386" s="153" t="s">
        <v>178</v>
      </c>
      <c r="E386" s="154" t="s">
        <v>1058</v>
      </c>
      <c r="F386" s="155" t="s">
        <v>1059</v>
      </c>
      <c r="G386" s="156" t="s">
        <v>431</v>
      </c>
      <c r="H386" s="157">
        <v>12.8</v>
      </c>
      <c r="I386" s="158"/>
      <c r="J386" s="159">
        <f t="shared" si="110"/>
        <v>0</v>
      </c>
      <c r="K386" s="155" t="s">
        <v>182</v>
      </c>
      <c r="L386" s="28"/>
      <c r="M386" s="160" t="s">
        <v>1</v>
      </c>
      <c r="N386" s="161" t="s">
        <v>40</v>
      </c>
      <c r="O386" s="51"/>
      <c r="P386" s="162">
        <f t="shared" si="111"/>
        <v>0</v>
      </c>
      <c r="Q386" s="162">
        <v>4.8999999999999998E-4</v>
      </c>
      <c r="R386" s="162">
        <f t="shared" si="112"/>
        <v>6.2719999999999998E-3</v>
      </c>
      <c r="S386" s="162">
        <v>0</v>
      </c>
      <c r="T386" s="163">
        <f t="shared" si="113"/>
        <v>0</v>
      </c>
      <c r="AR386" s="164" t="s">
        <v>244</v>
      </c>
      <c r="AT386" s="164" t="s">
        <v>178</v>
      </c>
      <c r="AU386" s="164" t="s">
        <v>86</v>
      </c>
      <c r="AY386" s="13" t="s">
        <v>176</v>
      </c>
      <c r="BE386" s="165">
        <f t="shared" si="114"/>
        <v>0</v>
      </c>
      <c r="BF386" s="165">
        <f t="shared" si="115"/>
        <v>0</v>
      </c>
      <c r="BG386" s="165">
        <f t="shared" si="116"/>
        <v>0</v>
      </c>
      <c r="BH386" s="165">
        <f t="shared" si="117"/>
        <v>0</v>
      </c>
      <c r="BI386" s="165">
        <f t="shared" si="118"/>
        <v>0</v>
      </c>
      <c r="BJ386" s="13" t="s">
        <v>86</v>
      </c>
      <c r="BK386" s="165">
        <f t="shared" si="119"/>
        <v>0</v>
      </c>
      <c r="BL386" s="13" t="s">
        <v>244</v>
      </c>
      <c r="BM386" s="164" t="s">
        <v>1060</v>
      </c>
    </row>
    <row r="387" spans="2:65" s="1" customFormat="1" ht="16.5" customHeight="1">
      <c r="B387" s="152"/>
      <c r="C387" s="166" t="s">
        <v>1061</v>
      </c>
      <c r="D387" s="166" t="s">
        <v>383</v>
      </c>
      <c r="E387" s="167" t="s">
        <v>1062</v>
      </c>
      <c r="F387" s="168" t="s">
        <v>1055</v>
      </c>
      <c r="G387" s="169" t="s">
        <v>431</v>
      </c>
      <c r="H387" s="170">
        <v>13.055999999999999</v>
      </c>
      <c r="I387" s="171"/>
      <c r="J387" s="172">
        <f t="shared" si="110"/>
        <v>0</v>
      </c>
      <c r="K387" s="168" t="s">
        <v>182</v>
      </c>
      <c r="L387" s="173"/>
      <c r="M387" s="174" t="s">
        <v>1</v>
      </c>
      <c r="N387" s="175" t="s">
        <v>40</v>
      </c>
      <c r="O387" s="51"/>
      <c r="P387" s="162">
        <f t="shared" si="111"/>
        <v>0</v>
      </c>
      <c r="Q387" s="162">
        <v>1.3999999999999999E-4</v>
      </c>
      <c r="R387" s="162">
        <f t="shared" si="112"/>
        <v>1.8278399999999996E-3</v>
      </c>
      <c r="S387" s="162">
        <v>0</v>
      </c>
      <c r="T387" s="163">
        <f t="shared" si="113"/>
        <v>0</v>
      </c>
      <c r="AR387" s="164" t="s">
        <v>310</v>
      </c>
      <c r="AT387" s="164" t="s">
        <v>383</v>
      </c>
      <c r="AU387" s="164" t="s">
        <v>86</v>
      </c>
      <c r="AY387" s="13" t="s">
        <v>176</v>
      </c>
      <c r="BE387" s="165">
        <f t="shared" si="114"/>
        <v>0</v>
      </c>
      <c r="BF387" s="165">
        <f t="shared" si="115"/>
        <v>0</v>
      </c>
      <c r="BG387" s="165">
        <f t="shared" si="116"/>
        <v>0</v>
      </c>
      <c r="BH387" s="165">
        <f t="shared" si="117"/>
        <v>0</v>
      </c>
      <c r="BI387" s="165">
        <f t="shared" si="118"/>
        <v>0</v>
      </c>
      <c r="BJ387" s="13" t="s">
        <v>86</v>
      </c>
      <c r="BK387" s="165">
        <f t="shared" si="119"/>
        <v>0</v>
      </c>
      <c r="BL387" s="13" t="s">
        <v>244</v>
      </c>
      <c r="BM387" s="164" t="s">
        <v>1063</v>
      </c>
    </row>
    <row r="388" spans="2:65" s="1" customFormat="1" ht="16.5" customHeight="1">
      <c r="B388" s="152"/>
      <c r="C388" s="153" t="s">
        <v>1064</v>
      </c>
      <c r="D388" s="153" t="s">
        <v>178</v>
      </c>
      <c r="E388" s="154" t="s">
        <v>1065</v>
      </c>
      <c r="F388" s="155" t="s">
        <v>1066</v>
      </c>
      <c r="G388" s="156" t="s">
        <v>181</v>
      </c>
      <c r="H388" s="157">
        <v>171.8</v>
      </c>
      <c r="I388" s="158"/>
      <c r="J388" s="159">
        <f t="shared" si="110"/>
        <v>0</v>
      </c>
      <c r="K388" s="155" t="s">
        <v>182</v>
      </c>
      <c r="L388" s="28"/>
      <c r="M388" s="160" t="s">
        <v>1</v>
      </c>
      <c r="N388" s="161" t="s">
        <v>40</v>
      </c>
      <c r="O388" s="51"/>
      <c r="P388" s="162">
        <f t="shared" si="111"/>
        <v>0</v>
      </c>
      <c r="Q388" s="162">
        <v>3.8500000000000001E-3</v>
      </c>
      <c r="R388" s="162">
        <f t="shared" si="112"/>
        <v>0.66143000000000007</v>
      </c>
      <c r="S388" s="162">
        <v>0</v>
      </c>
      <c r="T388" s="163">
        <f t="shared" si="113"/>
        <v>0</v>
      </c>
      <c r="AR388" s="164" t="s">
        <v>244</v>
      </c>
      <c r="AT388" s="164" t="s">
        <v>178</v>
      </c>
      <c r="AU388" s="164" t="s">
        <v>86</v>
      </c>
      <c r="AY388" s="13" t="s">
        <v>176</v>
      </c>
      <c r="BE388" s="165">
        <f t="shared" si="114"/>
        <v>0</v>
      </c>
      <c r="BF388" s="165">
        <f t="shared" si="115"/>
        <v>0</v>
      </c>
      <c r="BG388" s="165">
        <f t="shared" si="116"/>
        <v>0</v>
      </c>
      <c r="BH388" s="165">
        <f t="shared" si="117"/>
        <v>0</v>
      </c>
      <c r="BI388" s="165">
        <f t="shared" si="118"/>
        <v>0</v>
      </c>
      <c r="BJ388" s="13" t="s">
        <v>86</v>
      </c>
      <c r="BK388" s="165">
        <f t="shared" si="119"/>
        <v>0</v>
      </c>
      <c r="BL388" s="13" t="s">
        <v>244</v>
      </c>
      <c r="BM388" s="164" t="s">
        <v>1067</v>
      </c>
    </row>
    <row r="389" spans="2:65" s="1" customFormat="1" ht="16.5" customHeight="1">
      <c r="B389" s="152"/>
      <c r="C389" s="166" t="s">
        <v>1068</v>
      </c>
      <c r="D389" s="166" t="s">
        <v>383</v>
      </c>
      <c r="E389" s="167" t="s">
        <v>1069</v>
      </c>
      <c r="F389" s="168" t="s">
        <v>1070</v>
      </c>
      <c r="G389" s="169" t="s">
        <v>181</v>
      </c>
      <c r="H389" s="170">
        <v>175.23599999999999</v>
      </c>
      <c r="I389" s="171"/>
      <c r="J389" s="172">
        <f t="shared" si="110"/>
        <v>0</v>
      </c>
      <c r="K389" s="168" t="s">
        <v>182</v>
      </c>
      <c r="L389" s="173"/>
      <c r="M389" s="174" t="s">
        <v>1</v>
      </c>
      <c r="N389" s="175" t="s">
        <v>40</v>
      </c>
      <c r="O389" s="51"/>
      <c r="P389" s="162">
        <f t="shared" si="111"/>
        <v>0</v>
      </c>
      <c r="Q389" s="162">
        <v>0.02</v>
      </c>
      <c r="R389" s="162">
        <f t="shared" si="112"/>
        <v>3.5047199999999998</v>
      </c>
      <c r="S389" s="162">
        <v>0</v>
      </c>
      <c r="T389" s="163">
        <f t="shared" si="113"/>
        <v>0</v>
      </c>
      <c r="AR389" s="164" t="s">
        <v>310</v>
      </c>
      <c r="AT389" s="164" t="s">
        <v>383</v>
      </c>
      <c r="AU389" s="164" t="s">
        <v>86</v>
      </c>
      <c r="AY389" s="13" t="s">
        <v>176</v>
      </c>
      <c r="BE389" s="165">
        <f t="shared" si="114"/>
        <v>0</v>
      </c>
      <c r="BF389" s="165">
        <f t="shared" si="115"/>
        <v>0</v>
      </c>
      <c r="BG389" s="165">
        <f t="shared" si="116"/>
        <v>0</v>
      </c>
      <c r="BH389" s="165">
        <f t="shared" si="117"/>
        <v>0</v>
      </c>
      <c r="BI389" s="165">
        <f t="shared" si="118"/>
        <v>0</v>
      </c>
      <c r="BJ389" s="13" t="s">
        <v>86</v>
      </c>
      <c r="BK389" s="165">
        <f t="shared" si="119"/>
        <v>0</v>
      </c>
      <c r="BL389" s="13" t="s">
        <v>244</v>
      </c>
      <c r="BM389" s="164" t="s">
        <v>1071</v>
      </c>
    </row>
    <row r="390" spans="2:65" s="1" customFormat="1" ht="24" customHeight="1">
      <c r="B390" s="152"/>
      <c r="C390" s="153" t="s">
        <v>1072</v>
      </c>
      <c r="D390" s="153" t="s">
        <v>178</v>
      </c>
      <c r="E390" s="154" t="s">
        <v>1073</v>
      </c>
      <c r="F390" s="155" t="s">
        <v>1074</v>
      </c>
      <c r="G390" s="156" t="s">
        <v>181</v>
      </c>
      <c r="H390" s="157">
        <v>14.02</v>
      </c>
      <c r="I390" s="158"/>
      <c r="J390" s="159">
        <f t="shared" si="110"/>
        <v>0</v>
      </c>
      <c r="K390" s="155" t="s">
        <v>182</v>
      </c>
      <c r="L390" s="28"/>
      <c r="M390" s="160" t="s">
        <v>1</v>
      </c>
      <c r="N390" s="161" t="s">
        <v>40</v>
      </c>
      <c r="O390" s="51"/>
      <c r="P390" s="162">
        <f t="shared" si="111"/>
        <v>0</v>
      </c>
      <c r="Q390" s="162">
        <v>3.2699999999999999E-3</v>
      </c>
      <c r="R390" s="162">
        <f t="shared" si="112"/>
        <v>4.5845399999999994E-2</v>
      </c>
      <c r="S390" s="162">
        <v>0</v>
      </c>
      <c r="T390" s="163">
        <f t="shared" si="113"/>
        <v>0</v>
      </c>
      <c r="AR390" s="164" t="s">
        <v>244</v>
      </c>
      <c r="AT390" s="164" t="s">
        <v>178</v>
      </c>
      <c r="AU390" s="164" t="s">
        <v>86</v>
      </c>
      <c r="AY390" s="13" t="s">
        <v>176</v>
      </c>
      <c r="BE390" s="165">
        <f t="shared" si="114"/>
        <v>0</v>
      </c>
      <c r="BF390" s="165">
        <f t="shared" si="115"/>
        <v>0</v>
      </c>
      <c r="BG390" s="165">
        <f t="shared" si="116"/>
        <v>0</v>
      </c>
      <c r="BH390" s="165">
        <f t="shared" si="117"/>
        <v>0</v>
      </c>
      <c r="BI390" s="165">
        <f t="shared" si="118"/>
        <v>0</v>
      </c>
      <c r="BJ390" s="13" t="s">
        <v>86</v>
      </c>
      <c r="BK390" s="165">
        <f t="shared" si="119"/>
        <v>0</v>
      </c>
      <c r="BL390" s="13" t="s">
        <v>244</v>
      </c>
      <c r="BM390" s="164" t="s">
        <v>1075</v>
      </c>
    </row>
    <row r="391" spans="2:65" s="1" customFormat="1" ht="16.5" customHeight="1">
      <c r="B391" s="152"/>
      <c r="C391" s="166" t="s">
        <v>1076</v>
      </c>
      <c r="D391" s="166" t="s">
        <v>383</v>
      </c>
      <c r="E391" s="167" t="s">
        <v>1077</v>
      </c>
      <c r="F391" s="168" t="s">
        <v>1078</v>
      </c>
      <c r="G391" s="169" t="s">
        <v>181</v>
      </c>
      <c r="H391" s="170">
        <v>14.3</v>
      </c>
      <c r="I391" s="171"/>
      <c r="J391" s="172">
        <f t="shared" si="110"/>
        <v>0</v>
      </c>
      <c r="K391" s="168" t="s">
        <v>182</v>
      </c>
      <c r="L391" s="173"/>
      <c r="M391" s="174" t="s">
        <v>1</v>
      </c>
      <c r="N391" s="175" t="s">
        <v>40</v>
      </c>
      <c r="O391" s="51"/>
      <c r="P391" s="162">
        <f t="shared" si="111"/>
        <v>0</v>
      </c>
      <c r="Q391" s="162">
        <v>1.2E-2</v>
      </c>
      <c r="R391" s="162">
        <f t="shared" si="112"/>
        <v>0.1716</v>
      </c>
      <c r="S391" s="162">
        <v>0</v>
      </c>
      <c r="T391" s="163">
        <f t="shared" si="113"/>
        <v>0</v>
      </c>
      <c r="AR391" s="164" t="s">
        <v>310</v>
      </c>
      <c r="AT391" s="164" t="s">
        <v>383</v>
      </c>
      <c r="AU391" s="164" t="s">
        <v>86</v>
      </c>
      <c r="AY391" s="13" t="s">
        <v>176</v>
      </c>
      <c r="BE391" s="165">
        <f t="shared" si="114"/>
        <v>0</v>
      </c>
      <c r="BF391" s="165">
        <f t="shared" si="115"/>
        <v>0</v>
      </c>
      <c r="BG391" s="165">
        <f t="shared" si="116"/>
        <v>0</v>
      </c>
      <c r="BH391" s="165">
        <f t="shared" si="117"/>
        <v>0</v>
      </c>
      <c r="BI391" s="165">
        <f t="shared" si="118"/>
        <v>0</v>
      </c>
      <c r="BJ391" s="13" t="s">
        <v>86</v>
      </c>
      <c r="BK391" s="165">
        <f t="shared" si="119"/>
        <v>0</v>
      </c>
      <c r="BL391" s="13" t="s">
        <v>244</v>
      </c>
      <c r="BM391" s="164" t="s">
        <v>1079</v>
      </c>
    </row>
    <row r="392" spans="2:65" s="1" customFormat="1" ht="24" customHeight="1">
      <c r="B392" s="152"/>
      <c r="C392" s="153" t="s">
        <v>1080</v>
      </c>
      <c r="D392" s="153" t="s">
        <v>178</v>
      </c>
      <c r="E392" s="154" t="s">
        <v>1081</v>
      </c>
      <c r="F392" s="155" t="s">
        <v>1082</v>
      </c>
      <c r="G392" s="156" t="s">
        <v>181</v>
      </c>
      <c r="H392" s="157">
        <v>185.82</v>
      </c>
      <c r="I392" s="158"/>
      <c r="J392" s="159">
        <f t="shared" si="110"/>
        <v>0</v>
      </c>
      <c r="K392" s="155" t="s">
        <v>1</v>
      </c>
      <c r="L392" s="28"/>
      <c r="M392" s="160" t="s">
        <v>1</v>
      </c>
      <c r="N392" s="161" t="s">
        <v>40</v>
      </c>
      <c r="O392" s="51"/>
      <c r="P392" s="162">
        <f t="shared" si="111"/>
        <v>0</v>
      </c>
      <c r="Q392" s="162">
        <v>1.7999999999999999E-2</v>
      </c>
      <c r="R392" s="162">
        <f t="shared" si="112"/>
        <v>3.3447599999999995</v>
      </c>
      <c r="S392" s="162">
        <v>0</v>
      </c>
      <c r="T392" s="163">
        <f t="shared" si="113"/>
        <v>0</v>
      </c>
      <c r="AR392" s="164" t="s">
        <v>244</v>
      </c>
      <c r="AT392" s="164" t="s">
        <v>178</v>
      </c>
      <c r="AU392" s="164" t="s">
        <v>86</v>
      </c>
      <c r="AY392" s="13" t="s">
        <v>176</v>
      </c>
      <c r="BE392" s="165">
        <f t="shared" si="114"/>
        <v>0</v>
      </c>
      <c r="BF392" s="165">
        <f t="shared" si="115"/>
        <v>0</v>
      </c>
      <c r="BG392" s="165">
        <f t="shared" si="116"/>
        <v>0</v>
      </c>
      <c r="BH392" s="165">
        <f t="shared" si="117"/>
        <v>0</v>
      </c>
      <c r="BI392" s="165">
        <f t="shared" si="118"/>
        <v>0</v>
      </c>
      <c r="BJ392" s="13" t="s">
        <v>86</v>
      </c>
      <c r="BK392" s="165">
        <f t="shared" si="119"/>
        <v>0</v>
      </c>
      <c r="BL392" s="13" t="s">
        <v>244</v>
      </c>
      <c r="BM392" s="164" t="s">
        <v>1083</v>
      </c>
    </row>
    <row r="393" spans="2:65" s="1" customFormat="1" ht="24" customHeight="1">
      <c r="B393" s="152"/>
      <c r="C393" s="153" t="s">
        <v>1084</v>
      </c>
      <c r="D393" s="153" t="s">
        <v>178</v>
      </c>
      <c r="E393" s="154" t="s">
        <v>1085</v>
      </c>
      <c r="F393" s="155" t="s">
        <v>1086</v>
      </c>
      <c r="G393" s="156" t="s">
        <v>206</v>
      </c>
      <c r="H393" s="157">
        <v>6.4029999999999996</v>
      </c>
      <c r="I393" s="158"/>
      <c r="J393" s="159">
        <f t="shared" si="110"/>
        <v>0</v>
      </c>
      <c r="K393" s="155" t="s">
        <v>182</v>
      </c>
      <c r="L393" s="183"/>
      <c r="M393" s="160" t="s">
        <v>1</v>
      </c>
      <c r="N393" s="161" t="s">
        <v>40</v>
      </c>
      <c r="O393" s="51"/>
      <c r="P393" s="162">
        <f t="shared" si="111"/>
        <v>0</v>
      </c>
      <c r="Q393" s="162">
        <v>0</v>
      </c>
      <c r="R393" s="162">
        <f t="shared" si="112"/>
        <v>0</v>
      </c>
      <c r="S393" s="162">
        <v>0</v>
      </c>
      <c r="T393" s="163">
        <f t="shared" si="113"/>
        <v>0</v>
      </c>
      <c r="AR393" s="164" t="s">
        <v>244</v>
      </c>
      <c r="AT393" s="164" t="s">
        <v>178</v>
      </c>
      <c r="AU393" s="164" t="s">
        <v>86</v>
      </c>
      <c r="AY393" s="13" t="s">
        <v>176</v>
      </c>
      <c r="BE393" s="165">
        <f t="shared" si="114"/>
        <v>0</v>
      </c>
      <c r="BF393" s="165">
        <f t="shared" si="115"/>
        <v>0</v>
      </c>
      <c r="BG393" s="165">
        <f t="shared" si="116"/>
        <v>0</v>
      </c>
      <c r="BH393" s="165">
        <f t="shared" si="117"/>
        <v>0</v>
      </c>
      <c r="BI393" s="165">
        <f t="shared" si="118"/>
        <v>0</v>
      </c>
      <c r="BJ393" s="13" t="s">
        <v>86</v>
      </c>
      <c r="BK393" s="165">
        <f t="shared" si="119"/>
        <v>0</v>
      </c>
      <c r="BL393" s="13" t="s">
        <v>244</v>
      </c>
      <c r="BM393" s="164" t="s">
        <v>1087</v>
      </c>
    </row>
    <row r="394" spans="2:65" s="11" customFormat="1" ht="22.9" customHeight="1">
      <c r="B394" s="139"/>
      <c r="D394" s="140" t="s">
        <v>73</v>
      </c>
      <c r="E394" s="150" t="s">
        <v>1088</v>
      </c>
      <c r="F394" s="150" t="s">
        <v>1089</v>
      </c>
      <c r="I394" s="142"/>
      <c r="J394" s="151">
        <f>BK394</f>
        <v>0</v>
      </c>
      <c r="L394" s="139"/>
      <c r="M394" s="144"/>
      <c r="N394" s="145"/>
      <c r="O394" s="145"/>
      <c r="P394" s="146">
        <f>SUM(P395:P397)</f>
        <v>0</v>
      </c>
      <c r="Q394" s="145"/>
      <c r="R394" s="146">
        <f>SUM(R395:R397)</f>
        <v>6.5190999999999999E-3</v>
      </c>
      <c r="S394" s="145"/>
      <c r="T394" s="147">
        <f>SUM(T395:T397)</f>
        <v>0</v>
      </c>
      <c r="AR394" s="140" t="s">
        <v>86</v>
      </c>
      <c r="AT394" s="148" t="s">
        <v>73</v>
      </c>
      <c r="AU394" s="148" t="s">
        <v>81</v>
      </c>
      <c r="AY394" s="140" t="s">
        <v>176</v>
      </c>
      <c r="BK394" s="149">
        <f>SUM(BK395:BK397)</f>
        <v>0</v>
      </c>
    </row>
    <row r="395" spans="2:65" s="1" customFormat="1" ht="16.5" customHeight="1">
      <c r="B395" s="152"/>
      <c r="C395" s="153" t="s">
        <v>1090</v>
      </c>
      <c r="D395" s="153" t="s">
        <v>178</v>
      </c>
      <c r="E395" s="154" t="s">
        <v>1091</v>
      </c>
      <c r="F395" s="155" t="s">
        <v>1092</v>
      </c>
      <c r="G395" s="156" t="s">
        <v>431</v>
      </c>
      <c r="H395" s="157">
        <v>30.75</v>
      </c>
      <c r="I395" s="158"/>
      <c r="J395" s="159">
        <f>ROUND(I395*H395,2)</f>
        <v>0</v>
      </c>
      <c r="K395" s="155" t="s">
        <v>182</v>
      </c>
      <c r="L395" s="28"/>
      <c r="M395" s="160" t="s">
        <v>1</v>
      </c>
      <c r="N395" s="161" t="s">
        <v>40</v>
      </c>
      <c r="O395" s="51"/>
      <c r="P395" s="162">
        <f>O395*H395</f>
        <v>0</v>
      </c>
      <c r="Q395" s="162">
        <v>1.0000000000000001E-5</v>
      </c>
      <c r="R395" s="162">
        <f>Q395*H395</f>
        <v>3.0750000000000005E-4</v>
      </c>
      <c r="S395" s="162">
        <v>0</v>
      </c>
      <c r="T395" s="163">
        <f>S395*H395</f>
        <v>0</v>
      </c>
      <c r="AR395" s="164" t="s">
        <v>244</v>
      </c>
      <c r="AT395" s="164" t="s">
        <v>178</v>
      </c>
      <c r="AU395" s="164" t="s">
        <v>86</v>
      </c>
      <c r="AY395" s="13" t="s">
        <v>176</v>
      </c>
      <c r="BE395" s="165">
        <f>IF(N395="základná",J395,0)</f>
        <v>0</v>
      </c>
      <c r="BF395" s="165">
        <f>IF(N395="znížená",J395,0)</f>
        <v>0</v>
      </c>
      <c r="BG395" s="165">
        <f>IF(N395="zákl. prenesená",J395,0)</f>
        <v>0</v>
      </c>
      <c r="BH395" s="165">
        <f>IF(N395="zníž. prenesená",J395,0)</f>
        <v>0</v>
      </c>
      <c r="BI395" s="165">
        <f>IF(N395="nulová",J395,0)</f>
        <v>0</v>
      </c>
      <c r="BJ395" s="13" t="s">
        <v>86</v>
      </c>
      <c r="BK395" s="165">
        <f>ROUND(I395*H395,2)</f>
        <v>0</v>
      </c>
      <c r="BL395" s="13" t="s">
        <v>244</v>
      </c>
      <c r="BM395" s="164" t="s">
        <v>1093</v>
      </c>
    </row>
    <row r="396" spans="2:65" s="1" customFormat="1" ht="16.5" customHeight="1">
      <c r="B396" s="152"/>
      <c r="C396" s="166" t="s">
        <v>1094</v>
      </c>
      <c r="D396" s="166" t="s">
        <v>383</v>
      </c>
      <c r="E396" s="167" t="s">
        <v>1095</v>
      </c>
      <c r="F396" s="168" t="s">
        <v>1096</v>
      </c>
      <c r="G396" s="169" t="s">
        <v>431</v>
      </c>
      <c r="H396" s="170">
        <v>31.058</v>
      </c>
      <c r="I396" s="171"/>
      <c r="J396" s="172">
        <f>ROUND(I396*H396,2)</f>
        <v>0</v>
      </c>
      <c r="K396" s="168" t="s">
        <v>182</v>
      </c>
      <c r="L396" s="173"/>
      <c r="M396" s="174" t="s">
        <v>1</v>
      </c>
      <c r="N396" s="175" t="s">
        <v>40</v>
      </c>
      <c r="O396" s="51"/>
      <c r="P396" s="162">
        <f>O396*H396</f>
        <v>0</v>
      </c>
      <c r="Q396" s="162">
        <v>2.0000000000000001E-4</v>
      </c>
      <c r="R396" s="162">
        <f>Q396*H396</f>
        <v>6.2116000000000003E-3</v>
      </c>
      <c r="S396" s="162">
        <v>0</v>
      </c>
      <c r="T396" s="163">
        <f>S396*H396</f>
        <v>0</v>
      </c>
      <c r="AR396" s="164" t="s">
        <v>310</v>
      </c>
      <c r="AT396" s="164" t="s">
        <v>383</v>
      </c>
      <c r="AU396" s="164" t="s">
        <v>86</v>
      </c>
      <c r="AY396" s="13" t="s">
        <v>176</v>
      </c>
      <c r="BE396" s="165">
        <f>IF(N396="základná",J396,0)</f>
        <v>0</v>
      </c>
      <c r="BF396" s="165">
        <f>IF(N396="znížená",J396,0)</f>
        <v>0</v>
      </c>
      <c r="BG396" s="165">
        <f>IF(N396="zákl. prenesená",J396,0)</f>
        <v>0</v>
      </c>
      <c r="BH396" s="165">
        <f>IF(N396="zníž. prenesená",J396,0)</f>
        <v>0</v>
      </c>
      <c r="BI396" s="165">
        <f>IF(N396="nulová",J396,0)</f>
        <v>0</v>
      </c>
      <c r="BJ396" s="13" t="s">
        <v>86</v>
      </c>
      <c r="BK396" s="165">
        <f>ROUND(I396*H396,2)</f>
        <v>0</v>
      </c>
      <c r="BL396" s="13" t="s">
        <v>244</v>
      </c>
      <c r="BM396" s="164" t="s">
        <v>1097</v>
      </c>
    </row>
    <row r="397" spans="2:65" s="1" customFormat="1" ht="24" customHeight="1">
      <c r="B397" s="152"/>
      <c r="C397" s="153" t="s">
        <v>1098</v>
      </c>
      <c r="D397" s="153" t="s">
        <v>178</v>
      </c>
      <c r="E397" s="154" t="s">
        <v>1099</v>
      </c>
      <c r="F397" s="155" t="s">
        <v>1100</v>
      </c>
      <c r="G397" s="156" t="s">
        <v>206</v>
      </c>
      <c r="H397" s="157">
        <v>7.0000000000000007E-2</v>
      </c>
      <c r="I397" s="158"/>
      <c r="J397" s="159">
        <f>ROUND(I397*H397,2)</f>
        <v>0</v>
      </c>
      <c r="K397" s="155" t="s">
        <v>182</v>
      </c>
      <c r="L397" s="183"/>
      <c r="M397" s="160" t="s">
        <v>1</v>
      </c>
      <c r="N397" s="161" t="s">
        <v>40</v>
      </c>
      <c r="O397" s="51"/>
      <c r="P397" s="162">
        <f>O397*H397</f>
        <v>0</v>
      </c>
      <c r="Q397" s="162">
        <v>0</v>
      </c>
      <c r="R397" s="162">
        <f>Q397*H397</f>
        <v>0</v>
      </c>
      <c r="S397" s="162">
        <v>0</v>
      </c>
      <c r="T397" s="163">
        <f>S397*H397</f>
        <v>0</v>
      </c>
      <c r="AR397" s="164" t="s">
        <v>244</v>
      </c>
      <c r="AT397" s="164" t="s">
        <v>178</v>
      </c>
      <c r="AU397" s="164" t="s">
        <v>86</v>
      </c>
      <c r="AY397" s="13" t="s">
        <v>176</v>
      </c>
      <c r="BE397" s="165">
        <f>IF(N397="základná",J397,0)</f>
        <v>0</v>
      </c>
      <c r="BF397" s="165">
        <f>IF(N397="znížená",J397,0)</f>
        <v>0</v>
      </c>
      <c r="BG397" s="165">
        <f>IF(N397="zákl. prenesená",J397,0)</f>
        <v>0</v>
      </c>
      <c r="BH397" s="165">
        <f>IF(N397="zníž. prenesená",J397,0)</f>
        <v>0</v>
      </c>
      <c r="BI397" s="165">
        <f>IF(N397="nulová",J397,0)</f>
        <v>0</v>
      </c>
      <c r="BJ397" s="13" t="s">
        <v>86</v>
      </c>
      <c r="BK397" s="165">
        <f>ROUND(I397*H397,2)</f>
        <v>0</v>
      </c>
      <c r="BL397" s="13" t="s">
        <v>244</v>
      </c>
      <c r="BM397" s="164" t="s">
        <v>1101</v>
      </c>
    </row>
    <row r="398" spans="2:65" s="11" customFormat="1" ht="22.9" customHeight="1">
      <c r="B398" s="139"/>
      <c r="D398" s="140" t="s">
        <v>73</v>
      </c>
      <c r="E398" s="150" t="s">
        <v>1102</v>
      </c>
      <c r="F398" s="150" t="s">
        <v>1103</v>
      </c>
      <c r="I398" s="142"/>
      <c r="J398" s="151">
        <f>BK398</f>
        <v>0</v>
      </c>
      <c r="L398" s="139"/>
      <c r="M398" s="144"/>
      <c r="N398" s="145"/>
      <c r="O398" s="145"/>
      <c r="P398" s="146">
        <f>SUM(P399:P406)</f>
        <v>0</v>
      </c>
      <c r="Q398" s="145"/>
      <c r="R398" s="146">
        <f>SUM(R399:R406)</f>
        <v>2.9421429999999997</v>
      </c>
      <c r="S398" s="145"/>
      <c r="T398" s="147">
        <f>SUM(T399:T406)</f>
        <v>0.25563999999999998</v>
      </c>
      <c r="AR398" s="140" t="s">
        <v>86</v>
      </c>
      <c r="AT398" s="148" t="s">
        <v>73</v>
      </c>
      <c r="AU398" s="148" t="s">
        <v>81</v>
      </c>
      <c r="AY398" s="140" t="s">
        <v>176</v>
      </c>
      <c r="BK398" s="149">
        <f>SUM(BK399:BK406)</f>
        <v>0</v>
      </c>
    </row>
    <row r="399" spans="2:65" s="1" customFormat="1" ht="16.5" customHeight="1">
      <c r="B399" s="152"/>
      <c r="C399" s="153" t="s">
        <v>1104</v>
      </c>
      <c r="D399" s="153" t="s">
        <v>178</v>
      </c>
      <c r="E399" s="154" t="s">
        <v>1105</v>
      </c>
      <c r="F399" s="155" t="s">
        <v>1106</v>
      </c>
      <c r="G399" s="156" t="s">
        <v>431</v>
      </c>
      <c r="H399" s="157">
        <v>190.82</v>
      </c>
      <c r="I399" s="158"/>
      <c r="J399" s="159">
        <f t="shared" ref="J399:J406" si="120">ROUND(I399*H399,2)</f>
        <v>0</v>
      </c>
      <c r="K399" s="155" t="s">
        <v>182</v>
      </c>
      <c r="L399" s="28"/>
      <c r="M399" s="160" t="s">
        <v>1</v>
      </c>
      <c r="N399" s="161" t="s">
        <v>40</v>
      </c>
      <c r="O399" s="51"/>
      <c r="P399" s="162">
        <f t="shared" ref="P399:P406" si="121">O399*H399</f>
        <v>0</v>
      </c>
      <c r="Q399" s="162">
        <v>4.0000000000000003E-5</v>
      </c>
      <c r="R399" s="162">
        <f t="shared" ref="R399:R406" si="122">Q399*H399</f>
        <v>7.6328000000000003E-3</v>
      </c>
      <c r="S399" s="162">
        <v>0</v>
      </c>
      <c r="T399" s="163">
        <f t="shared" ref="T399:T406" si="123">S399*H399</f>
        <v>0</v>
      </c>
      <c r="AR399" s="164" t="s">
        <v>244</v>
      </c>
      <c r="AT399" s="164" t="s">
        <v>178</v>
      </c>
      <c r="AU399" s="164" t="s">
        <v>86</v>
      </c>
      <c r="AY399" s="13" t="s">
        <v>176</v>
      </c>
      <c r="BE399" s="165">
        <f t="shared" ref="BE399:BE406" si="124">IF(N399="základná",J399,0)</f>
        <v>0</v>
      </c>
      <c r="BF399" s="165">
        <f t="shared" ref="BF399:BF406" si="125">IF(N399="znížená",J399,0)</f>
        <v>0</v>
      </c>
      <c r="BG399" s="165">
        <f t="shared" ref="BG399:BG406" si="126">IF(N399="zákl. prenesená",J399,0)</f>
        <v>0</v>
      </c>
      <c r="BH399" s="165">
        <f t="shared" ref="BH399:BH406" si="127">IF(N399="zníž. prenesená",J399,0)</f>
        <v>0</v>
      </c>
      <c r="BI399" s="165">
        <f t="shared" ref="BI399:BI406" si="128">IF(N399="nulová",J399,0)</f>
        <v>0</v>
      </c>
      <c r="BJ399" s="13" t="s">
        <v>86</v>
      </c>
      <c r="BK399" s="165">
        <f t="shared" ref="BK399:BK406" si="129">ROUND(I399*H399,2)</f>
        <v>0</v>
      </c>
      <c r="BL399" s="13" t="s">
        <v>244</v>
      </c>
      <c r="BM399" s="164" t="s">
        <v>1107</v>
      </c>
    </row>
    <row r="400" spans="2:65" s="1" customFormat="1" ht="16.5" customHeight="1">
      <c r="B400" s="152"/>
      <c r="C400" s="166" t="s">
        <v>1108</v>
      </c>
      <c r="D400" s="166" t="s">
        <v>383</v>
      </c>
      <c r="E400" s="167" t="s">
        <v>1109</v>
      </c>
      <c r="F400" s="168" t="s">
        <v>1110</v>
      </c>
      <c r="G400" s="169" t="s">
        <v>431</v>
      </c>
      <c r="H400" s="170">
        <v>194.636</v>
      </c>
      <c r="I400" s="171"/>
      <c r="J400" s="172">
        <f t="shared" si="120"/>
        <v>0</v>
      </c>
      <c r="K400" s="168" t="s">
        <v>1</v>
      </c>
      <c r="L400" s="173"/>
      <c r="M400" s="174" t="s">
        <v>1</v>
      </c>
      <c r="N400" s="175" t="s">
        <v>40</v>
      </c>
      <c r="O400" s="51"/>
      <c r="P400" s="162">
        <f t="shared" si="121"/>
        <v>0</v>
      </c>
      <c r="Q400" s="162">
        <v>3.8E-3</v>
      </c>
      <c r="R400" s="162">
        <f t="shared" si="122"/>
        <v>0.73961679999999996</v>
      </c>
      <c r="S400" s="162">
        <v>0</v>
      </c>
      <c r="T400" s="163">
        <f t="shared" si="123"/>
        <v>0</v>
      </c>
      <c r="AR400" s="164" t="s">
        <v>310</v>
      </c>
      <c r="AT400" s="164" t="s">
        <v>383</v>
      </c>
      <c r="AU400" s="164" t="s">
        <v>86</v>
      </c>
      <c r="AY400" s="13" t="s">
        <v>176</v>
      </c>
      <c r="BE400" s="165">
        <f t="shared" si="124"/>
        <v>0</v>
      </c>
      <c r="BF400" s="165">
        <f t="shared" si="125"/>
        <v>0</v>
      </c>
      <c r="BG400" s="165">
        <f t="shared" si="126"/>
        <v>0</v>
      </c>
      <c r="BH400" s="165">
        <f t="shared" si="127"/>
        <v>0</v>
      </c>
      <c r="BI400" s="165">
        <f t="shared" si="128"/>
        <v>0</v>
      </c>
      <c r="BJ400" s="13" t="s">
        <v>86</v>
      </c>
      <c r="BK400" s="165">
        <f t="shared" si="129"/>
        <v>0</v>
      </c>
      <c r="BL400" s="13" t="s">
        <v>244</v>
      </c>
      <c r="BM400" s="164" t="s">
        <v>1111</v>
      </c>
    </row>
    <row r="401" spans="2:65" s="1" customFormat="1" ht="24" customHeight="1">
      <c r="B401" s="152"/>
      <c r="C401" s="153" t="s">
        <v>1112</v>
      </c>
      <c r="D401" s="153" t="s">
        <v>178</v>
      </c>
      <c r="E401" s="154" t="s">
        <v>1113</v>
      </c>
      <c r="F401" s="155" t="s">
        <v>1114</v>
      </c>
      <c r="G401" s="156" t="s">
        <v>181</v>
      </c>
      <c r="H401" s="157">
        <v>255.64</v>
      </c>
      <c r="I401" s="158"/>
      <c r="J401" s="159">
        <f t="shared" si="120"/>
        <v>0</v>
      </c>
      <c r="K401" s="155" t="s">
        <v>182</v>
      </c>
      <c r="L401" s="28"/>
      <c r="M401" s="160" t="s">
        <v>1</v>
      </c>
      <c r="N401" s="161" t="s">
        <v>40</v>
      </c>
      <c r="O401" s="51"/>
      <c r="P401" s="162">
        <f t="shared" si="121"/>
        <v>0</v>
      </c>
      <c r="Q401" s="162">
        <v>0</v>
      </c>
      <c r="R401" s="162">
        <f t="shared" si="122"/>
        <v>0</v>
      </c>
      <c r="S401" s="162">
        <v>1E-3</v>
      </c>
      <c r="T401" s="163">
        <f t="shared" si="123"/>
        <v>0.25563999999999998</v>
      </c>
      <c r="AR401" s="164" t="s">
        <v>244</v>
      </c>
      <c r="AT401" s="164" t="s">
        <v>178</v>
      </c>
      <c r="AU401" s="164" t="s">
        <v>86</v>
      </c>
      <c r="AY401" s="13" t="s">
        <v>176</v>
      </c>
      <c r="BE401" s="165">
        <f t="shared" si="124"/>
        <v>0</v>
      </c>
      <c r="BF401" s="165">
        <f t="shared" si="125"/>
        <v>0</v>
      </c>
      <c r="BG401" s="165">
        <f t="shared" si="126"/>
        <v>0</v>
      </c>
      <c r="BH401" s="165">
        <f t="shared" si="127"/>
        <v>0</v>
      </c>
      <c r="BI401" s="165">
        <f t="shared" si="128"/>
        <v>0</v>
      </c>
      <c r="BJ401" s="13" t="s">
        <v>86</v>
      </c>
      <c r="BK401" s="165">
        <f t="shared" si="129"/>
        <v>0</v>
      </c>
      <c r="BL401" s="13" t="s">
        <v>244</v>
      </c>
      <c r="BM401" s="164" t="s">
        <v>1115</v>
      </c>
    </row>
    <row r="402" spans="2:65" s="1" customFormat="1" ht="16.5" customHeight="1">
      <c r="B402" s="152"/>
      <c r="C402" s="153" t="s">
        <v>1116</v>
      </c>
      <c r="D402" s="153" t="s">
        <v>178</v>
      </c>
      <c r="E402" s="154" t="s">
        <v>1117</v>
      </c>
      <c r="F402" s="155" t="s">
        <v>1118</v>
      </c>
      <c r="G402" s="156" t="s">
        <v>181</v>
      </c>
      <c r="H402" s="157">
        <v>194.6</v>
      </c>
      <c r="I402" s="158"/>
      <c r="J402" s="159">
        <f t="shared" si="120"/>
        <v>0</v>
      </c>
      <c r="K402" s="155" t="s">
        <v>182</v>
      </c>
      <c r="L402" s="28"/>
      <c r="M402" s="160" t="s">
        <v>1</v>
      </c>
      <c r="N402" s="161" t="s">
        <v>40</v>
      </c>
      <c r="O402" s="51"/>
      <c r="P402" s="162">
        <f t="shared" si="121"/>
        <v>0</v>
      </c>
      <c r="Q402" s="162">
        <v>2.9999999999999997E-4</v>
      </c>
      <c r="R402" s="162">
        <f t="shared" si="122"/>
        <v>5.8379999999999994E-2</v>
      </c>
      <c r="S402" s="162">
        <v>0</v>
      </c>
      <c r="T402" s="163">
        <f t="shared" si="123"/>
        <v>0</v>
      </c>
      <c r="AR402" s="164" t="s">
        <v>244</v>
      </c>
      <c r="AT402" s="164" t="s">
        <v>178</v>
      </c>
      <c r="AU402" s="164" t="s">
        <v>86</v>
      </c>
      <c r="AY402" s="13" t="s">
        <v>176</v>
      </c>
      <c r="BE402" s="165">
        <f t="shared" si="124"/>
        <v>0</v>
      </c>
      <c r="BF402" s="165">
        <f t="shared" si="125"/>
        <v>0</v>
      </c>
      <c r="BG402" s="165">
        <f t="shared" si="126"/>
        <v>0</v>
      </c>
      <c r="BH402" s="165">
        <f t="shared" si="127"/>
        <v>0</v>
      </c>
      <c r="BI402" s="165">
        <f t="shared" si="128"/>
        <v>0</v>
      </c>
      <c r="BJ402" s="13" t="s">
        <v>86</v>
      </c>
      <c r="BK402" s="165">
        <f t="shared" si="129"/>
        <v>0</v>
      </c>
      <c r="BL402" s="13" t="s">
        <v>244</v>
      </c>
      <c r="BM402" s="164" t="s">
        <v>1119</v>
      </c>
    </row>
    <row r="403" spans="2:65" s="1" customFormat="1" ht="16.5" customHeight="1">
      <c r="B403" s="152"/>
      <c r="C403" s="166" t="s">
        <v>1120</v>
      </c>
      <c r="D403" s="166" t="s">
        <v>383</v>
      </c>
      <c r="E403" s="167" t="s">
        <v>1121</v>
      </c>
      <c r="F403" s="168" t="s">
        <v>1122</v>
      </c>
      <c r="G403" s="169" t="s">
        <v>181</v>
      </c>
      <c r="H403" s="170">
        <v>200.43799999999999</v>
      </c>
      <c r="I403" s="171"/>
      <c r="J403" s="172">
        <f t="shared" si="120"/>
        <v>0</v>
      </c>
      <c r="K403" s="168" t="s">
        <v>182</v>
      </c>
      <c r="L403" s="173"/>
      <c r="M403" s="174" t="s">
        <v>1</v>
      </c>
      <c r="N403" s="175" t="s">
        <v>40</v>
      </c>
      <c r="O403" s="51"/>
      <c r="P403" s="162">
        <f t="shared" si="121"/>
        <v>0</v>
      </c>
      <c r="Q403" s="162">
        <v>3.3E-3</v>
      </c>
      <c r="R403" s="162">
        <f t="shared" si="122"/>
        <v>0.66144539999999996</v>
      </c>
      <c r="S403" s="162">
        <v>0</v>
      </c>
      <c r="T403" s="163">
        <f t="shared" si="123"/>
        <v>0</v>
      </c>
      <c r="AR403" s="164" t="s">
        <v>310</v>
      </c>
      <c r="AT403" s="164" t="s">
        <v>383</v>
      </c>
      <c r="AU403" s="164" t="s">
        <v>86</v>
      </c>
      <c r="AY403" s="13" t="s">
        <v>176</v>
      </c>
      <c r="BE403" s="165">
        <f t="shared" si="124"/>
        <v>0</v>
      </c>
      <c r="BF403" s="165">
        <f t="shared" si="125"/>
        <v>0</v>
      </c>
      <c r="BG403" s="165">
        <f t="shared" si="126"/>
        <v>0</v>
      </c>
      <c r="BH403" s="165">
        <f t="shared" si="127"/>
        <v>0</v>
      </c>
      <c r="BI403" s="165">
        <f t="shared" si="128"/>
        <v>0</v>
      </c>
      <c r="BJ403" s="13" t="s">
        <v>86</v>
      </c>
      <c r="BK403" s="165">
        <f t="shared" si="129"/>
        <v>0</v>
      </c>
      <c r="BL403" s="13" t="s">
        <v>244</v>
      </c>
      <c r="BM403" s="164" t="s">
        <v>1123</v>
      </c>
    </row>
    <row r="404" spans="2:65" s="1" customFormat="1" ht="24" customHeight="1">
      <c r="B404" s="152"/>
      <c r="C404" s="153" t="s">
        <v>1124</v>
      </c>
      <c r="D404" s="153" t="s">
        <v>178</v>
      </c>
      <c r="E404" s="154" t="s">
        <v>1125</v>
      </c>
      <c r="F404" s="155" t="s">
        <v>1126</v>
      </c>
      <c r="G404" s="156" t="s">
        <v>181</v>
      </c>
      <c r="H404" s="157">
        <v>194.6</v>
      </c>
      <c r="I404" s="158"/>
      <c r="J404" s="159">
        <f t="shared" si="120"/>
        <v>0</v>
      </c>
      <c r="K404" s="155" t="s">
        <v>182</v>
      </c>
      <c r="L404" s="28"/>
      <c r="M404" s="160" t="s">
        <v>1</v>
      </c>
      <c r="N404" s="161" t="s">
        <v>40</v>
      </c>
      <c r="O404" s="51"/>
      <c r="P404" s="162">
        <f t="shared" si="121"/>
        <v>0</v>
      </c>
      <c r="Q404" s="162">
        <v>8.0000000000000007E-5</v>
      </c>
      <c r="R404" s="162">
        <f t="shared" si="122"/>
        <v>1.5568E-2</v>
      </c>
      <c r="S404" s="162">
        <v>0</v>
      </c>
      <c r="T404" s="163">
        <f t="shared" si="123"/>
        <v>0</v>
      </c>
      <c r="AR404" s="164" t="s">
        <v>244</v>
      </c>
      <c r="AT404" s="164" t="s">
        <v>178</v>
      </c>
      <c r="AU404" s="164" t="s">
        <v>86</v>
      </c>
      <c r="AY404" s="13" t="s">
        <v>176</v>
      </c>
      <c r="BE404" s="165">
        <f t="shared" si="124"/>
        <v>0</v>
      </c>
      <c r="BF404" s="165">
        <f t="shared" si="125"/>
        <v>0</v>
      </c>
      <c r="BG404" s="165">
        <f t="shared" si="126"/>
        <v>0</v>
      </c>
      <c r="BH404" s="165">
        <f t="shared" si="127"/>
        <v>0</v>
      </c>
      <c r="BI404" s="165">
        <f t="shared" si="128"/>
        <v>0</v>
      </c>
      <c r="BJ404" s="13" t="s">
        <v>86</v>
      </c>
      <c r="BK404" s="165">
        <f t="shared" si="129"/>
        <v>0</v>
      </c>
      <c r="BL404" s="13" t="s">
        <v>244</v>
      </c>
      <c r="BM404" s="164" t="s">
        <v>1127</v>
      </c>
    </row>
    <row r="405" spans="2:65" s="1" customFormat="1" ht="16.5" customHeight="1">
      <c r="B405" s="152"/>
      <c r="C405" s="153" t="s">
        <v>1128</v>
      </c>
      <c r="D405" s="153" t="s">
        <v>178</v>
      </c>
      <c r="E405" s="154" t="s">
        <v>1129</v>
      </c>
      <c r="F405" s="155" t="s">
        <v>1130</v>
      </c>
      <c r="G405" s="156" t="s">
        <v>181</v>
      </c>
      <c r="H405" s="157">
        <v>194.6</v>
      </c>
      <c r="I405" s="158"/>
      <c r="J405" s="159">
        <f t="shared" si="120"/>
        <v>0</v>
      </c>
      <c r="K405" s="155" t="s">
        <v>182</v>
      </c>
      <c r="L405" s="28"/>
      <c r="M405" s="160" t="s">
        <v>1</v>
      </c>
      <c r="N405" s="161" t="s">
        <v>40</v>
      </c>
      <c r="O405" s="51"/>
      <c r="P405" s="162">
        <f t="shared" si="121"/>
        <v>0</v>
      </c>
      <c r="Q405" s="162">
        <v>7.4999999999999997E-3</v>
      </c>
      <c r="R405" s="162">
        <f t="shared" si="122"/>
        <v>1.4594999999999998</v>
      </c>
      <c r="S405" s="162">
        <v>0</v>
      </c>
      <c r="T405" s="163">
        <f t="shared" si="123"/>
        <v>0</v>
      </c>
      <c r="AR405" s="164" t="s">
        <v>244</v>
      </c>
      <c r="AT405" s="164" t="s">
        <v>178</v>
      </c>
      <c r="AU405" s="164" t="s">
        <v>86</v>
      </c>
      <c r="AY405" s="13" t="s">
        <v>176</v>
      </c>
      <c r="BE405" s="165">
        <f t="shared" si="124"/>
        <v>0</v>
      </c>
      <c r="BF405" s="165">
        <f t="shared" si="125"/>
        <v>0</v>
      </c>
      <c r="BG405" s="165">
        <f t="shared" si="126"/>
        <v>0</v>
      </c>
      <c r="BH405" s="165">
        <f t="shared" si="127"/>
        <v>0</v>
      </c>
      <c r="BI405" s="165">
        <f t="shared" si="128"/>
        <v>0</v>
      </c>
      <c r="BJ405" s="13" t="s">
        <v>86</v>
      </c>
      <c r="BK405" s="165">
        <f t="shared" si="129"/>
        <v>0</v>
      </c>
      <c r="BL405" s="13" t="s">
        <v>244</v>
      </c>
      <c r="BM405" s="164" t="s">
        <v>1131</v>
      </c>
    </row>
    <row r="406" spans="2:65" s="1" customFormat="1" ht="24" customHeight="1">
      <c r="B406" s="152"/>
      <c r="C406" s="153" t="s">
        <v>1132</v>
      </c>
      <c r="D406" s="153" t="s">
        <v>178</v>
      </c>
      <c r="E406" s="154" t="s">
        <v>1133</v>
      </c>
      <c r="F406" s="155" t="s">
        <v>1134</v>
      </c>
      <c r="G406" s="156" t="s">
        <v>206</v>
      </c>
      <c r="H406" s="157">
        <v>2.9409999999999998</v>
      </c>
      <c r="I406" s="158"/>
      <c r="J406" s="159">
        <f t="shared" si="120"/>
        <v>0</v>
      </c>
      <c r="K406" s="155" t="s">
        <v>182</v>
      </c>
      <c r="L406" s="183"/>
      <c r="M406" s="160" t="s">
        <v>1</v>
      </c>
      <c r="N406" s="161" t="s">
        <v>40</v>
      </c>
      <c r="O406" s="51"/>
      <c r="P406" s="162">
        <f t="shared" si="121"/>
        <v>0</v>
      </c>
      <c r="Q406" s="162">
        <v>0</v>
      </c>
      <c r="R406" s="162">
        <f t="shared" si="122"/>
        <v>0</v>
      </c>
      <c r="S406" s="162">
        <v>0</v>
      </c>
      <c r="T406" s="163">
        <f t="shared" si="123"/>
        <v>0</v>
      </c>
      <c r="AR406" s="164" t="s">
        <v>244</v>
      </c>
      <c r="AT406" s="164" t="s">
        <v>178</v>
      </c>
      <c r="AU406" s="164" t="s">
        <v>86</v>
      </c>
      <c r="AY406" s="13" t="s">
        <v>176</v>
      </c>
      <c r="BE406" s="165">
        <f t="shared" si="124"/>
        <v>0</v>
      </c>
      <c r="BF406" s="165">
        <f t="shared" si="125"/>
        <v>0</v>
      </c>
      <c r="BG406" s="165">
        <f t="shared" si="126"/>
        <v>0</v>
      </c>
      <c r="BH406" s="165">
        <f t="shared" si="127"/>
        <v>0</v>
      </c>
      <c r="BI406" s="165">
        <f t="shared" si="128"/>
        <v>0</v>
      </c>
      <c r="BJ406" s="13" t="s">
        <v>86</v>
      </c>
      <c r="BK406" s="165">
        <f t="shared" si="129"/>
        <v>0</v>
      </c>
      <c r="BL406" s="13" t="s">
        <v>244</v>
      </c>
      <c r="BM406" s="164" t="s">
        <v>1135</v>
      </c>
    </row>
    <row r="407" spans="2:65" s="11" customFormat="1" ht="22.9" customHeight="1">
      <c r="B407" s="139"/>
      <c r="D407" s="140" t="s">
        <v>73</v>
      </c>
      <c r="E407" s="150" t="s">
        <v>1136</v>
      </c>
      <c r="F407" s="150" t="s">
        <v>1137</v>
      </c>
      <c r="I407" s="142"/>
      <c r="J407" s="151">
        <f>BK407</f>
        <v>0</v>
      </c>
      <c r="L407" s="139"/>
      <c r="M407" s="144"/>
      <c r="N407" s="145"/>
      <c r="O407" s="145"/>
      <c r="P407" s="146">
        <f>SUM(P408:P410)</f>
        <v>0</v>
      </c>
      <c r="Q407" s="145"/>
      <c r="R407" s="146">
        <f>SUM(R408:R410)</f>
        <v>6.3800735500000005</v>
      </c>
      <c r="S407" s="145"/>
      <c r="T407" s="147">
        <f>SUM(T408:T410)</f>
        <v>0</v>
      </c>
      <c r="AR407" s="140" t="s">
        <v>86</v>
      </c>
      <c r="AT407" s="148" t="s">
        <v>73</v>
      </c>
      <c r="AU407" s="148" t="s">
        <v>81</v>
      </c>
      <c r="AY407" s="140" t="s">
        <v>176</v>
      </c>
      <c r="BK407" s="149">
        <f>SUM(BK408:BK410)</f>
        <v>0</v>
      </c>
    </row>
    <row r="408" spans="2:65" s="1" customFormat="1" ht="24" customHeight="1">
      <c r="B408" s="152"/>
      <c r="C408" s="153" t="s">
        <v>1138</v>
      </c>
      <c r="D408" s="153" t="s">
        <v>178</v>
      </c>
      <c r="E408" s="154" t="s">
        <v>1139</v>
      </c>
      <c r="F408" s="155" t="s">
        <v>1140</v>
      </c>
      <c r="G408" s="156" t="s">
        <v>181</v>
      </c>
      <c r="H408" s="157">
        <v>257.57299999999998</v>
      </c>
      <c r="I408" s="158"/>
      <c r="J408" s="159">
        <f>ROUND(I408*H408,2)</f>
        <v>0</v>
      </c>
      <c r="K408" s="155" t="s">
        <v>182</v>
      </c>
      <c r="L408" s="28"/>
      <c r="M408" s="160" t="s">
        <v>1</v>
      </c>
      <c r="N408" s="161" t="s">
        <v>40</v>
      </c>
      <c r="O408" s="51"/>
      <c r="P408" s="162">
        <f>O408*H408</f>
        <v>0</v>
      </c>
      <c r="Q408" s="162">
        <v>3.3500000000000001E-3</v>
      </c>
      <c r="R408" s="162">
        <f>Q408*H408</f>
        <v>0.86286954999999999</v>
      </c>
      <c r="S408" s="162">
        <v>0</v>
      </c>
      <c r="T408" s="163">
        <f>S408*H408</f>
        <v>0</v>
      </c>
      <c r="AR408" s="164" t="s">
        <v>244</v>
      </c>
      <c r="AT408" s="164" t="s">
        <v>178</v>
      </c>
      <c r="AU408" s="164" t="s">
        <v>86</v>
      </c>
      <c r="AY408" s="13" t="s">
        <v>176</v>
      </c>
      <c r="BE408" s="165">
        <f>IF(N408="základná",J408,0)</f>
        <v>0</v>
      </c>
      <c r="BF408" s="165">
        <f>IF(N408="znížená",J408,0)</f>
        <v>0</v>
      </c>
      <c r="BG408" s="165">
        <f>IF(N408="zákl. prenesená",J408,0)</f>
        <v>0</v>
      </c>
      <c r="BH408" s="165">
        <f>IF(N408="zníž. prenesená",J408,0)</f>
        <v>0</v>
      </c>
      <c r="BI408" s="165">
        <f>IF(N408="nulová",J408,0)</f>
        <v>0</v>
      </c>
      <c r="BJ408" s="13" t="s">
        <v>86</v>
      </c>
      <c r="BK408" s="165">
        <f>ROUND(I408*H408,2)</f>
        <v>0</v>
      </c>
      <c r="BL408" s="13" t="s">
        <v>244</v>
      </c>
      <c r="BM408" s="164" t="s">
        <v>1141</v>
      </c>
    </row>
    <row r="409" spans="2:65" s="1" customFormat="1" ht="16.5" customHeight="1">
      <c r="B409" s="152"/>
      <c r="C409" s="166" t="s">
        <v>1142</v>
      </c>
      <c r="D409" s="166" t="s">
        <v>383</v>
      </c>
      <c r="E409" s="167" t="s">
        <v>1143</v>
      </c>
      <c r="F409" s="168" t="s">
        <v>1144</v>
      </c>
      <c r="G409" s="169" t="s">
        <v>181</v>
      </c>
      <c r="H409" s="170">
        <v>262.72399999999999</v>
      </c>
      <c r="I409" s="171"/>
      <c r="J409" s="172">
        <f>ROUND(I409*H409,2)</f>
        <v>0</v>
      </c>
      <c r="K409" s="168" t="s">
        <v>182</v>
      </c>
      <c r="L409" s="173"/>
      <c r="M409" s="174" t="s">
        <v>1</v>
      </c>
      <c r="N409" s="175" t="s">
        <v>40</v>
      </c>
      <c r="O409" s="51"/>
      <c r="P409" s="162">
        <f>O409*H409</f>
        <v>0</v>
      </c>
      <c r="Q409" s="162">
        <v>2.1000000000000001E-2</v>
      </c>
      <c r="R409" s="162">
        <f>Q409*H409</f>
        <v>5.5172040000000004</v>
      </c>
      <c r="S409" s="162">
        <v>0</v>
      </c>
      <c r="T409" s="163">
        <f>S409*H409</f>
        <v>0</v>
      </c>
      <c r="AR409" s="164" t="s">
        <v>310</v>
      </c>
      <c r="AT409" s="164" t="s">
        <v>383</v>
      </c>
      <c r="AU409" s="164" t="s">
        <v>86</v>
      </c>
      <c r="AY409" s="13" t="s">
        <v>176</v>
      </c>
      <c r="BE409" s="165">
        <f>IF(N409="základná",J409,0)</f>
        <v>0</v>
      </c>
      <c r="BF409" s="165">
        <f>IF(N409="znížená",J409,0)</f>
        <v>0</v>
      </c>
      <c r="BG409" s="165">
        <f>IF(N409="zákl. prenesená",J409,0)</f>
        <v>0</v>
      </c>
      <c r="BH409" s="165">
        <f>IF(N409="zníž. prenesená",J409,0)</f>
        <v>0</v>
      </c>
      <c r="BI409" s="165">
        <f>IF(N409="nulová",J409,0)</f>
        <v>0</v>
      </c>
      <c r="BJ409" s="13" t="s">
        <v>86</v>
      </c>
      <c r="BK409" s="165">
        <f>ROUND(I409*H409,2)</f>
        <v>0</v>
      </c>
      <c r="BL409" s="13" t="s">
        <v>244</v>
      </c>
      <c r="BM409" s="164" t="s">
        <v>1145</v>
      </c>
    </row>
    <row r="410" spans="2:65" s="1" customFormat="1" ht="24" customHeight="1">
      <c r="B410" s="152"/>
      <c r="C410" s="153" t="s">
        <v>1146</v>
      </c>
      <c r="D410" s="153" t="s">
        <v>178</v>
      </c>
      <c r="E410" s="154" t="s">
        <v>1147</v>
      </c>
      <c r="F410" s="155" t="s">
        <v>1148</v>
      </c>
      <c r="G410" s="156" t="s">
        <v>206</v>
      </c>
      <c r="H410" s="157">
        <v>4.2880000000000003</v>
      </c>
      <c r="I410" s="158"/>
      <c r="J410" s="159">
        <f>ROUND(I410*H410,2)</f>
        <v>0</v>
      </c>
      <c r="K410" s="155" t="s">
        <v>182</v>
      </c>
      <c r="L410" s="183"/>
      <c r="M410" s="160" t="s">
        <v>1</v>
      </c>
      <c r="N410" s="161" t="s">
        <v>40</v>
      </c>
      <c r="O410" s="51"/>
      <c r="P410" s="162">
        <f>O410*H410</f>
        <v>0</v>
      </c>
      <c r="Q410" s="162">
        <v>0</v>
      </c>
      <c r="R410" s="162">
        <f>Q410*H410</f>
        <v>0</v>
      </c>
      <c r="S410" s="162">
        <v>0</v>
      </c>
      <c r="T410" s="163">
        <f>S410*H410</f>
        <v>0</v>
      </c>
      <c r="AR410" s="164" t="s">
        <v>244</v>
      </c>
      <c r="AT410" s="164" t="s">
        <v>178</v>
      </c>
      <c r="AU410" s="164" t="s">
        <v>86</v>
      </c>
      <c r="AY410" s="13" t="s">
        <v>176</v>
      </c>
      <c r="BE410" s="165">
        <f>IF(N410="základná",J410,0)</f>
        <v>0</v>
      </c>
      <c r="BF410" s="165">
        <f>IF(N410="znížená",J410,0)</f>
        <v>0</v>
      </c>
      <c r="BG410" s="165">
        <f>IF(N410="zákl. prenesená",J410,0)</f>
        <v>0</v>
      </c>
      <c r="BH410" s="165">
        <f>IF(N410="zníž. prenesená",J410,0)</f>
        <v>0</v>
      </c>
      <c r="BI410" s="165">
        <f>IF(N410="nulová",J410,0)</f>
        <v>0</v>
      </c>
      <c r="BJ410" s="13" t="s">
        <v>86</v>
      </c>
      <c r="BK410" s="165">
        <f>ROUND(I410*H410,2)</f>
        <v>0</v>
      </c>
      <c r="BL410" s="13" t="s">
        <v>244</v>
      </c>
      <c r="BM410" s="164" t="s">
        <v>1149</v>
      </c>
    </row>
    <row r="411" spans="2:65" s="11" customFormat="1" ht="22.9" customHeight="1">
      <c r="B411" s="139"/>
      <c r="D411" s="140" t="s">
        <v>73</v>
      </c>
      <c r="E411" s="150" t="s">
        <v>1150</v>
      </c>
      <c r="F411" s="150" t="s">
        <v>1151</v>
      </c>
      <c r="I411" s="142"/>
      <c r="J411" s="151">
        <f>BK411</f>
        <v>0</v>
      </c>
      <c r="L411" s="139"/>
      <c r="M411" s="144"/>
      <c r="N411" s="145"/>
      <c r="O411" s="145"/>
      <c r="P411" s="146">
        <f>SUM(P412:P413)</f>
        <v>0</v>
      </c>
      <c r="Q411" s="145"/>
      <c r="R411" s="146">
        <f>SUM(R412:R413)</f>
        <v>0.58348679999999997</v>
      </c>
      <c r="S411" s="145"/>
      <c r="T411" s="147">
        <f>SUM(T412:T413)</f>
        <v>0</v>
      </c>
      <c r="AR411" s="140" t="s">
        <v>86</v>
      </c>
      <c r="AT411" s="148" t="s">
        <v>73</v>
      </c>
      <c r="AU411" s="148" t="s">
        <v>81</v>
      </c>
      <c r="AY411" s="140" t="s">
        <v>176</v>
      </c>
      <c r="BK411" s="149">
        <f>SUM(BK412:BK413)</f>
        <v>0</v>
      </c>
    </row>
    <row r="412" spans="2:65" s="1" customFormat="1" ht="24" customHeight="1">
      <c r="B412" s="152"/>
      <c r="C412" s="153" t="s">
        <v>1152</v>
      </c>
      <c r="D412" s="153" t="s">
        <v>178</v>
      </c>
      <c r="E412" s="154" t="s">
        <v>1153</v>
      </c>
      <c r="F412" s="155" t="s">
        <v>1154</v>
      </c>
      <c r="G412" s="156" t="s">
        <v>181</v>
      </c>
      <c r="H412" s="157">
        <v>1394.202</v>
      </c>
      <c r="I412" s="158"/>
      <c r="J412" s="159">
        <f>ROUND(I412*H412,2)</f>
        <v>0</v>
      </c>
      <c r="K412" s="155" t="s">
        <v>182</v>
      </c>
      <c r="L412" s="28"/>
      <c r="M412" s="160" t="s">
        <v>1</v>
      </c>
      <c r="N412" s="161" t="s">
        <v>40</v>
      </c>
      <c r="O412" s="51"/>
      <c r="P412" s="162">
        <f>O412*H412</f>
        <v>0</v>
      </c>
      <c r="Q412" s="162">
        <v>4.0000000000000002E-4</v>
      </c>
      <c r="R412" s="162">
        <f>Q412*H412</f>
        <v>0.55768079999999998</v>
      </c>
      <c r="S412" s="162">
        <v>0</v>
      </c>
      <c r="T412" s="163">
        <f>S412*H412</f>
        <v>0</v>
      </c>
      <c r="AR412" s="164" t="s">
        <v>244</v>
      </c>
      <c r="AT412" s="164" t="s">
        <v>178</v>
      </c>
      <c r="AU412" s="164" t="s">
        <v>86</v>
      </c>
      <c r="AY412" s="13" t="s">
        <v>176</v>
      </c>
      <c r="BE412" s="165">
        <f>IF(N412="základná",J412,0)</f>
        <v>0</v>
      </c>
      <c r="BF412" s="165">
        <f>IF(N412="znížená",J412,0)</f>
        <v>0</v>
      </c>
      <c r="BG412" s="165">
        <f>IF(N412="zákl. prenesená",J412,0)</f>
        <v>0</v>
      </c>
      <c r="BH412" s="165">
        <f>IF(N412="zníž. prenesená",J412,0)</f>
        <v>0</v>
      </c>
      <c r="BI412" s="165">
        <f>IF(N412="nulová",J412,0)</f>
        <v>0</v>
      </c>
      <c r="BJ412" s="13" t="s">
        <v>86</v>
      </c>
      <c r="BK412" s="165">
        <f>ROUND(I412*H412,2)</f>
        <v>0</v>
      </c>
      <c r="BL412" s="13" t="s">
        <v>244</v>
      </c>
      <c r="BM412" s="164" t="s">
        <v>1155</v>
      </c>
    </row>
    <row r="413" spans="2:65" s="1" customFormat="1" ht="24" customHeight="1">
      <c r="B413" s="152"/>
      <c r="C413" s="153" t="s">
        <v>1156</v>
      </c>
      <c r="D413" s="153" t="s">
        <v>178</v>
      </c>
      <c r="E413" s="154" t="s">
        <v>1157</v>
      </c>
      <c r="F413" s="155" t="s">
        <v>1158</v>
      </c>
      <c r="G413" s="156" t="s">
        <v>181</v>
      </c>
      <c r="H413" s="157">
        <v>78.2</v>
      </c>
      <c r="I413" s="158"/>
      <c r="J413" s="159">
        <f>ROUND(I413*H413,2)</f>
        <v>0</v>
      </c>
      <c r="K413" s="155" t="s">
        <v>182</v>
      </c>
      <c r="L413" s="28"/>
      <c r="M413" s="160" t="s">
        <v>1</v>
      </c>
      <c r="N413" s="161" t="s">
        <v>40</v>
      </c>
      <c r="O413" s="51"/>
      <c r="P413" s="162">
        <f>O413*H413</f>
        <v>0</v>
      </c>
      <c r="Q413" s="162">
        <v>3.3E-4</v>
      </c>
      <c r="R413" s="162">
        <f>Q413*H413</f>
        <v>2.5805999999999999E-2</v>
      </c>
      <c r="S413" s="162">
        <v>0</v>
      </c>
      <c r="T413" s="163">
        <f>S413*H413</f>
        <v>0</v>
      </c>
      <c r="AR413" s="164" t="s">
        <v>244</v>
      </c>
      <c r="AT413" s="164" t="s">
        <v>178</v>
      </c>
      <c r="AU413" s="164" t="s">
        <v>86</v>
      </c>
      <c r="AY413" s="13" t="s">
        <v>176</v>
      </c>
      <c r="BE413" s="165">
        <f>IF(N413="základná",J413,0)</f>
        <v>0</v>
      </c>
      <c r="BF413" s="165">
        <f>IF(N413="znížená",J413,0)</f>
        <v>0</v>
      </c>
      <c r="BG413" s="165">
        <f>IF(N413="zákl. prenesená",J413,0)</f>
        <v>0</v>
      </c>
      <c r="BH413" s="165">
        <f>IF(N413="zníž. prenesená",J413,0)</f>
        <v>0</v>
      </c>
      <c r="BI413" s="165">
        <f>IF(N413="nulová",J413,0)</f>
        <v>0</v>
      </c>
      <c r="BJ413" s="13" t="s">
        <v>86</v>
      </c>
      <c r="BK413" s="165">
        <f>ROUND(I413*H413,2)</f>
        <v>0</v>
      </c>
      <c r="BL413" s="13" t="s">
        <v>244</v>
      </c>
      <c r="BM413" s="164" t="s">
        <v>1159</v>
      </c>
    </row>
    <row r="414" spans="2:65" s="11" customFormat="1" ht="22.9" customHeight="1">
      <c r="B414" s="139"/>
      <c r="D414" s="140" t="s">
        <v>73</v>
      </c>
      <c r="E414" s="150" t="s">
        <v>1160</v>
      </c>
      <c r="F414" s="150" t="s">
        <v>1161</v>
      </c>
      <c r="I414" s="142"/>
      <c r="J414" s="151">
        <f>BK414</f>
        <v>0</v>
      </c>
      <c r="L414" s="139"/>
      <c r="M414" s="144"/>
      <c r="N414" s="145"/>
      <c r="O414" s="145"/>
      <c r="P414" s="146">
        <f>SUM(P415:P417)</f>
        <v>0</v>
      </c>
      <c r="Q414" s="145"/>
      <c r="R414" s="146">
        <f>SUM(R415:R417)</f>
        <v>1.0717349999999999</v>
      </c>
      <c r="S414" s="145"/>
      <c r="T414" s="147">
        <f>SUM(T415:T417)</f>
        <v>0</v>
      </c>
      <c r="AR414" s="140" t="s">
        <v>86</v>
      </c>
      <c r="AT414" s="148" t="s">
        <v>73</v>
      </c>
      <c r="AU414" s="148" t="s">
        <v>81</v>
      </c>
      <c r="AY414" s="140" t="s">
        <v>176</v>
      </c>
      <c r="BK414" s="149">
        <f>SUM(BK415:BK417)</f>
        <v>0</v>
      </c>
    </row>
    <row r="415" spans="2:65" s="1" customFormat="1" ht="24" customHeight="1">
      <c r="B415" s="152"/>
      <c r="C415" s="153" t="s">
        <v>1162</v>
      </c>
      <c r="D415" s="153" t="s">
        <v>178</v>
      </c>
      <c r="E415" s="154" t="s">
        <v>1163</v>
      </c>
      <c r="F415" s="155" t="s">
        <v>1164</v>
      </c>
      <c r="G415" s="156" t="s">
        <v>181</v>
      </c>
      <c r="H415" s="157">
        <v>3278.982</v>
      </c>
      <c r="I415" s="158"/>
      <c r="J415" s="159">
        <f>ROUND(I415*H415,2)</f>
        <v>0</v>
      </c>
      <c r="K415" s="155" t="s">
        <v>182</v>
      </c>
      <c r="L415" s="28"/>
      <c r="M415" s="160" t="s">
        <v>1</v>
      </c>
      <c r="N415" s="161" t="s">
        <v>40</v>
      </c>
      <c r="O415" s="51"/>
      <c r="P415" s="162">
        <f>O415*H415</f>
        <v>0</v>
      </c>
      <c r="Q415" s="162">
        <v>0</v>
      </c>
      <c r="R415" s="162">
        <f>Q415*H415</f>
        <v>0</v>
      </c>
      <c r="S415" s="162">
        <v>0</v>
      </c>
      <c r="T415" s="163">
        <f>S415*H415</f>
        <v>0</v>
      </c>
      <c r="AR415" s="164" t="s">
        <v>244</v>
      </c>
      <c r="AT415" s="164" t="s">
        <v>178</v>
      </c>
      <c r="AU415" s="164" t="s">
        <v>86</v>
      </c>
      <c r="AY415" s="13" t="s">
        <v>176</v>
      </c>
      <c r="BE415" s="165">
        <f>IF(N415="základná",J415,0)</f>
        <v>0</v>
      </c>
      <c r="BF415" s="165">
        <f>IF(N415="znížená",J415,0)</f>
        <v>0</v>
      </c>
      <c r="BG415" s="165">
        <f>IF(N415="zákl. prenesená",J415,0)</f>
        <v>0</v>
      </c>
      <c r="BH415" s="165">
        <f>IF(N415="zníž. prenesená",J415,0)</f>
        <v>0</v>
      </c>
      <c r="BI415" s="165">
        <f>IF(N415="nulová",J415,0)</f>
        <v>0</v>
      </c>
      <c r="BJ415" s="13" t="s">
        <v>86</v>
      </c>
      <c r="BK415" s="165">
        <f>ROUND(I415*H415,2)</f>
        <v>0</v>
      </c>
      <c r="BL415" s="13" t="s">
        <v>244</v>
      </c>
      <c r="BM415" s="164" t="s">
        <v>1165</v>
      </c>
    </row>
    <row r="416" spans="2:65" s="1" customFormat="1" ht="24" customHeight="1">
      <c r="B416" s="152"/>
      <c r="C416" s="153" t="s">
        <v>1166</v>
      </c>
      <c r="D416" s="153" t="s">
        <v>178</v>
      </c>
      <c r="E416" s="154" t="s">
        <v>1167</v>
      </c>
      <c r="F416" s="155" t="s">
        <v>1168</v>
      </c>
      <c r="G416" s="156" t="s">
        <v>181</v>
      </c>
      <c r="H416" s="157">
        <v>2340.7939999999999</v>
      </c>
      <c r="I416" s="158"/>
      <c r="J416" s="159">
        <f>ROUND(I416*H416,2)</f>
        <v>0</v>
      </c>
      <c r="K416" s="155" t="s">
        <v>182</v>
      </c>
      <c r="L416" s="28"/>
      <c r="M416" s="160" t="s">
        <v>1</v>
      </c>
      <c r="N416" s="161" t="s">
        <v>40</v>
      </c>
      <c r="O416" s="51"/>
      <c r="P416" s="162">
        <f>O416*H416</f>
        <v>0</v>
      </c>
      <c r="Q416" s="162">
        <v>1.2E-4</v>
      </c>
      <c r="R416" s="162">
        <f>Q416*H416</f>
        <v>0.28089527999999997</v>
      </c>
      <c r="S416" s="162">
        <v>0</v>
      </c>
      <c r="T416" s="163">
        <f>S416*H416</f>
        <v>0</v>
      </c>
      <c r="AR416" s="164" t="s">
        <v>244</v>
      </c>
      <c r="AT416" s="164" t="s">
        <v>178</v>
      </c>
      <c r="AU416" s="164" t="s">
        <v>86</v>
      </c>
      <c r="AY416" s="13" t="s">
        <v>176</v>
      </c>
      <c r="BE416" s="165">
        <f>IF(N416="základná",J416,0)</f>
        <v>0</v>
      </c>
      <c r="BF416" s="165">
        <f>IF(N416="znížená",J416,0)</f>
        <v>0</v>
      </c>
      <c r="BG416" s="165">
        <f>IF(N416="zákl. prenesená",J416,0)</f>
        <v>0</v>
      </c>
      <c r="BH416" s="165">
        <f>IF(N416="zníž. prenesená",J416,0)</f>
        <v>0</v>
      </c>
      <c r="BI416" s="165">
        <f>IF(N416="nulová",J416,0)</f>
        <v>0</v>
      </c>
      <c r="BJ416" s="13" t="s">
        <v>86</v>
      </c>
      <c r="BK416" s="165">
        <f>ROUND(I416*H416,2)</f>
        <v>0</v>
      </c>
      <c r="BL416" s="13" t="s">
        <v>244</v>
      </c>
      <c r="BM416" s="164" t="s">
        <v>1169</v>
      </c>
    </row>
    <row r="417" spans="2:65" s="1" customFormat="1" ht="24" customHeight="1">
      <c r="B417" s="152"/>
      <c r="C417" s="153" t="s">
        <v>1170</v>
      </c>
      <c r="D417" s="153" t="s">
        <v>178</v>
      </c>
      <c r="E417" s="154" t="s">
        <v>1171</v>
      </c>
      <c r="F417" s="155" t="s">
        <v>1172</v>
      </c>
      <c r="G417" s="156" t="s">
        <v>181</v>
      </c>
      <c r="H417" s="157">
        <v>2396.4839999999999</v>
      </c>
      <c r="I417" s="158"/>
      <c r="J417" s="159">
        <f>ROUND(I417*H417,2)</f>
        <v>0</v>
      </c>
      <c r="K417" s="155" t="s">
        <v>182</v>
      </c>
      <c r="L417" s="28"/>
      <c r="M417" s="160" t="s">
        <v>1</v>
      </c>
      <c r="N417" s="161" t="s">
        <v>40</v>
      </c>
      <c r="O417" s="51"/>
      <c r="P417" s="162">
        <f>O417*H417</f>
        <v>0</v>
      </c>
      <c r="Q417" s="162">
        <v>3.3E-4</v>
      </c>
      <c r="R417" s="162">
        <f>Q417*H417</f>
        <v>0.79083972000000002</v>
      </c>
      <c r="S417" s="162">
        <v>0</v>
      </c>
      <c r="T417" s="163">
        <f>S417*H417</f>
        <v>0</v>
      </c>
      <c r="AR417" s="164" t="s">
        <v>244</v>
      </c>
      <c r="AT417" s="164" t="s">
        <v>178</v>
      </c>
      <c r="AU417" s="164" t="s">
        <v>86</v>
      </c>
      <c r="AY417" s="13" t="s">
        <v>176</v>
      </c>
      <c r="BE417" s="165">
        <f>IF(N417="základná",J417,0)</f>
        <v>0</v>
      </c>
      <c r="BF417" s="165">
        <f>IF(N417="znížená",J417,0)</f>
        <v>0</v>
      </c>
      <c r="BG417" s="165">
        <f>IF(N417="zákl. prenesená",J417,0)</f>
        <v>0</v>
      </c>
      <c r="BH417" s="165">
        <f>IF(N417="zníž. prenesená",J417,0)</f>
        <v>0</v>
      </c>
      <c r="BI417" s="165">
        <f>IF(N417="nulová",J417,0)</f>
        <v>0</v>
      </c>
      <c r="BJ417" s="13" t="s">
        <v>86</v>
      </c>
      <c r="BK417" s="165">
        <f>ROUND(I417*H417,2)</f>
        <v>0</v>
      </c>
      <c r="BL417" s="13" t="s">
        <v>244</v>
      </c>
      <c r="BM417" s="164" t="s">
        <v>1173</v>
      </c>
    </row>
    <row r="418" spans="2:65" s="11" customFormat="1" ht="25.9" customHeight="1">
      <c r="B418" s="139"/>
      <c r="D418" s="140" t="s">
        <v>73</v>
      </c>
      <c r="E418" s="141" t="s">
        <v>383</v>
      </c>
      <c r="F418" s="141" t="s">
        <v>1174</v>
      </c>
      <c r="I418" s="142"/>
      <c r="J418" s="143">
        <f>BK418</f>
        <v>0</v>
      </c>
      <c r="L418" s="139"/>
      <c r="M418" s="144"/>
      <c r="N418" s="145"/>
      <c r="O418" s="145"/>
      <c r="P418" s="146">
        <f>P419</f>
        <v>0</v>
      </c>
      <c r="Q418" s="145"/>
      <c r="R418" s="146">
        <f>R419</f>
        <v>0</v>
      </c>
      <c r="S418" s="145"/>
      <c r="T418" s="147">
        <f>T419</f>
        <v>0</v>
      </c>
      <c r="AR418" s="140" t="s">
        <v>91</v>
      </c>
      <c r="AT418" s="148" t="s">
        <v>73</v>
      </c>
      <c r="AU418" s="148" t="s">
        <v>74</v>
      </c>
      <c r="AY418" s="140" t="s">
        <v>176</v>
      </c>
      <c r="BK418" s="149">
        <f>BK419</f>
        <v>0</v>
      </c>
    </row>
    <row r="419" spans="2:65" s="11" customFormat="1" ht="22.9" customHeight="1">
      <c r="B419" s="139"/>
      <c r="D419" s="140" t="s">
        <v>73</v>
      </c>
      <c r="E419" s="150" t="s">
        <v>1175</v>
      </c>
      <c r="F419" s="150" t="s">
        <v>1176</v>
      </c>
      <c r="I419" s="142"/>
      <c r="J419" s="151">
        <f>BK419</f>
        <v>0</v>
      </c>
      <c r="L419" s="139"/>
      <c r="M419" s="144"/>
      <c r="N419" s="145"/>
      <c r="O419" s="145"/>
      <c r="P419" s="146">
        <f>P420</f>
        <v>0</v>
      </c>
      <c r="Q419" s="145"/>
      <c r="R419" s="146">
        <f>R420</f>
        <v>0</v>
      </c>
      <c r="S419" s="145"/>
      <c r="T419" s="147">
        <f>T420</f>
        <v>0</v>
      </c>
      <c r="AR419" s="140" t="s">
        <v>91</v>
      </c>
      <c r="AT419" s="148" t="s">
        <v>73</v>
      </c>
      <c r="AU419" s="148" t="s">
        <v>81</v>
      </c>
      <c r="AY419" s="140" t="s">
        <v>176</v>
      </c>
      <c r="BK419" s="149">
        <f>BK420</f>
        <v>0</v>
      </c>
    </row>
    <row r="420" spans="2:65" s="1" customFormat="1" ht="16.5" customHeight="1">
      <c r="B420" s="152"/>
      <c r="C420" s="153" t="s">
        <v>1177</v>
      </c>
      <c r="D420" s="153" t="s">
        <v>178</v>
      </c>
      <c r="E420" s="154" t="s">
        <v>1178</v>
      </c>
      <c r="F420" s="155" t="s">
        <v>1179</v>
      </c>
      <c r="G420" s="156" t="s">
        <v>431</v>
      </c>
      <c r="H420" s="157">
        <v>210</v>
      </c>
      <c r="I420" s="158"/>
      <c r="J420" s="159">
        <f>ROUND(I420*H420,2)</f>
        <v>0</v>
      </c>
      <c r="K420" s="155" t="s">
        <v>1</v>
      </c>
      <c r="L420" s="28"/>
      <c r="M420" s="176" t="s">
        <v>1</v>
      </c>
      <c r="N420" s="177" t="s">
        <v>40</v>
      </c>
      <c r="O420" s="178"/>
      <c r="P420" s="179">
        <f>O420*H420</f>
        <v>0</v>
      </c>
      <c r="Q420" s="179">
        <v>0</v>
      </c>
      <c r="R420" s="179">
        <f>Q420*H420</f>
        <v>0</v>
      </c>
      <c r="S420" s="179">
        <v>0</v>
      </c>
      <c r="T420" s="180">
        <f>S420*H420</f>
        <v>0</v>
      </c>
      <c r="AR420" s="164" t="s">
        <v>441</v>
      </c>
      <c r="AT420" s="164" t="s">
        <v>178</v>
      </c>
      <c r="AU420" s="164" t="s">
        <v>86</v>
      </c>
      <c r="AY420" s="13" t="s">
        <v>176</v>
      </c>
      <c r="BE420" s="165">
        <f>IF(N420="základná",J420,0)</f>
        <v>0</v>
      </c>
      <c r="BF420" s="165">
        <f>IF(N420="znížená",J420,0)</f>
        <v>0</v>
      </c>
      <c r="BG420" s="165">
        <f>IF(N420="zákl. prenesená",J420,0)</f>
        <v>0</v>
      </c>
      <c r="BH420" s="165">
        <f>IF(N420="zníž. prenesená",J420,0)</f>
        <v>0</v>
      </c>
      <c r="BI420" s="165">
        <f>IF(N420="nulová",J420,0)</f>
        <v>0</v>
      </c>
      <c r="BJ420" s="13" t="s">
        <v>86</v>
      </c>
      <c r="BK420" s="165">
        <f>ROUND(I420*H420,2)</f>
        <v>0</v>
      </c>
      <c r="BL420" s="13" t="s">
        <v>441</v>
      </c>
      <c r="BM420" s="164" t="s">
        <v>1180</v>
      </c>
    </row>
    <row r="421" spans="2:65" s="1" customFormat="1" ht="6.95" customHeight="1">
      <c r="B421" s="40"/>
      <c r="C421" s="41"/>
      <c r="D421" s="41"/>
      <c r="E421" s="41"/>
      <c r="F421" s="41"/>
      <c r="G421" s="41"/>
      <c r="H421" s="41"/>
      <c r="I421" s="113"/>
      <c r="J421" s="41"/>
      <c r="K421" s="41"/>
      <c r="L421" s="28"/>
    </row>
  </sheetData>
  <autoFilter ref="C152:K420" xr:uid="{00000000-0009-0000-0000-000001000000}"/>
  <mergeCells count="15">
    <mergeCell ref="E139:H139"/>
    <mergeCell ref="E143:H143"/>
    <mergeCell ref="E141:H141"/>
    <mergeCell ref="E145:H14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50"/>
  <sheetViews>
    <sheetView showGridLines="0" topLeftCell="A183" workbookViewId="0">
      <selection activeCell="L205" sqref="L20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5" customWidth="1"/>
    <col min="7" max="7" width="7" customWidth="1"/>
    <col min="8" max="8" width="11.5" customWidth="1"/>
    <col min="9" max="9" width="20.1640625" style="89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95</v>
      </c>
    </row>
    <row r="3" spans="2:46" ht="6.9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4.95" customHeight="1">
      <c r="B4" s="16"/>
      <c r="D4" s="17" t="s">
        <v>121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30" t="str">
        <f>'Rekapitulácia stavby'!K6</f>
        <v>Centrum integrovanej zdravotnej starostlivosti v meste Dobšiná</v>
      </c>
      <c r="F7" s="231"/>
      <c r="G7" s="231"/>
      <c r="H7" s="231"/>
      <c r="L7" s="16"/>
    </row>
    <row r="8" spans="2:46" ht="12.75">
      <c r="B8" s="16"/>
      <c r="D8" s="23" t="s">
        <v>122</v>
      </c>
      <c r="L8" s="16"/>
    </row>
    <row r="9" spans="2:46" ht="25.5" customHeight="1">
      <c r="B9" s="16"/>
      <c r="E9" s="230" t="s">
        <v>123</v>
      </c>
      <c r="F9" s="191"/>
      <c r="G9" s="191"/>
      <c r="H9" s="191"/>
      <c r="L9" s="16"/>
    </row>
    <row r="10" spans="2:46" ht="12" customHeight="1">
      <c r="B10" s="16"/>
      <c r="D10" s="23" t="s">
        <v>124</v>
      </c>
      <c r="L10" s="16"/>
    </row>
    <row r="11" spans="2:46" s="1" customFormat="1" ht="25.5" customHeight="1">
      <c r="B11" s="28"/>
      <c r="E11" s="232" t="s">
        <v>125</v>
      </c>
      <c r="F11" s="233"/>
      <c r="G11" s="233"/>
      <c r="H11" s="233"/>
      <c r="I11" s="93"/>
      <c r="L11" s="28"/>
    </row>
    <row r="12" spans="2:46" s="1" customFormat="1" ht="12" customHeight="1">
      <c r="B12" s="28"/>
      <c r="D12" s="23" t="s">
        <v>126</v>
      </c>
      <c r="I12" s="93"/>
      <c r="L12" s="28"/>
    </row>
    <row r="13" spans="2:46" s="1" customFormat="1" ht="36.950000000000003" customHeight="1">
      <c r="B13" s="28"/>
      <c r="E13" s="198" t="s">
        <v>1181</v>
      </c>
      <c r="F13" s="233"/>
      <c r="G13" s="233"/>
      <c r="H13" s="233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 t="str">
        <f>'Rekapitulácia stavby'!AN8</f>
        <v>12/2018</v>
      </c>
      <c r="L16" s="28"/>
    </row>
    <row r="17" spans="2:12" s="1" customFormat="1" ht="10.9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6.9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34" t="str">
        <f>'Rekapitulácia stavby'!E14</f>
        <v>Vyplň údaj</v>
      </c>
      <c r="F22" s="201"/>
      <c r="G22" s="201"/>
      <c r="H22" s="201"/>
      <c r="I22" s="94" t="s">
        <v>25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6.9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94" t="s">
        <v>25</v>
      </c>
      <c r="J28" s="21" t="str">
        <f>IF('Rekapitulácia stavby'!AN20="","",'Rekapitulácia stavby'!AN20)</f>
        <v/>
      </c>
      <c r="L28" s="28"/>
    </row>
    <row r="29" spans="2:12" s="1" customFormat="1" ht="6.9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05" t="s">
        <v>1</v>
      </c>
      <c r="F31" s="205"/>
      <c r="G31" s="205"/>
      <c r="H31" s="205"/>
      <c r="I31" s="96"/>
      <c r="L31" s="95"/>
    </row>
    <row r="32" spans="2:12" s="1" customFormat="1" ht="6.95" customHeight="1">
      <c r="B32" s="28"/>
      <c r="I32" s="93"/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ROUND(J129, 2)</f>
        <v>0</v>
      </c>
      <c r="L34" s="28"/>
    </row>
    <row r="35" spans="2:12" s="1" customFormat="1" ht="6.9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4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45" customHeight="1">
      <c r="B37" s="28"/>
      <c r="D37" s="92" t="s">
        <v>38</v>
      </c>
      <c r="E37" s="23" t="s">
        <v>39</v>
      </c>
      <c r="F37" s="100">
        <f>ROUND((SUM(BE129:BE249)),  2)</f>
        <v>0</v>
      </c>
      <c r="I37" s="101">
        <v>0.2</v>
      </c>
      <c r="J37" s="100">
        <f>ROUND(((SUM(BE129:BE249))*I37),  2)</f>
        <v>0</v>
      </c>
      <c r="L37" s="28"/>
    </row>
    <row r="38" spans="2:12" s="1" customFormat="1" ht="14.45" customHeight="1">
      <c r="B38" s="28"/>
      <c r="E38" s="23" t="s">
        <v>40</v>
      </c>
      <c r="F38" s="100">
        <f>ROUND((SUM(BF129:BF249)),  2)</f>
        <v>0</v>
      </c>
      <c r="I38" s="101">
        <v>0.2</v>
      </c>
      <c r="J38" s="100">
        <f>ROUND(((SUM(BF129:BF249))*I38),  2)</f>
        <v>0</v>
      </c>
      <c r="L38" s="28"/>
    </row>
    <row r="39" spans="2:12" s="1" customFormat="1" ht="14.45" hidden="1" customHeight="1">
      <c r="B39" s="28"/>
      <c r="E39" s="23" t="s">
        <v>41</v>
      </c>
      <c r="F39" s="100">
        <f>ROUND((SUM(BG129:BG249)),  2)</f>
        <v>0</v>
      </c>
      <c r="I39" s="101">
        <v>0.2</v>
      </c>
      <c r="J39" s="100">
        <f>0</f>
        <v>0</v>
      </c>
      <c r="L39" s="28"/>
    </row>
    <row r="40" spans="2:12" s="1" customFormat="1" ht="14.45" hidden="1" customHeight="1">
      <c r="B40" s="28"/>
      <c r="E40" s="23" t="s">
        <v>42</v>
      </c>
      <c r="F40" s="100">
        <f>ROUND((SUM(BH129:BH249)),  2)</f>
        <v>0</v>
      </c>
      <c r="I40" s="101">
        <v>0.2</v>
      </c>
      <c r="J40" s="100">
        <f>0</f>
        <v>0</v>
      </c>
      <c r="L40" s="28"/>
    </row>
    <row r="41" spans="2:12" s="1" customFormat="1" ht="14.45" hidden="1" customHeight="1">
      <c r="B41" s="28"/>
      <c r="E41" s="23" t="s">
        <v>43</v>
      </c>
      <c r="F41" s="100">
        <f>ROUND((SUM(BI129:BI249)),  2)</f>
        <v>0</v>
      </c>
      <c r="I41" s="101">
        <v>0</v>
      </c>
      <c r="J41" s="100">
        <f>0</f>
        <v>0</v>
      </c>
      <c r="L41" s="28"/>
    </row>
    <row r="42" spans="2:12" s="1" customFormat="1" ht="6.9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45" customHeight="1">
      <c r="B44" s="28"/>
      <c r="I44" s="93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4.95" customHeight="1">
      <c r="B82" s="28"/>
      <c r="C82" s="17" t="s">
        <v>128</v>
      </c>
      <c r="I82" s="93"/>
      <c r="L82" s="28"/>
    </row>
    <row r="83" spans="2:12" s="1" customFormat="1" ht="6.9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30" t="str">
        <f>E7</f>
        <v>Centrum integrovanej zdravotnej starostlivosti v meste Dobšiná</v>
      </c>
      <c r="F85" s="231"/>
      <c r="G85" s="231"/>
      <c r="H85" s="231"/>
      <c r="I85" s="93"/>
      <c r="L85" s="28"/>
    </row>
    <row r="86" spans="2:12" ht="12" customHeight="1">
      <c r="B86" s="16"/>
      <c r="C86" s="23" t="s">
        <v>122</v>
      </c>
      <c r="L86" s="16"/>
    </row>
    <row r="87" spans="2:12" ht="25.5" customHeight="1">
      <c r="B87" s="16"/>
      <c r="E87" s="230" t="s">
        <v>123</v>
      </c>
      <c r="F87" s="191"/>
      <c r="G87" s="191"/>
      <c r="H87" s="191"/>
      <c r="L87" s="16"/>
    </row>
    <row r="88" spans="2:12" ht="12" customHeight="1">
      <c r="B88" s="16"/>
      <c r="C88" s="23" t="s">
        <v>124</v>
      </c>
      <c r="L88" s="16"/>
    </row>
    <row r="89" spans="2:12" s="1" customFormat="1" ht="25.5" customHeight="1">
      <c r="B89" s="28"/>
      <c r="E89" s="232" t="s">
        <v>125</v>
      </c>
      <c r="F89" s="233"/>
      <c r="G89" s="233"/>
      <c r="H89" s="233"/>
      <c r="I89" s="93"/>
      <c r="L89" s="28"/>
    </row>
    <row r="90" spans="2:12" s="1" customFormat="1" ht="12" customHeight="1">
      <c r="B90" s="28"/>
      <c r="C90" s="23" t="s">
        <v>126</v>
      </c>
      <c r="I90" s="93"/>
      <c r="L90" s="28"/>
    </row>
    <row r="91" spans="2:12" s="1" customFormat="1" ht="16.5" customHeight="1">
      <c r="B91" s="28"/>
      <c r="E91" s="198" t="str">
        <f>E13</f>
        <v>C.02 - Ústedné vykurovanie</v>
      </c>
      <c r="F91" s="233"/>
      <c r="G91" s="233"/>
      <c r="H91" s="233"/>
      <c r="I91" s="93"/>
      <c r="L91" s="28"/>
    </row>
    <row r="92" spans="2:12" s="1" customFormat="1" ht="6.9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kat. územie Dobšiná, parc. číslo 1319/1</v>
      </c>
      <c r="I93" s="94" t="s">
        <v>21</v>
      </c>
      <c r="J93" s="48" t="str">
        <f>IF(J16="","",J16)</f>
        <v>12/2018</v>
      </c>
      <c r="L93" s="28"/>
    </row>
    <row r="94" spans="2:12" s="1" customFormat="1" ht="6.95" customHeight="1">
      <c r="B94" s="28"/>
      <c r="I94" s="93"/>
      <c r="L94" s="28"/>
    </row>
    <row r="95" spans="2:12" s="1" customFormat="1" ht="43.15" customHeight="1">
      <c r="B95" s="28"/>
      <c r="C95" s="23" t="s">
        <v>22</v>
      </c>
      <c r="F95" s="21" t="str">
        <f>E19</f>
        <v>mesto Dobšiná, SNP 554, 049 25 Dobšiná, SR</v>
      </c>
      <c r="I95" s="94" t="s">
        <v>28</v>
      </c>
      <c r="J95" s="26" t="str">
        <f>E25</f>
        <v>Ing.Jiří Tencar Ph.D.;Južná trieda 1566/41, Košice</v>
      </c>
      <c r="L95" s="28"/>
    </row>
    <row r="96" spans="2:12" s="1" customFormat="1" ht="15.2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 xml:space="preserve"> 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129</v>
      </c>
      <c r="D98" s="102"/>
      <c r="E98" s="102"/>
      <c r="F98" s="102"/>
      <c r="G98" s="102"/>
      <c r="H98" s="102"/>
      <c r="I98" s="116"/>
      <c r="J98" s="117" t="s">
        <v>130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" customHeight="1">
      <c r="B100" s="28"/>
      <c r="C100" s="118" t="s">
        <v>131</v>
      </c>
      <c r="I100" s="93"/>
      <c r="J100" s="62">
        <f>J129</f>
        <v>0</v>
      </c>
      <c r="L100" s="28"/>
      <c r="AU100" s="13" t="s">
        <v>132</v>
      </c>
    </row>
    <row r="101" spans="2:47" s="8" customFormat="1" ht="24.95" customHeight="1">
      <c r="B101" s="119"/>
      <c r="D101" s="120" t="s">
        <v>1182</v>
      </c>
      <c r="E101" s="121"/>
      <c r="F101" s="121"/>
      <c r="G101" s="121"/>
      <c r="H101" s="121"/>
      <c r="I101" s="122"/>
      <c r="J101" s="123">
        <f>J130</f>
        <v>0</v>
      </c>
      <c r="L101" s="119"/>
    </row>
    <row r="102" spans="2:47" s="9" customFormat="1" ht="19.899999999999999" customHeight="1">
      <c r="B102" s="124"/>
      <c r="D102" s="125" t="s">
        <v>1183</v>
      </c>
      <c r="E102" s="126"/>
      <c r="F102" s="126"/>
      <c r="G102" s="126"/>
      <c r="H102" s="126"/>
      <c r="I102" s="127"/>
      <c r="J102" s="128">
        <f>J131</f>
        <v>0</v>
      </c>
      <c r="L102" s="124"/>
    </row>
    <row r="103" spans="2:47" s="9" customFormat="1" ht="19.899999999999999" customHeight="1">
      <c r="B103" s="124"/>
      <c r="D103" s="125" t="s">
        <v>1184</v>
      </c>
      <c r="E103" s="126"/>
      <c r="F103" s="126"/>
      <c r="G103" s="126"/>
      <c r="H103" s="126"/>
      <c r="I103" s="127"/>
      <c r="J103" s="128">
        <f>J144</f>
        <v>0</v>
      </c>
      <c r="L103" s="124"/>
    </row>
    <row r="104" spans="2:47" s="9" customFormat="1" ht="19.899999999999999" customHeight="1">
      <c r="B104" s="124"/>
      <c r="D104" s="125" t="s">
        <v>1185</v>
      </c>
      <c r="E104" s="126"/>
      <c r="F104" s="126"/>
      <c r="G104" s="126"/>
      <c r="H104" s="126"/>
      <c r="I104" s="127"/>
      <c r="J104" s="128">
        <f>J181</f>
        <v>0</v>
      </c>
      <c r="L104" s="124"/>
    </row>
    <row r="105" spans="2:47" s="9" customFormat="1" ht="19.899999999999999" customHeight="1">
      <c r="B105" s="124"/>
      <c r="D105" s="125" t="s">
        <v>1186</v>
      </c>
      <c r="E105" s="126"/>
      <c r="F105" s="126"/>
      <c r="G105" s="126"/>
      <c r="H105" s="126"/>
      <c r="I105" s="127"/>
      <c r="J105" s="128">
        <f>J206</f>
        <v>0</v>
      </c>
      <c r="L105" s="124"/>
    </row>
    <row r="106" spans="2:47" s="1" customFormat="1" ht="21.75" customHeight="1">
      <c r="B106" s="28"/>
      <c r="I106" s="93"/>
      <c r="L106" s="28"/>
    </row>
    <row r="107" spans="2:47" s="1" customFormat="1" ht="6.95" customHeight="1">
      <c r="B107" s="40"/>
      <c r="C107" s="41"/>
      <c r="D107" s="41"/>
      <c r="E107" s="41"/>
      <c r="F107" s="41"/>
      <c r="G107" s="41"/>
      <c r="H107" s="41"/>
      <c r="I107" s="113"/>
      <c r="J107" s="41"/>
      <c r="K107" s="41"/>
      <c r="L107" s="28"/>
    </row>
    <row r="111" spans="2:47" s="1" customFormat="1" ht="6.95" customHeight="1">
      <c r="B111" s="42"/>
      <c r="C111" s="43"/>
      <c r="D111" s="43"/>
      <c r="E111" s="43"/>
      <c r="F111" s="43"/>
      <c r="G111" s="43"/>
      <c r="H111" s="43"/>
      <c r="I111" s="114"/>
      <c r="J111" s="43"/>
      <c r="K111" s="43"/>
      <c r="L111" s="28"/>
    </row>
    <row r="112" spans="2:47" s="1" customFormat="1" ht="24.95" customHeight="1">
      <c r="B112" s="28"/>
      <c r="C112" s="17" t="s">
        <v>162</v>
      </c>
      <c r="I112" s="93"/>
      <c r="L112" s="28"/>
    </row>
    <row r="113" spans="2:20" s="1" customFormat="1" ht="6.95" customHeight="1">
      <c r="B113" s="28"/>
      <c r="I113" s="93"/>
      <c r="L113" s="28"/>
    </row>
    <row r="114" spans="2:20" s="1" customFormat="1" ht="12" customHeight="1">
      <c r="B114" s="28"/>
      <c r="C114" s="23" t="s">
        <v>15</v>
      </c>
      <c r="I114" s="93"/>
      <c r="L114" s="28"/>
    </row>
    <row r="115" spans="2:20" s="1" customFormat="1" ht="16.5" customHeight="1">
      <c r="B115" s="28"/>
      <c r="E115" s="230" t="str">
        <f>E7</f>
        <v>Centrum integrovanej zdravotnej starostlivosti v meste Dobšiná</v>
      </c>
      <c r="F115" s="231"/>
      <c r="G115" s="231"/>
      <c r="H115" s="231"/>
      <c r="I115" s="93"/>
      <c r="L115" s="28"/>
    </row>
    <row r="116" spans="2:20" ht="12" customHeight="1">
      <c r="B116" s="16"/>
      <c r="C116" s="23" t="s">
        <v>122</v>
      </c>
      <c r="L116" s="16"/>
    </row>
    <row r="117" spans="2:20" ht="25.5" customHeight="1">
      <c r="B117" s="16"/>
      <c r="E117" s="230" t="s">
        <v>123</v>
      </c>
      <c r="F117" s="191"/>
      <c r="G117" s="191"/>
      <c r="H117" s="191"/>
      <c r="L117" s="16"/>
    </row>
    <row r="118" spans="2:20" ht="12" customHeight="1">
      <c r="B118" s="16"/>
      <c r="C118" s="23" t="s">
        <v>124</v>
      </c>
      <c r="L118" s="16"/>
    </row>
    <row r="119" spans="2:20" s="1" customFormat="1" ht="25.5" customHeight="1">
      <c r="B119" s="28"/>
      <c r="E119" s="232" t="s">
        <v>125</v>
      </c>
      <c r="F119" s="233"/>
      <c r="G119" s="233"/>
      <c r="H119" s="233"/>
      <c r="I119" s="93"/>
      <c r="L119" s="28"/>
    </row>
    <row r="120" spans="2:20" s="1" customFormat="1" ht="12" customHeight="1">
      <c r="B120" s="28"/>
      <c r="C120" s="23" t="s">
        <v>126</v>
      </c>
      <c r="I120" s="93"/>
      <c r="L120" s="28"/>
    </row>
    <row r="121" spans="2:20" s="1" customFormat="1" ht="16.5" customHeight="1">
      <c r="B121" s="28"/>
      <c r="E121" s="198" t="str">
        <f>E13</f>
        <v>C.02 - Ústedné vykurovanie</v>
      </c>
      <c r="F121" s="233"/>
      <c r="G121" s="233"/>
      <c r="H121" s="233"/>
      <c r="I121" s="93"/>
      <c r="L121" s="28"/>
    </row>
    <row r="122" spans="2:20" s="1" customFormat="1" ht="6.95" customHeight="1">
      <c r="B122" s="28"/>
      <c r="I122" s="93"/>
      <c r="L122" s="28"/>
    </row>
    <row r="123" spans="2:20" s="1" customFormat="1" ht="12" customHeight="1">
      <c r="B123" s="28"/>
      <c r="C123" s="23" t="s">
        <v>19</v>
      </c>
      <c r="F123" s="21" t="str">
        <f>F16</f>
        <v>kat. územie Dobšiná, parc. číslo 1319/1</v>
      </c>
      <c r="I123" s="94" t="s">
        <v>21</v>
      </c>
      <c r="J123" s="48" t="str">
        <f>IF(J16="","",J16)</f>
        <v>12/2018</v>
      </c>
      <c r="L123" s="28"/>
    </row>
    <row r="124" spans="2:20" s="1" customFormat="1" ht="6.95" customHeight="1">
      <c r="B124" s="28"/>
      <c r="I124" s="93"/>
      <c r="L124" s="28"/>
    </row>
    <row r="125" spans="2:20" s="1" customFormat="1" ht="43.15" customHeight="1">
      <c r="B125" s="28"/>
      <c r="C125" s="23" t="s">
        <v>22</v>
      </c>
      <c r="F125" s="21" t="str">
        <f>E19</f>
        <v>mesto Dobšiná, SNP 554, 049 25 Dobšiná, SR</v>
      </c>
      <c r="I125" s="94" t="s">
        <v>28</v>
      </c>
      <c r="J125" s="26" t="str">
        <f>E25</f>
        <v>Ing.Jiří Tencar Ph.D.;Južná trieda 1566/41, Košice</v>
      </c>
      <c r="L125" s="28"/>
    </row>
    <row r="126" spans="2:20" s="1" customFormat="1" ht="15.2" customHeight="1">
      <c r="B126" s="28"/>
      <c r="C126" s="23" t="s">
        <v>26</v>
      </c>
      <c r="F126" s="21" t="str">
        <f>IF(E22="","",E22)</f>
        <v>Vyplň údaj</v>
      </c>
      <c r="I126" s="94" t="s">
        <v>31</v>
      </c>
      <c r="J126" s="26" t="str">
        <f>E28</f>
        <v xml:space="preserve"> </v>
      </c>
      <c r="L126" s="28"/>
    </row>
    <row r="127" spans="2:20" s="1" customFormat="1" ht="10.35" customHeight="1">
      <c r="B127" s="28"/>
      <c r="I127" s="93"/>
      <c r="L127" s="28"/>
    </row>
    <row r="128" spans="2:20" s="10" customFormat="1" ht="29.25" customHeight="1">
      <c r="B128" s="129"/>
      <c r="C128" s="130" t="s">
        <v>163</v>
      </c>
      <c r="D128" s="131" t="s">
        <v>59</v>
      </c>
      <c r="E128" s="131" t="s">
        <v>55</v>
      </c>
      <c r="F128" s="131" t="s">
        <v>56</v>
      </c>
      <c r="G128" s="131" t="s">
        <v>164</v>
      </c>
      <c r="H128" s="131" t="s">
        <v>165</v>
      </c>
      <c r="I128" s="132" t="s">
        <v>166</v>
      </c>
      <c r="J128" s="133" t="s">
        <v>130</v>
      </c>
      <c r="K128" s="134" t="s">
        <v>167</v>
      </c>
      <c r="L128" s="129"/>
      <c r="M128" s="55" t="s">
        <v>1</v>
      </c>
      <c r="N128" s="56" t="s">
        <v>38</v>
      </c>
      <c r="O128" s="56" t="s">
        <v>168</v>
      </c>
      <c r="P128" s="56" t="s">
        <v>169</v>
      </c>
      <c r="Q128" s="56" t="s">
        <v>170</v>
      </c>
      <c r="R128" s="56" t="s">
        <v>171</v>
      </c>
      <c r="S128" s="56" t="s">
        <v>172</v>
      </c>
      <c r="T128" s="57" t="s">
        <v>173</v>
      </c>
    </row>
    <row r="129" spans="2:65" s="1" customFormat="1" ht="22.9" customHeight="1">
      <c r="B129" s="28"/>
      <c r="C129" s="60" t="s">
        <v>131</v>
      </c>
      <c r="I129" s="93"/>
      <c r="J129" s="135">
        <f>BK129</f>
        <v>0</v>
      </c>
      <c r="L129" s="28"/>
      <c r="M129" s="58"/>
      <c r="N129" s="49"/>
      <c r="O129" s="49"/>
      <c r="P129" s="136">
        <f>P130</f>
        <v>0</v>
      </c>
      <c r="Q129" s="49"/>
      <c r="R129" s="136">
        <f>R130</f>
        <v>5.7118600000000006</v>
      </c>
      <c r="S129" s="49"/>
      <c r="T129" s="137">
        <f>T130</f>
        <v>3.8170600000000001</v>
      </c>
      <c r="AT129" s="13" t="s">
        <v>73</v>
      </c>
      <c r="AU129" s="13" t="s">
        <v>132</v>
      </c>
      <c r="BK129" s="138">
        <f>BK130</f>
        <v>0</v>
      </c>
    </row>
    <row r="130" spans="2:65" s="11" customFormat="1" ht="25.9" customHeight="1">
      <c r="B130" s="139"/>
      <c r="D130" s="140" t="s">
        <v>73</v>
      </c>
      <c r="E130" s="141" t="s">
        <v>567</v>
      </c>
      <c r="F130" s="141" t="s">
        <v>1187</v>
      </c>
      <c r="I130" s="142"/>
      <c r="J130" s="143">
        <f>BK130</f>
        <v>0</v>
      </c>
      <c r="L130" s="139"/>
      <c r="M130" s="144"/>
      <c r="N130" s="145"/>
      <c r="O130" s="145"/>
      <c r="P130" s="146">
        <f>P131+P144+P181+P206</f>
        <v>0</v>
      </c>
      <c r="Q130" s="145"/>
      <c r="R130" s="146">
        <f>R131+R144+R181+R206</f>
        <v>5.7118600000000006</v>
      </c>
      <c r="S130" s="145"/>
      <c r="T130" s="147">
        <f>T131+T144+T181+T206</f>
        <v>3.8170600000000001</v>
      </c>
      <c r="AR130" s="140" t="s">
        <v>86</v>
      </c>
      <c r="AT130" s="148" t="s">
        <v>73</v>
      </c>
      <c r="AU130" s="148" t="s">
        <v>74</v>
      </c>
      <c r="AY130" s="140" t="s">
        <v>176</v>
      </c>
      <c r="BK130" s="149">
        <f>BK131+BK144+BK181+BK206</f>
        <v>0</v>
      </c>
    </row>
    <row r="131" spans="2:65" s="11" customFormat="1" ht="22.9" customHeight="1">
      <c r="B131" s="139"/>
      <c r="D131" s="140" t="s">
        <v>73</v>
      </c>
      <c r="E131" s="150" t="s">
        <v>612</v>
      </c>
      <c r="F131" s="150" t="s">
        <v>1188</v>
      </c>
      <c r="I131" s="142"/>
      <c r="J131" s="151">
        <f>BK131</f>
        <v>0</v>
      </c>
      <c r="L131" s="139"/>
      <c r="M131" s="144"/>
      <c r="N131" s="145"/>
      <c r="O131" s="145"/>
      <c r="P131" s="146">
        <f>SUM(P132:P143)</f>
        <v>0</v>
      </c>
      <c r="Q131" s="145"/>
      <c r="R131" s="146">
        <f>SUM(R132:R143)</f>
        <v>5.7539999999999994E-2</v>
      </c>
      <c r="S131" s="145"/>
      <c r="T131" s="147">
        <f>SUM(T132:T143)</f>
        <v>0</v>
      </c>
      <c r="AR131" s="140" t="s">
        <v>86</v>
      </c>
      <c r="AT131" s="148" t="s">
        <v>73</v>
      </c>
      <c r="AU131" s="148" t="s">
        <v>81</v>
      </c>
      <c r="AY131" s="140" t="s">
        <v>176</v>
      </c>
      <c r="BK131" s="149">
        <f>SUM(BK132:BK143)</f>
        <v>0</v>
      </c>
    </row>
    <row r="132" spans="2:65" s="1" customFormat="1" ht="24" customHeight="1">
      <c r="B132" s="152"/>
      <c r="C132" s="166" t="s">
        <v>81</v>
      </c>
      <c r="D132" s="166" t="s">
        <v>383</v>
      </c>
      <c r="E132" s="167" t="s">
        <v>1189</v>
      </c>
      <c r="F132" s="168" t="s">
        <v>1190</v>
      </c>
      <c r="G132" s="169" t="s">
        <v>431</v>
      </c>
      <c r="H132" s="170">
        <v>113</v>
      </c>
      <c r="I132" s="171"/>
      <c r="J132" s="172">
        <f t="shared" ref="J132:J143" si="0">ROUND(I132*H132,2)</f>
        <v>0</v>
      </c>
      <c r="K132" s="168" t="s">
        <v>1</v>
      </c>
      <c r="L132" s="173"/>
      <c r="M132" s="174" t="s">
        <v>1</v>
      </c>
      <c r="N132" s="175" t="s">
        <v>40</v>
      </c>
      <c r="O132" s="51"/>
      <c r="P132" s="162">
        <f t="shared" ref="P132:P143" si="1">O132*H132</f>
        <v>0</v>
      </c>
      <c r="Q132" s="162">
        <v>2.0000000000000002E-5</v>
      </c>
      <c r="R132" s="162">
        <f t="shared" ref="R132:R143" si="2">Q132*H132</f>
        <v>2.2600000000000003E-3</v>
      </c>
      <c r="S132" s="162">
        <v>0</v>
      </c>
      <c r="T132" s="163">
        <f t="shared" ref="T132:T143" si="3">S132*H132</f>
        <v>0</v>
      </c>
      <c r="AR132" s="164" t="s">
        <v>310</v>
      </c>
      <c r="AT132" s="164" t="s">
        <v>383</v>
      </c>
      <c r="AU132" s="164" t="s">
        <v>86</v>
      </c>
      <c r="AY132" s="13" t="s">
        <v>176</v>
      </c>
      <c r="BE132" s="165">
        <f t="shared" ref="BE132:BE143" si="4">IF(N132="základná",J132,0)</f>
        <v>0</v>
      </c>
      <c r="BF132" s="165">
        <f t="shared" ref="BF132:BF143" si="5">IF(N132="znížená",J132,0)</f>
        <v>0</v>
      </c>
      <c r="BG132" s="165">
        <f t="shared" ref="BG132:BG143" si="6">IF(N132="zákl. prenesená",J132,0)</f>
        <v>0</v>
      </c>
      <c r="BH132" s="165">
        <f t="shared" ref="BH132:BH143" si="7">IF(N132="zníž. prenesená",J132,0)</f>
        <v>0</v>
      </c>
      <c r="BI132" s="165">
        <f t="shared" ref="BI132:BI143" si="8">IF(N132="nulová",J132,0)</f>
        <v>0</v>
      </c>
      <c r="BJ132" s="13" t="s">
        <v>86</v>
      </c>
      <c r="BK132" s="165">
        <f t="shared" ref="BK132:BK143" si="9">ROUND(I132*H132,2)</f>
        <v>0</v>
      </c>
      <c r="BL132" s="13" t="s">
        <v>244</v>
      </c>
      <c r="BM132" s="164" t="s">
        <v>1191</v>
      </c>
    </row>
    <row r="133" spans="2:65" s="1" customFormat="1" ht="24" customHeight="1">
      <c r="B133" s="152"/>
      <c r="C133" s="166" t="s">
        <v>86</v>
      </c>
      <c r="D133" s="166" t="s">
        <v>383</v>
      </c>
      <c r="E133" s="167" t="s">
        <v>1192</v>
      </c>
      <c r="F133" s="168" t="s">
        <v>1193</v>
      </c>
      <c r="G133" s="169" t="s">
        <v>431</v>
      </c>
      <c r="H133" s="170">
        <v>140</v>
      </c>
      <c r="I133" s="171"/>
      <c r="J133" s="172">
        <f t="shared" si="0"/>
        <v>0</v>
      </c>
      <c r="K133" s="168" t="s">
        <v>1</v>
      </c>
      <c r="L133" s="173"/>
      <c r="M133" s="174" t="s">
        <v>1</v>
      </c>
      <c r="N133" s="175" t="s">
        <v>40</v>
      </c>
      <c r="O133" s="51"/>
      <c r="P133" s="162">
        <f t="shared" si="1"/>
        <v>0</v>
      </c>
      <c r="Q133" s="162">
        <v>1.3999999999999999E-4</v>
      </c>
      <c r="R133" s="162">
        <f t="shared" si="2"/>
        <v>1.9599999999999999E-2</v>
      </c>
      <c r="S133" s="162">
        <v>0</v>
      </c>
      <c r="T133" s="163">
        <f t="shared" si="3"/>
        <v>0</v>
      </c>
      <c r="AR133" s="164" t="s">
        <v>310</v>
      </c>
      <c r="AT133" s="164" t="s">
        <v>383</v>
      </c>
      <c r="AU133" s="164" t="s">
        <v>86</v>
      </c>
      <c r="AY133" s="13" t="s">
        <v>176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3" t="s">
        <v>86</v>
      </c>
      <c r="BK133" s="165">
        <f t="shared" si="9"/>
        <v>0</v>
      </c>
      <c r="BL133" s="13" t="s">
        <v>244</v>
      </c>
      <c r="BM133" s="164" t="s">
        <v>1194</v>
      </c>
    </row>
    <row r="134" spans="2:65" s="1" customFormat="1" ht="24" customHeight="1">
      <c r="B134" s="152"/>
      <c r="C134" s="166" t="s">
        <v>91</v>
      </c>
      <c r="D134" s="166" t="s">
        <v>383</v>
      </c>
      <c r="E134" s="167" t="s">
        <v>1195</v>
      </c>
      <c r="F134" s="168" t="s">
        <v>1196</v>
      </c>
      <c r="G134" s="169" t="s">
        <v>431</v>
      </c>
      <c r="H134" s="170">
        <v>50</v>
      </c>
      <c r="I134" s="171"/>
      <c r="J134" s="172">
        <f t="shared" si="0"/>
        <v>0</v>
      </c>
      <c r="K134" s="168" t="s">
        <v>1</v>
      </c>
      <c r="L134" s="173"/>
      <c r="M134" s="174" t="s">
        <v>1</v>
      </c>
      <c r="N134" s="175" t="s">
        <v>40</v>
      </c>
      <c r="O134" s="51"/>
      <c r="P134" s="162">
        <f t="shared" si="1"/>
        <v>0</v>
      </c>
      <c r="Q134" s="162">
        <v>1.0000000000000001E-5</v>
      </c>
      <c r="R134" s="162">
        <f t="shared" si="2"/>
        <v>5.0000000000000001E-4</v>
      </c>
      <c r="S134" s="162">
        <v>0</v>
      </c>
      <c r="T134" s="163">
        <f t="shared" si="3"/>
        <v>0</v>
      </c>
      <c r="AR134" s="164" t="s">
        <v>310</v>
      </c>
      <c r="AT134" s="164" t="s">
        <v>383</v>
      </c>
      <c r="AU134" s="164" t="s">
        <v>86</v>
      </c>
      <c r="AY134" s="13" t="s">
        <v>176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3" t="s">
        <v>86</v>
      </c>
      <c r="BK134" s="165">
        <f t="shared" si="9"/>
        <v>0</v>
      </c>
      <c r="BL134" s="13" t="s">
        <v>244</v>
      </c>
      <c r="BM134" s="164" t="s">
        <v>1197</v>
      </c>
    </row>
    <row r="135" spans="2:65" s="1" customFormat="1" ht="24" customHeight="1">
      <c r="B135" s="152"/>
      <c r="C135" s="166" t="s">
        <v>183</v>
      </c>
      <c r="D135" s="166" t="s">
        <v>383</v>
      </c>
      <c r="E135" s="167" t="s">
        <v>1198</v>
      </c>
      <c r="F135" s="168" t="s">
        <v>1199</v>
      </c>
      <c r="G135" s="169" t="s">
        <v>431</v>
      </c>
      <c r="H135" s="170">
        <v>100</v>
      </c>
      <c r="I135" s="171"/>
      <c r="J135" s="172">
        <f t="shared" si="0"/>
        <v>0</v>
      </c>
      <c r="K135" s="168" t="s">
        <v>1</v>
      </c>
      <c r="L135" s="173"/>
      <c r="M135" s="174" t="s">
        <v>1</v>
      </c>
      <c r="N135" s="175" t="s">
        <v>40</v>
      </c>
      <c r="O135" s="51"/>
      <c r="P135" s="162">
        <f t="shared" si="1"/>
        <v>0</v>
      </c>
      <c r="Q135" s="162">
        <v>2.0000000000000002E-5</v>
      </c>
      <c r="R135" s="162">
        <f t="shared" si="2"/>
        <v>2E-3</v>
      </c>
      <c r="S135" s="162">
        <v>0</v>
      </c>
      <c r="T135" s="163">
        <f t="shared" si="3"/>
        <v>0</v>
      </c>
      <c r="AR135" s="164" t="s">
        <v>310</v>
      </c>
      <c r="AT135" s="164" t="s">
        <v>383</v>
      </c>
      <c r="AU135" s="164" t="s">
        <v>86</v>
      </c>
      <c r="AY135" s="13" t="s">
        <v>176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3" t="s">
        <v>86</v>
      </c>
      <c r="BK135" s="165">
        <f t="shared" si="9"/>
        <v>0</v>
      </c>
      <c r="BL135" s="13" t="s">
        <v>244</v>
      </c>
      <c r="BM135" s="164" t="s">
        <v>1200</v>
      </c>
    </row>
    <row r="136" spans="2:65" s="1" customFormat="1" ht="24" customHeight="1">
      <c r="B136" s="152"/>
      <c r="C136" s="166" t="s">
        <v>195</v>
      </c>
      <c r="D136" s="166" t="s">
        <v>383</v>
      </c>
      <c r="E136" s="167" t="s">
        <v>1201</v>
      </c>
      <c r="F136" s="168" t="s">
        <v>1202</v>
      </c>
      <c r="G136" s="169" t="s">
        <v>431</v>
      </c>
      <c r="H136" s="170">
        <v>160</v>
      </c>
      <c r="I136" s="171"/>
      <c r="J136" s="172">
        <f t="shared" si="0"/>
        <v>0</v>
      </c>
      <c r="K136" s="168" t="s">
        <v>1</v>
      </c>
      <c r="L136" s="173"/>
      <c r="M136" s="174" t="s">
        <v>1</v>
      </c>
      <c r="N136" s="175" t="s">
        <v>40</v>
      </c>
      <c r="O136" s="51"/>
      <c r="P136" s="162">
        <f t="shared" si="1"/>
        <v>0</v>
      </c>
      <c r="Q136" s="162">
        <v>4.0000000000000003E-5</v>
      </c>
      <c r="R136" s="162">
        <f t="shared" si="2"/>
        <v>6.4000000000000003E-3</v>
      </c>
      <c r="S136" s="162">
        <v>0</v>
      </c>
      <c r="T136" s="163">
        <f t="shared" si="3"/>
        <v>0</v>
      </c>
      <c r="AR136" s="164" t="s">
        <v>310</v>
      </c>
      <c r="AT136" s="164" t="s">
        <v>383</v>
      </c>
      <c r="AU136" s="164" t="s">
        <v>86</v>
      </c>
      <c r="AY136" s="13" t="s">
        <v>176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3" t="s">
        <v>86</v>
      </c>
      <c r="BK136" s="165">
        <f t="shared" si="9"/>
        <v>0</v>
      </c>
      <c r="BL136" s="13" t="s">
        <v>244</v>
      </c>
      <c r="BM136" s="164" t="s">
        <v>1203</v>
      </c>
    </row>
    <row r="137" spans="2:65" s="1" customFormat="1" ht="24" customHeight="1">
      <c r="B137" s="152"/>
      <c r="C137" s="166" t="s">
        <v>199</v>
      </c>
      <c r="D137" s="166" t="s">
        <v>383</v>
      </c>
      <c r="E137" s="167" t="s">
        <v>1204</v>
      </c>
      <c r="F137" s="168" t="s">
        <v>1205</v>
      </c>
      <c r="G137" s="169" t="s">
        <v>431</v>
      </c>
      <c r="H137" s="170">
        <v>92</v>
      </c>
      <c r="I137" s="171"/>
      <c r="J137" s="172">
        <f t="shared" si="0"/>
        <v>0</v>
      </c>
      <c r="K137" s="168" t="s">
        <v>1</v>
      </c>
      <c r="L137" s="173"/>
      <c r="M137" s="174" t="s">
        <v>1</v>
      </c>
      <c r="N137" s="175" t="s">
        <v>40</v>
      </c>
      <c r="O137" s="51"/>
      <c r="P137" s="162">
        <f t="shared" si="1"/>
        <v>0</v>
      </c>
      <c r="Q137" s="162">
        <v>9.0000000000000006E-5</v>
      </c>
      <c r="R137" s="162">
        <f t="shared" si="2"/>
        <v>8.2800000000000009E-3</v>
      </c>
      <c r="S137" s="162">
        <v>0</v>
      </c>
      <c r="T137" s="163">
        <f t="shared" si="3"/>
        <v>0</v>
      </c>
      <c r="AR137" s="164" t="s">
        <v>310</v>
      </c>
      <c r="AT137" s="164" t="s">
        <v>383</v>
      </c>
      <c r="AU137" s="164" t="s">
        <v>86</v>
      </c>
      <c r="AY137" s="13" t="s">
        <v>176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3" t="s">
        <v>86</v>
      </c>
      <c r="BK137" s="165">
        <f t="shared" si="9"/>
        <v>0</v>
      </c>
      <c r="BL137" s="13" t="s">
        <v>244</v>
      </c>
      <c r="BM137" s="164" t="s">
        <v>1206</v>
      </c>
    </row>
    <row r="138" spans="2:65" s="1" customFormat="1" ht="24" customHeight="1">
      <c r="B138" s="152"/>
      <c r="C138" s="166" t="s">
        <v>203</v>
      </c>
      <c r="D138" s="166" t="s">
        <v>383</v>
      </c>
      <c r="E138" s="167" t="s">
        <v>1207</v>
      </c>
      <c r="F138" s="168" t="s">
        <v>1208</v>
      </c>
      <c r="G138" s="169" t="s">
        <v>431</v>
      </c>
      <c r="H138" s="170">
        <v>80</v>
      </c>
      <c r="I138" s="171"/>
      <c r="J138" s="172">
        <f t="shared" si="0"/>
        <v>0</v>
      </c>
      <c r="K138" s="168" t="s">
        <v>1</v>
      </c>
      <c r="L138" s="173"/>
      <c r="M138" s="174" t="s">
        <v>1</v>
      </c>
      <c r="N138" s="175" t="s">
        <v>40</v>
      </c>
      <c r="O138" s="51"/>
      <c r="P138" s="162">
        <f t="shared" si="1"/>
        <v>0</v>
      </c>
      <c r="Q138" s="162">
        <v>1.9000000000000001E-4</v>
      </c>
      <c r="R138" s="162">
        <f t="shared" si="2"/>
        <v>1.5200000000000002E-2</v>
      </c>
      <c r="S138" s="162">
        <v>0</v>
      </c>
      <c r="T138" s="163">
        <f t="shared" si="3"/>
        <v>0</v>
      </c>
      <c r="AR138" s="164" t="s">
        <v>310</v>
      </c>
      <c r="AT138" s="164" t="s">
        <v>383</v>
      </c>
      <c r="AU138" s="164" t="s">
        <v>86</v>
      </c>
      <c r="AY138" s="13" t="s">
        <v>176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3" t="s">
        <v>86</v>
      </c>
      <c r="BK138" s="165">
        <f t="shared" si="9"/>
        <v>0</v>
      </c>
      <c r="BL138" s="13" t="s">
        <v>244</v>
      </c>
      <c r="BM138" s="164" t="s">
        <v>1209</v>
      </c>
    </row>
    <row r="139" spans="2:65" s="1" customFormat="1" ht="24" customHeight="1">
      <c r="B139" s="152"/>
      <c r="C139" s="166" t="s">
        <v>208</v>
      </c>
      <c r="D139" s="166" t="s">
        <v>383</v>
      </c>
      <c r="E139" s="167" t="s">
        <v>1210</v>
      </c>
      <c r="F139" s="168" t="s">
        <v>1211</v>
      </c>
      <c r="G139" s="169" t="s">
        <v>431</v>
      </c>
      <c r="H139" s="170">
        <v>33</v>
      </c>
      <c r="I139" s="171"/>
      <c r="J139" s="172">
        <f t="shared" si="0"/>
        <v>0</v>
      </c>
      <c r="K139" s="168" t="s">
        <v>1</v>
      </c>
      <c r="L139" s="173"/>
      <c r="M139" s="174" t="s">
        <v>1</v>
      </c>
      <c r="N139" s="175" t="s">
        <v>40</v>
      </c>
      <c r="O139" s="51"/>
      <c r="P139" s="162">
        <f t="shared" si="1"/>
        <v>0</v>
      </c>
      <c r="Q139" s="162">
        <v>1E-4</v>
      </c>
      <c r="R139" s="162">
        <f t="shared" si="2"/>
        <v>3.3E-3</v>
      </c>
      <c r="S139" s="162">
        <v>0</v>
      </c>
      <c r="T139" s="163">
        <f t="shared" si="3"/>
        <v>0</v>
      </c>
      <c r="AR139" s="164" t="s">
        <v>310</v>
      </c>
      <c r="AT139" s="164" t="s">
        <v>383</v>
      </c>
      <c r="AU139" s="164" t="s">
        <v>86</v>
      </c>
      <c r="AY139" s="13" t="s">
        <v>176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244</v>
      </c>
      <c r="BM139" s="164" t="s">
        <v>1212</v>
      </c>
    </row>
    <row r="140" spans="2:65" s="1" customFormat="1" ht="36" customHeight="1">
      <c r="B140" s="152"/>
      <c r="C140" s="153" t="s">
        <v>213</v>
      </c>
      <c r="D140" s="153" t="s">
        <v>178</v>
      </c>
      <c r="E140" s="154" t="s">
        <v>1213</v>
      </c>
      <c r="F140" s="155" t="s">
        <v>1214</v>
      </c>
      <c r="G140" s="156" t="s">
        <v>431</v>
      </c>
      <c r="H140" s="157">
        <v>253</v>
      </c>
      <c r="I140" s="158"/>
      <c r="J140" s="159">
        <f t="shared" si="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244</v>
      </c>
      <c r="AT140" s="164" t="s">
        <v>178</v>
      </c>
      <c r="AU140" s="164" t="s">
        <v>86</v>
      </c>
      <c r="AY140" s="13" t="s">
        <v>176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244</v>
      </c>
      <c r="BM140" s="164" t="s">
        <v>1215</v>
      </c>
    </row>
    <row r="141" spans="2:65" s="1" customFormat="1" ht="36" customHeight="1">
      <c r="B141" s="152"/>
      <c r="C141" s="153" t="s">
        <v>218</v>
      </c>
      <c r="D141" s="153" t="s">
        <v>178</v>
      </c>
      <c r="E141" s="154" t="s">
        <v>1216</v>
      </c>
      <c r="F141" s="155" t="s">
        <v>1217</v>
      </c>
      <c r="G141" s="156" t="s">
        <v>431</v>
      </c>
      <c r="H141" s="157">
        <v>767</v>
      </c>
      <c r="I141" s="158"/>
      <c r="J141" s="159">
        <f t="shared" si="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244</v>
      </c>
      <c r="AT141" s="164" t="s">
        <v>178</v>
      </c>
      <c r="AU141" s="164" t="s">
        <v>86</v>
      </c>
      <c r="AY141" s="13" t="s">
        <v>176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244</v>
      </c>
      <c r="BM141" s="164" t="s">
        <v>1218</v>
      </c>
    </row>
    <row r="142" spans="2:65" s="1" customFormat="1" ht="24" customHeight="1">
      <c r="B142" s="152"/>
      <c r="C142" s="153" t="s">
        <v>223</v>
      </c>
      <c r="D142" s="153" t="s">
        <v>178</v>
      </c>
      <c r="E142" s="154" t="s">
        <v>1219</v>
      </c>
      <c r="F142" s="155" t="s">
        <v>1220</v>
      </c>
      <c r="G142" s="156" t="s">
        <v>206</v>
      </c>
      <c r="H142" s="157">
        <v>5.8000000000000003E-2</v>
      </c>
      <c r="I142" s="158"/>
      <c r="J142" s="159">
        <f t="shared" si="0"/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244</v>
      </c>
      <c r="AT142" s="164" t="s">
        <v>178</v>
      </c>
      <c r="AU142" s="164" t="s">
        <v>86</v>
      </c>
      <c r="AY142" s="13" t="s">
        <v>176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244</v>
      </c>
      <c r="BM142" s="164" t="s">
        <v>1221</v>
      </c>
    </row>
    <row r="143" spans="2:65" s="1" customFormat="1" ht="24" customHeight="1">
      <c r="B143" s="152"/>
      <c r="C143" s="153" t="s">
        <v>227</v>
      </c>
      <c r="D143" s="153" t="s">
        <v>178</v>
      </c>
      <c r="E143" s="154" t="s">
        <v>1222</v>
      </c>
      <c r="F143" s="155" t="s">
        <v>1223</v>
      </c>
      <c r="G143" s="156" t="s">
        <v>206</v>
      </c>
      <c r="H143" s="157">
        <v>5.8000000000000003E-2</v>
      </c>
      <c r="I143" s="158"/>
      <c r="J143" s="159">
        <f t="shared" si="0"/>
        <v>0</v>
      </c>
      <c r="K143" s="155" t="s">
        <v>1</v>
      </c>
      <c r="L143" s="28"/>
      <c r="M143" s="160" t="s">
        <v>1</v>
      </c>
      <c r="N143" s="161" t="s">
        <v>40</v>
      </c>
      <c r="O143" s="51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AR143" s="164" t="s">
        <v>244</v>
      </c>
      <c r="AT143" s="164" t="s">
        <v>178</v>
      </c>
      <c r="AU143" s="164" t="s">
        <v>86</v>
      </c>
      <c r="AY143" s="13" t="s">
        <v>176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3" t="s">
        <v>86</v>
      </c>
      <c r="BK143" s="165">
        <f t="shared" si="9"/>
        <v>0</v>
      </c>
      <c r="BL143" s="13" t="s">
        <v>244</v>
      </c>
      <c r="BM143" s="164" t="s">
        <v>1224</v>
      </c>
    </row>
    <row r="144" spans="2:65" s="11" customFormat="1" ht="22.9" customHeight="1">
      <c r="B144" s="139"/>
      <c r="D144" s="140" t="s">
        <v>73</v>
      </c>
      <c r="E144" s="150" t="s">
        <v>1225</v>
      </c>
      <c r="F144" s="150" t="s">
        <v>1226</v>
      </c>
      <c r="I144" s="142"/>
      <c r="J144" s="151">
        <f>BK144</f>
        <v>0</v>
      </c>
      <c r="L144" s="139"/>
      <c r="M144" s="144"/>
      <c r="N144" s="145"/>
      <c r="O144" s="145"/>
      <c r="P144" s="146">
        <f>SUM(P145:P180)</f>
        <v>0</v>
      </c>
      <c r="Q144" s="145"/>
      <c r="R144" s="146">
        <f>SUM(R145:R180)</f>
        <v>3.7070300000000005</v>
      </c>
      <c r="S144" s="145"/>
      <c r="T144" s="147">
        <f>SUM(T145:T180)</f>
        <v>0</v>
      </c>
      <c r="AR144" s="140" t="s">
        <v>86</v>
      </c>
      <c r="AT144" s="148" t="s">
        <v>73</v>
      </c>
      <c r="AU144" s="148" t="s">
        <v>81</v>
      </c>
      <c r="AY144" s="140" t="s">
        <v>176</v>
      </c>
      <c r="BK144" s="149">
        <f>SUM(BK145:BK180)</f>
        <v>0</v>
      </c>
    </row>
    <row r="145" spans="2:65" s="1" customFormat="1" ht="36" customHeight="1">
      <c r="B145" s="152"/>
      <c r="C145" s="166" t="s">
        <v>231</v>
      </c>
      <c r="D145" s="166" t="s">
        <v>383</v>
      </c>
      <c r="E145" s="167" t="s">
        <v>1227</v>
      </c>
      <c r="F145" s="168" t="s">
        <v>1228</v>
      </c>
      <c r="G145" s="169" t="s">
        <v>221</v>
      </c>
      <c r="H145" s="170">
        <v>1</v>
      </c>
      <c r="I145" s="171"/>
      <c r="J145" s="172">
        <f t="shared" ref="J145:J180" si="10">ROUND(I145*H145,2)</f>
        <v>0</v>
      </c>
      <c r="K145" s="168" t="s">
        <v>1</v>
      </c>
      <c r="L145" s="173"/>
      <c r="M145" s="174" t="s">
        <v>1</v>
      </c>
      <c r="N145" s="175" t="s">
        <v>40</v>
      </c>
      <c r="O145" s="51"/>
      <c r="P145" s="162">
        <f t="shared" ref="P145:P180" si="11">O145*H145</f>
        <v>0</v>
      </c>
      <c r="Q145" s="162">
        <v>1.4999999999999999E-2</v>
      </c>
      <c r="R145" s="162">
        <f t="shared" ref="R145:R180" si="12">Q145*H145</f>
        <v>1.4999999999999999E-2</v>
      </c>
      <c r="S145" s="162">
        <v>0</v>
      </c>
      <c r="T145" s="163">
        <f t="shared" ref="T145:T180" si="13">S145*H145</f>
        <v>0</v>
      </c>
      <c r="AR145" s="164" t="s">
        <v>310</v>
      </c>
      <c r="AT145" s="164" t="s">
        <v>383</v>
      </c>
      <c r="AU145" s="164" t="s">
        <v>86</v>
      </c>
      <c r="AY145" s="13" t="s">
        <v>176</v>
      </c>
      <c r="BE145" s="165">
        <f t="shared" ref="BE145:BE180" si="14">IF(N145="základná",J145,0)</f>
        <v>0</v>
      </c>
      <c r="BF145" s="165">
        <f t="shared" ref="BF145:BF180" si="15">IF(N145="znížená",J145,0)</f>
        <v>0</v>
      </c>
      <c r="BG145" s="165">
        <f t="shared" ref="BG145:BG180" si="16">IF(N145="zákl. prenesená",J145,0)</f>
        <v>0</v>
      </c>
      <c r="BH145" s="165">
        <f t="shared" ref="BH145:BH180" si="17">IF(N145="zníž. prenesená",J145,0)</f>
        <v>0</v>
      </c>
      <c r="BI145" s="165">
        <f t="shared" ref="BI145:BI180" si="18">IF(N145="nulová",J145,0)</f>
        <v>0</v>
      </c>
      <c r="BJ145" s="13" t="s">
        <v>86</v>
      </c>
      <c r="BK145" s="165">
        <f t="shared" ref="BK145:BK180" si="19">ROUND(I145*H145,2)</f>
        <v>0</v>
      </c>
      <c r="BL145" s="13" t="s">
        <v>244</v>
      </c>
      <c r="BM145" s="164" t="s">
        <v>1229</v>
      </c>
    </row>
    <row r="146" spans="2:65" s="1" customFormat="1" ht="24" customHeight="1">
      <c r="B146" s="152"/>
      <c r="C146" s="153" t="s">
        <v>236</v>
      </c>
      <c r="D146" s="153" t="s">
        <v>178</v>
      </c>
      <c r="E146" s="154" t="s">
        <v>1230</v>
      </c>
      <c r="F146" s="155" t="s">
        <v>1231</v>
      </c>
      <c r="G146" s="156" t="s">
        <v>221</v>
      </c>
      <c r="H146" s="157">
        <v>1</v>
      </c>
      <c r="I146" s="158"/>
      <c r="J146" s="159">
        <f t="shared" si="10"/>
        <v>0</v>
      </c>
      <c r="K146" s="155" t="s">
        <v>1</v>
      </c>
      <c r="L146" s="28"/>
      <c r="M146" s="160" t="s">
        <v>1</v>
      </c>
      <c r="N146" s="161" t="s">
        <v>40</v>
      </c>
      <c r="O146" s="51"/>
      <c r="P146" s="162">
        <f t="shared" si="11"/>
        <v>0</v>
      </c>
      <c r="Q146" s="162">
        <v>0</v>
      </c>
      <c r="R146" s="162">
        <f t="shared" si="12"/>
        <v>0</v>
      </c>
      <c r="S146" s="162">
        <v>0</v>
      </c>
      <c r="T146" s="163">
        <f t="shared" si="13"/>
        <v>0</v>
      </c>
      <c r="AR146" s="164" t="s">
        <v>244</v>
      </c>
      <c r="AT146" s="164" t="s">
        <v>178</v>
      </c>
      <c r="AU146" s="164" t="s">
        <v>86</v>
      </c>
      <c r="AY146" s="13" t="s">
        <v>176</v>
      </c>
      <c r="BE146" s="165">
        <f t="shared" si="14"/>
        <v>0</v>
      </c>
      <c r="BF146" s="165">
        <f t="shared" si="15"/>
        <v>0</v>
      </c>
      <c r="BG146" s="165">
        <f t="shared" si="16"/>
        <v>0</v>
      </c>
      <c r="BH146" s="165">
        <f t="shared" si="17"/>
        <v>0</v>
      </c>
      <c r="BI146" s="165">
        <f t="shared" si="18"/>
        <v>0</v>
      </c>
      <c r="BJ146" s="13" t="s">
        <v>86</v>
      </c>
      <c r="BK146" s="165">
        <f t="shared" si="19"/>
        <v>0</v>
      </c>
      <c r="BL146" s="13" t="s">
        <v>244</v>
      </c>
      <c r="BM146" s="164" t="s">
        <v>1232</v>
      </c>
    </row>
    <row r="147" spans="2:65" s="1" customFormat="1" ht="24" customHeight="1">
      <c r="B147" s="152"/>
      <c r="C147" s="166" t="s">
        <v>240</v>
      </c>
      <c r="D147" s="166" t="s">
        <v>383</v>
      </c>
      <c r="E147" s="167" t="s">
        <v>1233</v>
      </c>
      <c r="F147" s="168" t="s">
        <v>1234</v>
      </c>
      <c r="G147" s="169" t="s">
        <v>221</v>
      </c>
      <c r="H147" s="170">
        <v>1</v>
      </c>
      <c r="I147" s="171"/>
      <c r="J147" s="172">
        <f t="shared" si="10"/>
        <v>0</v>
      </c>
      <c r="K147" s="168" t="s">
        <v>1</v>
      </c>
      <c r="L147" s="173"/>
      <c r="M147" s="174" t="s">
        <v>1</v>
      </c>
      <c r="N147" s="175" t="s">
        <v>40</v>
      </c>
      <c r="O147" s="51"/>
      <c r="P147" s="162">
        <f t="shared" si="11"/>
        <v>0</v>
      </c>
      <c r="Q147" s="162">
        <v>1.5800000000000002E-2</v>
      </c>
      <c r="R147" s="162">
        <f t="shared" si="12"/>
        <v>1.5800000000000002E-2</v>
      </c>
      <c r="S147" s="162">
        <v>0</v>
      </c>
      <c r="T147" s="163">
        <f t="shared" si="13"/>
        <v>0</v>
      </c>
      <c r="AR147" s="164" t="s">
        <v>310</v>
      </c>
      <c r="AT147" s="164" t="s">
        <v>383</v>
      </c>
      <c r="AU147" s="164" t="s">
        <v>86</v>
      </c>
      <c r="AY147" s="13" t="s">
        <v>176</v>
      </c>
      <c r="BE147" s="165">
        <f t="shared" si="14"/>
        <v>0</v>
      </c>
      <c r="BF147" s="165">
        <f t="shared" si="15"/>
        <v>0</v>
      </c>
      <c r="BG147" s="165">
        <f t="shared" si="16"/>
        <v>0</v>
      </c>
      <c r="BH147" s="165">
        <f t="shared" si="17"/>
        <v>0</v>
      </c>
      <c r="BI147" s="165">
        <f t="shared" si="18"/>
        <v>0</v>
      </c>
      <c r="BJ147" s="13" t="s">
        <v>86</v>
      </c>
      <c r="BK147" s="165">
        <f t="shared" si="19"/>
        <v>0</v>
      </c>
      <c r="BL147" s="13" t="s">
        <v>244</v>
      </c>
      <c r="BM147" s="164" t="s">
        <v>1235</v>
      </c>
    </row>
    <row r="148" spans="2:65" s="1" customFormat="1" ht="24" customHeight="1">
      <c r="B148" s="152"/>
      <c r="C148" s="153" t="s">
        <v>244</v>
      </c>
      <c r="D148" s="153" t="s">
        <v>178</v>
      </c>
      <c r="E148" s="154" t="s">
        <v>1236</v>
      </c>
      <c r="F148" s="155" t="s">
        <v>1237</v>
      </c>
      <c r="G148" s="156" t="s">
        <v>221</v>
      </c>
      <c r="H148" s="157">
        <v>1</v>
      </c>
      <c r="I148" s="158"/>
      <c r="J148" s="159">
        <f t="shared" si="10"/>
        <v>0</v>
      </c>
      <c r="K148" s="155" t="s">
        <v>1</v>
      </c>
      <c r="L148" s="28"/>
      <c r="M148" s="160" t="s">
        <v>1</v>
      </c>
      <c r="N148" s="161" t="s">
        <v>40</v>
      </c>
      <c r="O148" s="51"/>
      <c r="P148" s="162">
        <f t="shared" si="11"/>
        <v>0</v>
      </c>
      <c r="Q148" s="162">
        <v>0</v>
      </c>
      <c r="R148" s="162">
        <f t="shared" si="12"/>
        <v>0</v>
      </c>
      <c r="S148" s="162">
        <v>0</v>
      </c>
      <c r="T148" s="163">
        <f t="shared" si="13"/>
        <v>0</v>
      </c>
      <c r="AR148" s="164" t="s">
        <v>244</v>
      </c>
      <c r="AT148" s="164" t="s">
        <v>178</v>
      </c>
      <c r="AU148" s="164" t="s">
        <v>86</v>
      </c>
      <c r="AY148" s="13" t="s">
        <v>176</v>
      </c>
      <c r="BE148" s="165">
        <f t="shared" si="14"/>
        <v>0</v>
      </c>
      <c r="BF148" s="165">
        <f t="shared" si="15"/>
        <v>0</v>
      </c>
      <c r="BG148" s="165">
        <f t="shared" si="16"/>
        <v>0</v>
      </c>
      <c r="BH148" s="165">
        <f t="shared" si="17"/>
        <v>0</v>
      </c>
      <c r="BI148" s="165">
        <f t="shared" si="18"/>
        <v>0</v>
      </c>
      <c r="BJ148" s="13" t="s">
        <v>86</v>
      </c>
      <c r="BK148" s="165">
        <f t="shared" si="19"/>
        <v>0</v>
      </c>
      <c r="BL148" s="13" t="s">
        <v>244</v>
      </c>
      <c r="BM148" s="164" t="s">
        <v>1238</v>
      </c>
    </row>
    <row r="149" spans="2:65" s="1" customFormat="1" ht="16.5" customHeight="1">
      <c r="B149" s="152"/>
      <c r="C149" s="166" t="s">
        <v>248</v>
      </c>
      <c r="D149" s="166" t="s">
        <v>383</v>
      </c>
      <c r="E149" s="167" t="s">
        <v>1239</v>
      </c>
      <c r="F149" s="168" t="s">
        <v>1240</v>
      </c>
      <c r="G149" s="169" t="s">
        <v>221</v>
      </c>
      <c r="H149" s="170">
        <v>1</v>
      </c>
      <c r="I149" s="171"/>
      <c r="J149" s="172">
        <f t="shared" si="10"/>
        <v>0</v>
      </c>
      <c r="K149" s="168" t="s">
        <v>1</v>
      </c>
      <c r="L149" s="173"/>
      <c r="M149" s="174" t="s">
        <v>1</v>
      </c>
      <c r="N149" s="175" t="s">
        <v>40</v>
      </c>
      <c r="O149" s="51"/>
      <c r="P149" s="162">
        <f t="shared" si="11"/>
        <v>0</v>
      </c>
      <c r="Q149" s="162">
        <v>0.14499999999999999</v>
      </c>
      <c r="R149" s="162">
        <f t="shared" si="12"/>
        <v>0.14499999999999999</v>
      </c>
      <c r="S149" s="162">
        <v>0</v>
      </c>
      <c r="T149" s="163">
        <f t="shared" si="13"/>
        <v>0</v>
      </c>
      <c r="AR149" s="164" t="s">
        <v>310</v>
      </c>
      <c r="AT149" s="164" t="s">
        <v>383</v>
      </c>
      <c r="AU149" s="164" t="s">
        <v>86</v>
      </c>
      <c r="AY149" s="13" t="s">
        <v>176</v>
      </c>
      <c r="BE149" s="165">
        <f t="shared" si="14"/>
        <v>0</v>
      </c>
      <c r="BF149" s="165">
        <f t="shared" si="15"/>
        <v>0</v>
      </c>
      <c r="BG149" s="165">
        <f t="shared" si="16"/>
        <v>0</v>
      </c>
      <c r="BH149" s="165">
        <f t="shared" si="17"/>
        <v>0</v>
      </c>
      <c r="BI149" s="165">
        <f t="shared" si="18"/>
        <v>0</v>
      </c>
      <c r="BJ149" s="13" t="s">
        <v>86</v>
      </c>
      <c r="BK149" s="165">
        <f t="shared" si="19"/>
        <v>0</v>
      </c>
      <c r="BL149" s="13" t="s">
        <v>244</v>
      </c>
      <c r="BM149" s="164" t="s">
        <v>1241</v>
      </c>
    </row>
    <row r="150" spans="2:65" s="1" customFormat="1" ht="24" customHeight="1">
      <c r="B150" s="152"/>
      <c r="C150" s="153" t="s">
        <v>252</v>
      </c>
      <c r="D150" s="153" t="s">
        <v>178</v>
      </c>
      <c r="E150" s="154" t="s">
        <v>1242</v>
      </c>
      <c r="F150" s="155" t="s">
        <v>1243</v>
      </c>
      <c r="G150" s="156" t="s">
        <v>221</v>
      </c>
      <c r="H150" s="157">
        <v>1</v>
      </c>
      <c r="I150" s="158"/>
      <c r="J150" s="159">
        <f t="shared" si="10"/>
        <v>0</v>
      </c>
      <c r="K150" s="155" t="s">
        <v>1</v>
      </c>
      <c r="L150" s="28"/>
      <c r="M150" s="160" t="s">
        <v>1</v>
      </c>
      <c r="N150" s="161" t="s">
        <v>40</v>
      </c>
      <c r="O150" s="51"/>
      <c r="P150" s="162">
        <f t="shared" si="11"/>
        <v>0</v>
      </c>
      <c r="Q150" s="162">
        <v>0</v>
      </c>
      <c r="R150" s="162">
        <f t="shared" si="12"/>
        <v>0</v>
      </c>
      <c r="S150" s="162">
        <v>0</v>
      </c>
      <c r="T150" s="163">
        <f t="shared" si="13"/>
        <v>0</v>
      </c>
      <c r="AR150" s="164" t="s">
        <v>244</v>
      </c>
      <c r="AT150" s="164" t="s">
        <v>178</v>
      </c>
      <c r="AU150" s="164" t="s">
        <v>86</v>
      </c>
      <c r="AY150" s="13" t="s">
        <v>176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3" t="s">
        <v>86</v>
      </c>
      <c r="BK150" s="165">
        <f t="shared" si="19"/>
        <v>0</v>
      </c>
      <c r="BL150" s="13" t="s">
        <v>244</v>
      </c>
      <c r="BM150" s="164" t="s">
        <v>1244</v>
      </c>
    </row>
    <row r="151" spans="2:65" s="1" customFormat="1" ht="16.5" customHeight="1">
      <c r="B151" s="152"/>
      <c r="C151" s="166" t="s">
        <v>256</v>
      </c>
      <c r="D151" s="166" t="s">
        <v>383</v>
      </c>
      <c r="E151" s="167" t="s">
        <v>1245</v>
      </c>
      <c r="F151" s="168" t="s">
        <v>1246</v>
      </c>
      <c r="G151" s="169" t="s">
        <v>221</v>
      </c>
      <c r="H151" s="170">
        <v>3</v>
      </c>
      <c r="I151" s="171"/>
      <c r="J151" s="172">
        <f t="shared" si="10"/>
        <v>0</v>
      </c>
      <c r="K151" s="168" t="s">
        <v>1</v>
      </c>
      <c r="L151" s="173"/>
      <c r="M151" s="174" t="s">
        <v>1</v>
      </c>
      <c r="N151" s="175" t="s">
        <v>40</v>
      </c>
      <c r="O151" s="51"/>
      <c r="P151" s="162">
        <f t="shared" si="11"/>
        <v>0</v>
      </c>
      <c r="Q151" s="162">
        <v>0.14499999999999999</v>
      </c>
      <c r="R151" s="162">
        <f t="shared" si="12"/>
        <v>0.43499999999999994</v>
      </c>
      <c r="S151" s="162">
        <v>0</v>
      </c>
      <c r="T151" s="163">
        <f t="shared" si="13"/>
        <v>0</v>
      </c>
      <c r="AR151" s="164" t="s">
        <v>310</v>
      </c>
      <c r="AT151" s="164" t="s">
        <v>383</v>
      </c>
      <c r="AU151" s="164" t="s">
        <v>86</v>
      </c>
      <c r="AY151" s="13" t="s">
        <v>176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3" t="s">
        <v>86</v>
      </c>
      <c r="BK151" s="165">
        <f t="shared" si="19"/>
        <v>0</v>
      </c>
      <c r="BL151" s="13" t="s">
        <v>244</v>
      </c>
      <c r="BM151" s="164" t="s">
        <v>1247</v>
      </c>
    </row>
    <row r="152" spans="2:65" s="1" customFormat="1" ht="16.5" customHeight="1">
      <c r="B152" s="152"/>
      <c r="C152" s="166" t="s">
        <v>7</v>
      </c>
      <c r="D152" s="166" t="s">
        <v>383</v>
      </c>
      <c r="E152" s="167" t="s">
        <v>1248</v>
      </c>
      <c r="F152" s="168" t="s">
        <v>1249</v>
      </c>
      <c r="G152" s="169" t="s">
        <v>221</v>
      </c>
      <c r="H152" s="170">
        <v>1</v>
      </c>
      <c r="I152" s="171"/>
      <c r="J152" s="172">
        <f t="shared" si="10"/>
        <v>0</v>
      </c>
      <c r="K152" s="168" t="s">
        <v>1</v>
      </c>
      <c r="L152" s="173"/>
      <c r="M152" s="174" t="s">
        <v>1</v>
      </c>
      <c r="N152" s="175" t="s">
        <v>40</v>
      </c>
      <c r="O152" s="51"/>
      <c r="P152" s="162">
        <f t="shared" si="11"/>
        <v>0</v>
      </c>
      <c r="Q152" s="162">
        <v>0.14499999999999999</v>
      </c>
      <c r="R152" s="162">
        <f t="shared" si="12"/>
        <v>0.14499999999999999</v>
      </c>
      <c r="S152" s="162">
        <v>0</v>
      </c>
      <c r="T152" s="163">
        <f t="shared" si="13"/>
        <v>0</v>
      </c>
      <c r="AR152" s="164" t="s">
        <v>310</v>
      </c>
      <c r="AT152" s="164" t="s">
        <v>383</v>
      </c>
      <c r="AU152" s="164" t="s">
        <v>86</v>
      </c>
      <c r="AY152" s="13" t="s">
        <v>176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3" t="s">
        <v>86</v>
      </c>
      <c r="BK152" s="165">
        <f t="shared" si="19"/>
        <v>0</v>
      </c>
      <c r="BL152" s="13" t="s">
        <v>244</v>
      </c>
      <c r="BM152" s="164" t="s">
        <v>1250</v>
      </c>
    </row>
    <row r="153" spans="2:65" s="1" customFormat="1" ht="36" customHeight="1">
      <c r="B153" s="152"/>
      <c r="C153" s="166" t="s">
        <v>265</v>
      </c>
      <c r="D153" s="166" t="s">
        <v>383</v>
      </c>
      <c r="E153" s="167" t="s">
        <v>1251</v>
      </c>
      <c r="F153" s="168" t="s">
        <v>1252</v>
      </c>
      <c r="G153" s="169" t="s">
        <v>221</v>
      </c>
      <c r="H153" s="170">
        <v>1</v>
      </c>
      <c r="I153" s="171"/>
      <c r="J153" s="172">
        <f t="shared" si="10"/>
        <v>0</v>
      </c>
      <c r="K153" s="168" t="s">
        <v>1</v>
      </c>
      <c r="L153" s="173"/>
      <c r="M153" s="174" t="s">
        <v>1</v>
      </c>
      <c r="N153" s="175" t="s">
        <v>40</v>
      </c>
      <c r="O153" s="51"/>
      <c r="P153" s="162">
        <f t="shared" si="11"/>
        <v>0</v>
      </c>
      <c r="Q153" s="162">
        <v>0.14499999999999999</v>
      </c>
      <c r="R153" s="162">
        <f t="shared" si="12"/>
        <v>0.14499999999999999</v>
      </c>
      <c r="S153" s="162">
        <v>0</v>
      </c>
      <c r="T153" s="163">
        <f t="shared" si="13"/>
        <v>0</v>
      </c>
      <c r="AR153" s="164" t="s">
        <v>310</v>
      </c>
      <c r="AT153" s="164" t="s">
        <v>383</v>
      </c>
      <c r="AU153" s="164" t="s">
        <v>86</v>
      </c>
      <c r="AY153" s="13" t="s">
        <v>176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3" t="s">
        <v>86</v>
      </c>
      <c r="BK153" s="165">
        <f t="shared" si="19"/>
        <v>0</v>
      </c>
      <c r="BL153" s="13" t="s">
        <v>244</v>
      </c>
      <c r="BM153" s="164" t="s">
        <v>1253</v>
      </c>
    </row>
    <row r="154" spans="2:65" s="1" customFormat="1" ht="16.5" customHeight="1">
      <c r="B154" s="152"/>
      <c r="C154" s="166" t="s">
        <v>269</v>
      </c>
      <c r="D154" s="166" t="s">
        <v>383</v>
      </c>
      <c r="E154" s="167" t="s">
        <v>1254</v>
      </c>
      <c r="F154" s="168" t="s">
        <v>1255</v>
      </c>
      <c r="G154" s="169" t="s">
        <v>221</v>
      </c>
      <c r="H154" s="170">
        <v>1</v>
      </c>
      <c r="I154" s="171"/>
      <c r="J154" s="172">
        <f t="shared" si="10"/>
        <v>0</v>
      </c>
      <c r="K154" s="168" t="s">
        <v>1</v>
      </c>
      <c r="L154" s="173"/>
      <c r="M154" s="174" t="s">
        <v>1</v>
      </c>
      <c r="N154" s="175" t="s">
        <v>40</v>
      </c>
      <c r="O154" s="51"/>
      <c r="P154" s="162">
        <f t="shared" si="11"/>
        <v>0</v>
      </c>
      <c r="Q154" s="162">
        <v>0.14499999999999999</v>
      </c>
      <c r="R154" s="162">
        <f t="shared" si="12"/>
        <v>0.14499999999999999</v>
      </c>
      <c r="S154" s="162">
        <v>0</v>
      </c>
      <c r="T154" s="163">
        <f t="shared" si="13"/>
        <v>0</v>
      </c>
      <c r="AR154" s="164" t="s">
        <v>310</v>
      </c>
      <c r="AT154" s="164" t="s">
        <v>383</v>
      </c>
      <c r="AU154" s="164" t="s">
        <v>86</v>
      </c>
      <c r="AY154" s="13" t="s">
        <v>176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3" t="s">
        <v>86</v>
      </c>
      <c r="BK154" s="165">
        <f t="shared" si="19"/>
        <v>0</v>
      </c>
      <c r="BL154" s="13" t="s">
        <v>244</v>
      </c>
      <c r="BM154" s="164" t="s">
        <v>1256</v>
      </c>
    </row>
    <row r="155" spans="2:65" s="1" customFormat="1" ht="24" customHeight="1">
      <c r="B155" s="152"/>
      <c r="C155" s="166" t="s">
        <v>273</v>
      </c>
      <c r="D155" s="166" t="s">
        <v>383</v>
      </c>
      <c r="E155" s="167" t="s">
        <v>1257</v>
      </c>
      <c r="F155" s="168" t="s">
        <v>1258</v>
      </c>
      <c r="G155" s="169" t="s">
        <v>221</v>
      </c>
      <c r="H155" s="170">
        <v>1</v>
      </c>
      <c r="I155" s="171"/>
      <c r="J155" s="172">
        <f t="shared" si="10"/>
        <v>0</v>
      </c>
      <c r="K155" s="168" t="s">
        <v>1</v>
      </c>
      <c r="L155" s="173"/>
      <c r="M155" s="174" t="s">
        <v>1</v>
      </c>
      <c r="N155" s="175" t="s">
        <v>40</v>
      </c>
      <c r="O155" s="51"/>
      <c r="P155" s="162">
        <f t="shared" si="11"/>
        <v>0</v>
      </c>
      <c r="Q155" s="162">
        <v>0.14499999999999999</v>
      </c>
      <c r="R155" s="162">
        <f t="shared" si="12"/>
        <v>0.14499999999999999</v>
      </c>
      <c r="S155" s="162">
        <v>0</v>
      </c>
      <c r="T155" s="163">
        <f t="shared" si="13"/>
        <v>0</v>
      </c>
      <c r="AR155" s="164" t="s">
        <v>310</v>
      </c>
      <c r="AT155" s="164" t="s">
        <v>383</v>
      </c>
      <c r="AU155" s="164" t="s">
        <v>86</v>
      </c>
      <c r="AY155" s="13" t="s">
        <v>176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3" t="s">
        <v>86</v>
      </c>
      <c r="BK155" s="165">
        <f t="shared" si="19"/>
        <v>0</v>
      </c>
      <c r="BL155" s="13" t="s">
        <v>244</v>
      </c>
      <c r="BM155" s="164" t="s">
        <v>1259</v>
      </c>
    </row>
    <row r="156" spans="2:65" s="1" customFormat="1" ht="24" customHeight="1">
      <c r="B156" s="152"/>
      <c r="C156" s="166" t="s">
        <v>277</v>
      </c>
      <c r="D156" s="166" t="s">
        <v>383</v>
      </c>
      <c r="E156" s="167" t="s">
        <v>1260</v>
      </c>
      <c r="F156" s="168" t="s">
        <v>1261</v>
      </c>
      <c r="G156" s="169" t="s">
        <v>221</v>
      </c>
      <c r="H156" s="170">
        <v>1</v>
      </c>
      <c r="I156" s="171"/>
      <c r="J156" s="172">
        <f t="shared" si="10"/>
        <v>0</v>
      </c>
      <c r="K156" s="168" t="s">
        <v>1</v>
      </c>
      <c r="L156" s="173"/>
      <c r="M156" s="174" t="s">
        <v>1</v>
      </c>
      <c r="N156" s="175" t="s">
        <v>40</v>
      </c>
      <c r="O156" s="51"/>
      <c r="P156" s="162">
        <f t="shared" si="11"/>
        <v>0</v>
      </c>
      <c r="Q156" s="162">
        <v>0.14499999999999999</v>
      </c>
      <c r="R156" s="162">
        <f t="shared" si="12"/>
        <v>0.14499999999999999</v>
      </c>
      <c r="S156" s="162">
        <v>0</v>
      </c>
      <c r="T156" s="163">
        <f t="shared" si="13"/>
        <v>0</v>
      </c>
      <c r="AR156" s="164" t="s">
        <v>310</v>
      </c>
      <c r="AT156" s="164" t="s">
        <v>383</v>
      </c>
      <c r="AU156" s="164" t="s">
        <v>86</v>
      </c>
      <c r="AY156" s="13" t="s">
        <v>176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3" t="s">
        <v>86</v>
      </c>
      <c r="BK156" s="165">
        <f t="shared" si="19"/>
        <v>0</v>
      </c>
      <c r="BL156" s="13" t="s">
        <v>244</v>
      </c>
      <c r="BM156" s="164" t="s">
        <v>1262</v>
      </c>
    </row>
    <row r="157" spans="2:65" s="1" customFormat="1" ht="16.5" customHeight="1">
      <c r="B157" s="152"/>
      <c r="C157" s="166" t="s">
        <v>281</v>
      </c>
      <c r="D157" s="166" t="s">
        <v>383</v>
      </c>
      <c r="E157" s="167" t="s">
        <v>1263</v>
      </c>
      <c r="F157" s="168" t="s">
        <v>1264</v>
      </c>
      <c r="G157" s="169" t="s">
        <v>221</v>
      </c>
      <c r="H157" s="170">
        <v>1</v>
      </c>
      <c r="I157" s="171"/>
      <c r="J157" s="172">
        <f t="shared" si="10"/>
        <v>0</v>
      </c>
      <c r="K157" s="168" t="s">
        <v>1</v>
      </c>
      <c r="L157" s="173"/>
      <c r="M157" s="174" t="s">
        <v>1</v>
      </c>
      <c r="N157" s="175" t="s">
        <v>40</v>
      </c>
      <c r="O157" s="51"/>
      <c r="P157" s="162">
        <f t="shared" si="11"/>
        <v>0</v>
      </c>
      <c r="Q157" s="162">
        <v>0.14499999999999999</v>
      </c>
      <c r="R157" s="162">
        <f t="shared" si="12"/>
        <v>0.14499999999999999</v>
      </c>
      <c r="S157" s="162">
        <v>0</v>
      </c>
      <c r="T157" s="163">
        <f t="shared" si="13"/>
        <v>0</v>
      </c>
      <c r="AR157" s="164" t="s">
        <v>310</v>
      </c>
      <c r="AT157" s="164" t="s">
        <v>383</v>
      </c>
      <c r="AU157" s="164" t="s">
        <v>86</v>
      </c>
      <c r="AY157" s="13" t="s">
        <v>176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3" t="s">
        <v>86</v>
      </c>
      <c r="BK157" s="165">
        <f t="shared" si="19"/>
        <v>0</v>
      </c>
      <c r="BL157" s="13" t="s">
        <v>244</v>
      </c>
      <c r="BM157" s="164" t="s">
        <v>1265</v>
      </c>
    </row>
    <row r="158" spans="2:65" s="1" customFormat="1" ht="36" customHeight="1">
      <c r="B158" s="152"/>
      <c r="C158" s="166" t="s">
        <v>285</v>
      </c>
      <c r="D158" s="166" t="s">
        <v>383</v>
      </c>
      <c r="E158" s="167" t="s">
        <v>1266</v>
      </c>
      <c r="F158" s="168" t="s">
        <v>1267</v>
      </c>
      <c r="G158" s="169" t="s">
        <v>221</v>
      </c>
      <c r="H158" s="170">
        <v>1</v>
      </c>
      <c r="I158" s="171"/>
      <c r="J158" s="172">
        <f t="shared" si="10"/>
        <v>0</v>
      </c>
      <c r="K158" s="168" t="s">
        <v>1</v>
      </c>
      <c r="L158" s="173"/>
      <c r="M158" s="174" t="s">
        <v>1</v>
      </c>
      <c r="N158" s="175" t="s">
        <v>40</v>
      </c>
      <c r="O158" s="51"/>
      <c r="P158" s="162">
        <f t="shared" si="11"/>
        <v>0</v>
      </c>
      <c r="Q158" s="162">
        <v>0.14499999999999999</v>
      </c>
      <c r="R158" s="162">
        <f t="shared" si="12"/>
        <v>0.14499999999999999</v>
      </c>
      <c r="S158" s="162">
        <v>0</v>
      </c>
      <c r="T158" s="163">
        <f t="shared" si="13"/>
        <v>0</v>
      </c>
      <c r="AR158" s="164" t="s">
        <v>310</v>
      </c>
      <c r="AT158" s="164" t="s">
        <v>383</v>
      </c>
      <c r="AU158" s="164" t="s">
        <v>86</v>
      </c>
      <c r="AY158" s="13" t="s">
        <v>176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3" t="s">
        <v>86</v>
      </c>
      <c r="BK158" s="165">
        <f t="shared" si="19"/>
        <v>0</v>
      </c>
      <c r="BL158" s="13" t="s">
        <v>244</v>
      </c>
      <c r="BM158" s="164" t="s">
        <v>1268</v>
      </c>
    </row>
    <row r="159" spans="2:65" s="1" customFormat="1" ht="16.5" customHeight="1">
      <c r="B159" s="152"/>
      <c r="C159" s="166" t="s">
        <v>290</v>
      </c>
      <c r="D159" s="166" t="s">
        <v>383</v>
      </c>
      <c r="E159" s="167" t="s">
        <v>1269</v>
      </c>
      <c r="F159" s="168" t="s">
        <v>1270</v>
      </c>
      <c r="G159" s="169" t="s">
        <v>221</v>
      </c>
      <c r="H159" s="170">
        <v>1</v>
      </c>
      <c r="I159" s="171"/>
      <c r="J159" s="172">
        <f t="shared" si="10"/>
        <v>0</v>
      </c>
      <c r="K159" s="168" t="s">
        <v>1</v>
      </c>
      <c r="L159" s="173"/>
      <c r="M159" s="174" t="s">
        <v>1</v>
      </c>
      <c r="N159" s="175" t="s">
        <v>40</v>
      </c>
      <c r="O159" s="51"/>
      <c r="P159" s="162">
        <f t="shared" si="11"/>
        <v>0</v>
      </c>
      <c r="Q159" s="162">
        <v>0.14499999999999999</v>
      </c>
      <c r="R159" s="162">
        <f t="shared" si="12"/>
        <v>0.14499999999999999</v>
      </c>
      <c r="S159" s="162">
        <v>0</v>
      </c>
      <c r="T159" s="163">
        <f t="shared" si="13"/>
        <v>0</v>
      </c>
      <c r="AR159" s="164" t="s">
        <v>310</v>
      </c>
      <c r="AT159" s="164" t="s">
        <v>383</v>
      </c>
      <c r="AU159" s="164" t="s">
        <v>86</v>
      </c>
      <c r="AY159" s="13" t="s">
        <v>176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3" t="s">
        <v>86</v>
      </c>
      <c r="BK159" s="165">
        <f t="shared" si="19"/>
        <v>0</v>
      </c>
      <c r="BL159" s="13" t="s">
        <v>244</v>
      </c>
      <c r="BM159" s="164" t="s">
        <v>1271</v>
      </c>
    </row>
    <row r="160" spans="2:65" s="1" customFormat="1" ht="16.5" customHeight="1">
      <c r="B160" s="152"/>
      <c r="C160" s="166" t="s">
        <v>294</v>
      </c>
      <c r="D160" s="166" t="s">
        <v>383</v>
      </c>
      <c r="E160" s="167" t="s">
        <v>1272</v>
      </c>
      <c r="F160" s="168" t="s">
        <v>1273</v>
      </c>
      <c r="G160" s="169" t="s">
        <v>221</v>
      </c>
      <c r="H160" s="170">
        <v>1</v>
      </c>
      <c r="I160" s="171"/>
      <c r="J160" s="172">
        <f t="shared" si="10"/>
        <v>0</v>
      </c>
      <c r="K160" s="168" t="s">
        <v>1</v>
      </c>
      <c r="L160" s="173"/>
      <c r="M160" s="174" t="s">
        <v>1</v>
      </c>
      <c r="N160" s="175" t="s">
        <v>40</v>
      </c>
      <c r="O160" s="51"/>
      <c r="P160" s="162">
        <f t="shared" si="11"/>
        <v>0</v>
      </c>
      <c r="Q160" s="162">
        <v>0.14499999999999999</v>
      </c>
      <c r="R160" s="162">
        <f t="shared" si="12"/>
        <v>0.14499999999999999</v>
      </c>
      <c r="S160" s="162">
        <v>0</v>
      </c>
      <c r="T160" s="163">
        <f t="shared" si="13"/>
        <v>0</v>
      </c>
      <c r="AR160" s="164" t="s">
        <v>310</v>
      </c>
      <c r="AT160" s="164" t="s">
        <v>383</v>
      </c>
      <c r="AU160" s="164" t="s">
        <v>86</v>
      </c>
      <c r="AY160" s="13" t="s">
        <v>176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3" t="s">
        <v>86</v>
      </c>
      <c r="BK160" s="165">
        <f t="shared" si="19"/>
        <v>0</v>
      </c>
      <c r="BL160" s="13" t="s">
        <v>244</v>
      </c>
      <c r="BM160" s="164" t="s">
        <v>1274</v>
      </c>
    </row>
    <row r="161" spans="2:65" s="1" customFormat="1" ht="16.5" customHeight="1">
      <c r="B161" s="152"/>
      <c r="C161" s="166" t="s">
        <v>298</v>
      </c>
      <c r="D161" s="166" t="s">
        <v>383</v>
      </c>
      <c r="E161" s="167" t="s">
        <v>1275</v>
      </c>
      <c r="F161" s="168" t="s">
        <v>1276</v>
      </c>
      <c r="G161" s="169" t="s">
        <v>221</v>
      </c>
      <c r="H161" s="170">
        <v>1</v>
      </c>
      <c r="I161" s="171"/>
      <c r="J161" s="172">
        <f t="shared" si="10"/>
        <v>0</v>
      </c>
      <c r="K161" s="168" t="s">
        <v>1</v>
      </c>
      <c r="L161" s="173"/>
      <c r="M161" s="174" t="s">
        <v>1</v>
      </c>
      <c r="N161" s="175" t="s">
        <v>40</v>
      </c>
      <c r="O161" s="51"/>
      <c r="P161" s="162">
        <f t="shared" si="11"/>
        <v>0</v>
      </c>
      <c r="Q161" s="162">
        <v>0.14499999999999999</v>
      </c>
      <c r="R161" s="162">
        <f t="shared" si="12"/>
        <v>0.14499999999999999</v>
      </c>
      <c r="S161" s="162">
        <v>0</v>
      </c>
      <c r="T161" s="163">
        <f t="shared" si="13"/>
        <v>0</v>
      </c>
      <c r="AR161" s="164" t="s">
        <v>310</v>
      </c>
      <c r="AT161" s="164" t="s">
        <v>383</v>
      </c>
      <c r="AU161" s="164" t="s">
        <v>86</v>
      </c>
      <c r="AY161" s="13" t="s">
        <v>176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3" t="s">
        <v>86</v>
      </c>
      <c r="BK161" s="165">
        <f t="shared" si="19"/>
        <v>0</v>
      </c>
      <c r="BL161" s="13" t="s">
        <v>244</v>
      </c>
      <c r="BM161" s="164" t="s">
        <v>1277</v>
      </c>
    </row>
    <row r="162" spans="2:65" s="1" customFormat="1" ht="16.5" customHeight="1">
      <c r="B162" s="152"/>
      <c r="C162" s="166" t="s">
        <v>302</v>
      </c>
      <c r="D162" s="166" t="s">
        <v>383</v>
      </c>
      <c r="E162" s="167" t="s">
        <v>1278</v>
      </c>
      <c r="F162" s="168" t="s">
        <v>1279</v>
      </c>
      <c r="G162" s="169" t="s">
        <v>221</v>
      </c>
      <c r="H162" s="170">
        <v>3</v>
      </c>
      <c r="I162" s="171"/>
      <c r="J162" s="172">
        <f t="shared" si="10"/>
        <v>0</v>
      </c>
      <c r="K162" s="168" t="s">
        <v>1</v>
      </c>
      <c r="L162" s="173"/>
      <c r="M162" s="174" t="s">
        <v>1</v>
      </c>
      <c r="N162" s="175" t="s">
        <v>40</v>
      </c>
      <c r="O162" s="51"/>
      <c r="P162" s="162">
        <f t="shared" si="11"/>
        <v>0</v>
      </c>
      <c r="Q162" s="162">
        <v>0.14499999999999999</v>
      </c>
      <c r="R162" s="162">
        <f t="shared" si="12"/>
        <v>0.43499999999999994</v>
      </c>
      <c r="S162" s="162">
        <v>0</v>
      </c>
      <c r="T162" s="163">
        <f t="shared" si="13"/>
        <v>0</v>
      </c>
      <c r="AR162" s="164" t="s">
        <v>310</v>
      </c>
      <c r="AT162" s="164" t="s">
        <v>383</v>
      </c>
      <c r="AU162" s="164" t="s">
        <v>86</v>
      </c>
      <c r="AY162" s="13" t="s">
        <v>176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3" t="s">
        <v>86</v>
      </c>
      <c r="BK162" s="165">
        <f t="shared" si="19"/>
        <v>0</v>
      </c>
      <c r="BL162" s="13" t="s">
        <v>244</v>
      </c>
      <c r="BM162" s="164" t="s">
        <v>1280</v>
      </c>
    </row>
    <row r="163" spans="2:65" s="1" customFormat="1" ht="16.5" customHeight="1">
      <c r="B163" s="152"/>
      <c r="C163" s="166" t="s">
        <v>306</v>
      </c>
      <c r="D163" s="166" t="s">
        <v>383</v>
      </c>
      <c r="E163" s="167" t="s">
        <v>1281</v>
      </c>
      <c r="F163" s="168" t="s">
        <v>1282</v>
      </c>
      <c r="G163" s="169" t="s">
        <v>221</v>
      </c>
      <c r="H163" s="170">
        <v>3</v>
      </c>
      <c r="I163" s="171"/>
      <c r="J163" s="172">
        <f t="shared" si="10"/>
        <v>0</v>
      </c>
      <c r="K163" s="168" t="s">
        <v>1</v>
      </c>
      <c r="L163" s="173"/>
      <c r="M163" s="174" t="s">
        <v>1</v>
      </c>
      <c r="N163" s="175" t="s">
        <v>40</v>
      </c>
      <c r="O163" s="51"/>
      <c r="P163" s="162">
        <f t="shared" si="11"/>
        <v>0</v>
      </c>
      <c r="Q163" s="162">
        <v>0.14499999999999999</v>
      </c>
      <c r="R163" s="162">
        <f t="shared" si="12"/>
        <v>0.43499999999999994</v>
      </c>
      <c r="S163" s="162">
        <v>0</v>
      </c>
      <c r="T163" s="163">
        <f t="shared" si="13"/>
        <v>0</v>
      </c>
      <c r="AR163" s="164" t="s">
        <v>310</v>
      </c>
      <c r="AT163" s="164" t="s">
        <v>383</v>
      </c>
      <c r="AU163" s="164" t="s">
        <v>86</v>
      </c>
      <c r="AY163" s="13" t="s">
        <v>176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3" t="s">
        <v>86</v>
      </c>
      <c r="BK163" s="165">
        <f t="shared" si="19"/>
        <v>0</v>
      </c>
      <c r="BL163" s="13" t="s">
        <v>244</v>
      </c>
      <c r="BM163" s="164" t="s">
        <v>1283</v>
      </c>
    </row>
    <row r="164" spans="2:65" s="1" customFormat="1" ht="16.5" customHeight="1">
      <c r="B164" s="152"/>
      <c r="C164" s="166" t="s">
        <v>310</v>
      </c>
      <c r="D164" s="166" t="s">
        <v>383</v>
      </c>
      <c r="E164" s="167" t="s">
        <v>1284</v>
      </c>
      <c r="F164" s="168" t="s">
        <v>1285</v>
      </c>
      <c r="G164" s="169" t="s">
        <v>221</v>
      </c>
      <c r="H164" s="170">
        <v>1</v>
      </c>
      <c r="I164" s="171"/>
      <c r="J164" s="172">
        <f t="shared" si="10"/>
        <v>0</v>
      </c>
      <c r="K164" s="168" t="s">
        <v>1</v>
      </c>
      <c r="L164" s="173"/>
      <c r="M164" s="174" t="s">
        <v>1</v>
      </c>
      <c r="N164" s="175" t="s">
        <v>40</v>
      </c>
      <c r="O164" s="51"/>
      <c r="P164" s="162">
        <f t="shared" si="11"/>
        <v>0</v>
      </c>
      <c r="Q164" s="162">
        <v>0.14499999999999999</v>
      </c>
      <c r="R164" s="162">
        <f t="shared" si="12"/>
        <v>0.14499999999999999</v>
      </c>
      <c r="S164" s="162">
        <v>0</v>
      </c>
      <c r="T164" s="163">
        <f t="shared" si="13"/>
        <v>0</v>
      </c>
      <c r="AR164" s="164" t="s">
        <v>310</v>
      </c>
      <c r="AT164" s="164" t="s">
        <v>383</v>
      </c>
      <c r="AU164" s="164" t="s">
        <v>86</v>
      </c>
      <c r="AY164" s="13" t="s">
        <v>176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3" t="s">
        <v>86</v>
      </c>
      <c r="BK164" s="165">
        <f t="shared" si="19"/>
        <v>0</v>
      </c>
      <c r="BL164" s="13" t="s">
        <v>244</v>
      </c>
      <c r="BM164" s="164" t="s">
        <v>1286</v>
      </c>
    </row>
    <row r="165" spans="2:65" s="1" customFormat="1" ht="16.5" customHeight="1">
      <c r="B165" s="152"/>
      <c r="C165" s="166" t="s">
        <v>314</v>
      </c>
      <c r="D165" s="166" t="s">
        <v>383</v>
      </c>
      <c r="E165" s="167" t="s">
        <v>1287</v>
      </c>
      <c r="F165" s="168" t="s">
        <v>1288</v>
      </c>
      <c r="G165" s="169" t="s">
        <v>221</v>
      </c>
      <c r="H165" s="170">
        <v>1</v>
      </c>
      <c r="I165" s="171"/>
      <c r="J165" s="172">
        <f t="shared" si="10"/>
        <v>0</v>
      </c>
      <c r="K165" s="168" t="s">
        <v>1</v>
      </c>
      <c r="L165" s="173"/>
      <c r="M165" s="174" t="s">
        <v>1</v>
      </c>
      <c r="N165" s="175" t="s">
        <v>40</v>
      </c>
      <c r="O165" s="51"/>
      <c r="P165" s="162">
        <f t="shared" si="11"/>
        <v>0</v>
      </c>
      <c r="Q165" s="162">
        <v>0.14499999999999999</v>
      </c>
      <c r="R165" s="162">
        <f t="shared" si="12"/>
        <v>0.14499999999999999</v>
      </c>
      <c r="S165" s="162">
        <v>0</v>
      </c>
      <c r="T165" s="163">
        <f t="shared" si="13"/>
        <v>0</v>
      </c>
      <c r="AR165" s="164" t="s">
        <v>310</v>
      </c>
      <c r="AT165" s="164" t="s">
        <v>383</v>
      </c>
      <c r="AU165" s="164" t="s">
        <v>86</v>
      </c>
      <c r="AY165" s="13" t="s">
        <v>176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3" t="s">
        <v>86</v>
      </c>
      <c r="BK165" s="165">
        <f t="shared" si="19"/>
        <v>0</v>
      </c>
      <c r="BL165" s="13" t="s">
        <v>244</v>
      </c>
      <c r="BM165" s="164" t="s">
        <v>1289</v>
      </c>
    </row>
    <row r="166" spans="2:65" s="1" customFormat="1" ht="24" customHeight="1">
      <c r="B166" s="152"/>
      <c r="C166" s="153" t="s">
        <v>318</v>
      </c>
      <c r="D166" s="153" t="s">
        <v>178</v>
      </c>
      <c r="E166" s="154" t="s">
        <v>1290</v>
      </c>
      <c r="F166" s="155" t="s">
        <v>1291</v>
      </c>
      <c r="G166" s="156" t="s">
        <v>221</v>
      </c>
      <c r="H166" s="157">
        <v>1</v>
      </c>
      <c r="I166" s="158"/>
      <c r="J166" s="159">
        <f t="shared" si="10"/>
        <v>0</v>
      </c>
      <c r="K166" s="155" t="s">
        <v>1</v>
      </c>
      <c r="L166" s="28"/>
      <c r="M166" s="160" t="s">
        <v>1</v>
      </c>
      <c r="N166" s="161" t="s">
        <v>40</v>
      </c>
      <c r="O166" s="51"/>
      <c r="P166" s="162">
        <f t="shared" si="11"/>
        <v>0</v>
      </c>
      <c r="Q166" s="162">
        <v>0</v>
      </c>
      <c r="R166" s="162">
        <f t="shared" si="12"/>
        <v>0</v>
      </c>
      <c r="S166" s="162">
        <v>0</v>
      </c>
      <c r="T166" s="163">
        <f t="shared" si="13"/>
        <v>0</v>
      </c>
      <c r="AR166" s="164" t="s">
        <v>244</v>
      </c>
      <c r="AT166" s="164" t="s">
        <v>178</v>
      </c>
      <c r="AU166" s="164" t="s">
        <v>86</v>
      </c>
      <c r="AY166" s="13" t="s">
        <v>176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3" t="s">
        <v>86</v>
      </c>
      <c r="BK166" s="165">
        <f t="shared" si="19"/>
        <v>0</v>
      </c>
      <c r="BL166" s="13" t="s">
        <v>244</v>
      </c>
      <c r="BM166" s="164" t="s">
        <v>1292</v>
      </c>
    </row>
    <row r="167" spans="2:65" s="1" customFormat="1" ht="36" customHeight="1">
      <c r="B167" s="152"/>
      <c r="C167" s="153" t="s">
        <v>322</v>
      </c>
      <c r="D167" s="153" t="s">
        <v>178</v>
      </c>
      <c r="E167" s="154" t="s">
        <v>1293</v>
      </c>
      <c r="F167" s="155" t="s">
        <v>1294</v>
      </c>
      <c r="G167" s="156" t="s">
        <v>221</v>
      </c>
      <c r="H167" s="157">
        <v>3</v>
      </c>
      <c r="I167" s="158"/>
      <c r="J167" s="159">
        <f t="shared" si="10"/>
        <v>0</v>
      </c>
      <c r="K167" s="155" t="s">
        <v>1</v>
      </c>
      <c r="L167" s="28"/>
      <c r="M167" s="160" t="s">
        <v>1</v>
      </c>
      <c r="N167" s="161" t="s">
        <v>40</v>
      </c>
      <c r="O167" s="51"/>
      <c r="P167" s="162">
        <f t="shared" si="11"/>
        <v>0</v>
      </c>
      <c r="Q167" s="162">
        <v>0</v>
      </c>
      <c r="R167" s="162">
        <f t="shared" si="12"/>
        <v>0</v>
      </c>
      <c r="S167" s="162">
        <v>0</v>
      </c>
      <c r="T167" s="163">
        <f t="shared" si="13"/>
        <v>0</v>
      </c>
      <c r="AR167" s="164" t="s">
        <v>244</v>
      </c>
      <c r="AT167" s="164" t="s">
        <v>178</v>
      </c>
      <c r="AU167" s="164" t="s">
        <v>86</v>
      </c>
      <c r="AY167" s="13" t="s">
        <v>176</v>
      </c>
      <c r="BE167" s="165">
        <f t="shared" si="14"/>
        <v>0</v>
      </c>
      <c r="BF167" s="165">
        <f t="shared" si="15"/>
        <v>0</v>
      </c>
      <c r="BG167" s="165">
        <f t="shared" si="16"/>
        <v>0</v>
      </c>
      <c r="BH167" s="165">
        <f t="shared" si="17"/>
        <v>0</v>
      </c>
      <c r="BI167" s="165">
        <f t="shared" si="18"/>
        <v>0</v>
      </c>
      <c r="BJ167" s="13" t="s">
        <v>86</v>
      </c>
      <c r="BK167" s="165">
        <f t="shared" si="19"/>
        <v>0</v>
      </c>
      <c r="BL167" s="13" t="s">
        <v>244</v>
      </c>
      <c r="BM167" s="164" t="s">
        <v>1295</v>
      </c>
    </row>
    <row r="168" spans="2:65" s="1" customFormat="1" ht="36" customHeight="1">
      <c r="B168" s="152"/>
      <c r="C168" s="166" t="s">
        <v>326</v>
      </c>
      <c r="D168" s="166" t="s">
        <v>383</v>
      </c>
      <c r="E168" s="167" t="s">
        <v>1296</v>
      </c>
      <c r="F168" s="168" t="s">
        <v>1297</v>
      </c>
      <c r="G168" s="169" t="s">
        <v>431</v>
      </c>
      <c r="H168" s="170">
        <v>1</v>
      </c>
      <c r="I168" s="171"/>
      <c r="J168" s="172">
        <f t="shared" si="10"/>
        <v>0</v>
      </c>
      <c r="K168" s="168" t="s">
        <v>1</v>
      </c>
      <c r="L168" s="173"/>
      <c r="M168" s="174" t="s">
        <v>1</v>
      </c>
      <c r="N168" s="175" t="s">
        <v>40</v>
      </c>
      <c r="O168" s="51"/>
      <c r="P168" s="162">
        <f t="shared" si="11"/>
        <v>0</v>
      </c>
      <c r="Q168" s="162">
        <v>0.03</v>
      </c>
      <c r="R168" s="162">
        <f t="shared" si="12"/>
        <v>0.03</v>
      </c>
      <c r="S168" s="162">
        <v>0</v>
      </c>
      <c r="T168" s="163">
        <f t="shared" si="13"/>
        <v>0</v>
      </c>
      <c r="AR168" s="164" t="s">
        <v>310</v>
      </c>
      <c r="AT168" s="164" t="s">
        <v>383</v>
      </c>
      <c r="AU168" s="164" t="s">
        <v>86</v>
      </c>
      <c r="AY168" s="13" t="s">
        <v>176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3" t="s">
        <v>86</v>
      </c>
      <c r="BK168" s="165">
        <f t="shared" si="19"/>
        <v>0</v>
      </c>
      <c r="BL168" s="13" t="s">
        <v>244</v>
      </c>
      <c r="BM168" s="164" t="s">
        <v>1298</v>
      </c>
    </row>
    <row r="169" spans="2:65" s="1" customFormat="1" ht="24" customHeight="1">
      <c r="B169" s="152"/>
      <c r="C169" s="153" t="s">
        <v>330</v>
      </c>
      <c r="D169" s="153" t="s">
        <v>178</v>
      </c>
      <c r="E169" s="154" t="s">
        <v>1299</v>
      </c>
      <c r="F169" s="155" t="s">
        <v>1300</v>
      </c>
      <c r="G169" s="156" t="s">
        <v>221</v>
      </c>
      <c r="H169" s="157">
        <v>1</v>
      </c>
      <c r="I169" s="158"/>
      <c r="J169" s="159">
        <f t="shared" si="10"/>
        <v>0</v>
      </c>
      <c r="K169" s="155" t="s">
        <v>1</v>
      </c>
      <c r="L169" s="28"/>
      <c r="M169" s="160" t="s">
        <v>1</v>
      </c>
      <c r="N169" s="161" t="s">
        <v>40</v>
      </c>
      <c r="O169" s="51"/>
      <c r="P169" s="162">
        <f t="shared" si="11"/>
        <v>0</v>
      </c>
      <c r="Q169" s="162">
        <v>1.3999999999999999E-4</v>
      </c>
      <c r="R169" s="162">
        <f t="shared" si="12"/>
        <v>1.3999999999999999E-4</v>
      </c>
      <c r="S169" s="162">
        <v>0</v>
      </c>
      <c r="T169" s="163">
        <f t="shared" si="13"/>
        <v>0</v>
      </c>
      <c r="AR169" s="164" t="s">
        <v>244</v>
      </c>
      <c r="AT169" s="164" t="s">
        <v>178</v>
      </c>
      <c r="AU169" s="164" t="s">
        <v>86</v>
      </c>
      <c r="AY169" s="13" t="s">
        <v>176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3" t="s">
        <v>86</v>
      </c>
      <c r="BK169" s="165">
        <f t="shared" si="19"/>
        <v>0</v>
      </c>
      <c r="BL169" s="13" t="s">
        <v>244</v>
      </c>
      <c r="BM169" s="164" t="s">
        <v>1301</v>
      </c>
    </row>
    <row r="170" spans="2:65" s="1" customFormat="1" ht="24" customHeight="1">
      <c r="B170" s="152"/>
      <c r="C170" s="166" t="s">
        <v>334</v>
      </c>
      <c r="D170" s="166" t="s">
        <v>383</v>
      </c>
      <c r="E170" s="167" t="s">
        <v>1302</v>
      </c>
      <c r="F170" s="168" t="s">
        <v>1303</v>
      </c>
      <c r="G170" s="169" t="s">
        <v>221</v>
      </c>
      <c r="H170" s="170">
        <v>1</v>
      </c>
      <c r="I170" s="171"/>
      <c r="J170" s="172">
        <f t="shared" si="10"/>
        <v>0</v>
      </c>
      <c r="K170" s="168" t="s">
        <v>1</v>
      </c>
      <c r="L170" s="173"/>
      <c r="M170" s="174" t="s">
        <v>1</v>
      </c>
      <c r="N170" s="175" t="s">
        <v>40</v>
      </c>
      <c r="O170" s="51"/>
      <c r="P170" s="162">
        <f t="shared" si="11"/>
        <v>0</v>
      </c>
      <c r="Q170" s="162">
        <v>4.3E-3</v>
      </c>
      <c r="R170" s="162">
        <f t="shared" si="12"/>
        <v>4.3E-3</v>
      </c>
      <c r="S170" s="162">
        <v>0</v>
      </c>
      <c r="T170" s="163">
        <f t="shared" si="13"/>
        <v>0</v>
      </c>
      <c r="AR170" s="164" t="s">
        <v>310</v>
      </c>
      <c r="AT170" s="164" t="s">
        <v>383</v>
      </c>
      <c r="AU170" s="164" t="s">
        <v>86</v>
      </c>
      <c r="AY170" s="13" t="s">
        <v>176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3" t="s">
        <v>86</v>
      </c>
      <c r="BK170" s="165">
        <f t="shared" si="19"/>
        <v>0</v>
      </c>
      <c r="BL170" s="13" t="s">
        <v>244</v>
      </c>
      <c r="BM170" s="164" t="s">
        <v>1304</v>
      </c>
    </row>
    <row r="171" spans="2:65" s="1" customFormat="1" ht="16.5" customHeight="1">
      <c r="B171" s="152"/>
      <c r="C171" s="166" t="s">
        <v>338</v>
      </c>
      <c r="D171" s="166" t="s">
        <v>383</v>
      </c>
      <c r="E171" s="167" t="s">
        <v>1305</v>
      </c>
      <c r="F171" s="168" t="s">
        <v>1306</v>
      </c>
      <c r="G171" s="169" t="s">
        <v>221</v>
      </c>
      <c r="H171" s="170">
        <v>1</v>
      </c>
      <c r="I171" s="171"/>
      <c r="J171" s="172">
        <f t="shared" si="10"/>
        <v>0</v>
      </c>
      <c r="K171" s="168" t="s">
        <v>1</v>
      </c>
      <c r="L171" s="173"/>
      <c r="M171" s="174" t="s">
        <v>1</v>
      </c>
      <c r="N171" s="175" t="s">
        <v>40</v>
      </c>
      <c r="O171" s="51"/>
      <c r="P171" s="162">
        <f t="shared" si="11"/>
        <v>0</v>
      </c>
      <c r="Q171" s="162">
        <v>4.3E-3</v>
      </c>
      <c r="R171" s="162">
        <f t="shared" si="12"/>
        <v>4.3E-3</v>
      </c>
      <c r="S171" s="162">
        <v>0</v>
      </c>
      <c r="T171" s="163">
        <f t="shared" si="13"/>
        <v>0</v>
      </c>
      <c r="AR171" s="164" t="s">
        <v>310</v>
      </c>
      <c r="AT171" s="164" t="s">
        <v>383</v>
      </c>
      <c r="AU171" s="164" t="s">
        <v>86</v>
      </c>
      <c r="AY171" s="13" t="s">
        <v>176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3" t="s">
        <v>86</v>
      </c>
      <c r="BK171" s="165">
        <f t="shared" si="19"/>
        <v>0</v>
      </c>
      <c r="BL171" s="13" t="s">
        <v>244</v>
      </c>
      <c r="BM171" s="164" t="s">
        <v>1307</v>
      </c>
    </row>
    <row r="172" spans="2:65" s="1" customFormat="1" ht="16.5" customHeight="1">
      <c r="B172" s="152"/>
      <c r="C172" s="153" t="s">
        <v>342</v>
      </c>
      <c r="D172" s="153" t="s">
        <v>178</v>
      </c>
      <c r="E172" s="154" t="s">
        <v>1308</v>
      </c>
      <c r="F172" s="155" t="s">
        <v>1309</v>
      </c>
      <c r="G172" s="156" t="s">
        <v>221</v>
      </c>
      <c r="H172" s="157">
        <v>1</v>
      </c>
      <c r="I172" s="158"/>
      <c r="J172" s="159">
        <f t="shared" si="10"/>
        <v>0</v>
      </c>
      <c r="K172" s="155" t="s">
        <v>1</v>
      </c>
      <c r="L172" s="28"/>
      <c r="M172" s="160" t="s">
        <v>1</v>
      </c>
      <c r="N172" s="161" t="s">
        <v>40</v>
      </c>
      <c r="O172" s="51"/>
      <c r="P172" s="162">
        <f t="shared" si="11"/>
        <v>0</v>
      </c>
      <c r="Q172" s="162">
        <v>9.0000000000000006E-5</v>
      </c>
      <c r="R172" s="162">
        <f t="shared" si="12"/>
        <v>9.0000000000000006E-5</v>
      </c>
      <c r="S172" s="162">
        <v>0</v>
      </c>
      <c r="T172" s="163">
        <f t="shared" si="13"/>
        <v>0</v>
      </c>
      <c r="AR172" s="164" t="s">
        <v>244</v>
      </c>
      <c r="AT172" s="164" t="s">
        <v>178</v>
      </c>
      <c r="AU172" s="164" t="s">
        <v>86</v>
      </c>
      <c r="AY172" s="13" t="s">
        <v>176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3" t="s">
        <v>86</v>
      </c>
      <c r="BK172" s="165">
        <f t="shared" si="19"/>
        <v>0</v>
      </c>
      <c r="BL172" s="13" t="s">
        <v>244</v>
      </c>
      <c r="BM172" s="164" t="s">
        <v>1310</v>
      </c>
    </row>
    <row r="173" spans="2:65" s="1" customFormat="1" ht="16.5" customHeight="1">
      <c r="B173" s="152"/>
      <c r="C173" s="166" t="s">
        <v>346</v>
      </c>
      <c r="D173" s="166" t="s">
        <v>383</v>
      </c>
      <c r="E173" s="167" t="s">
        <v>1311</v>
      </c>
      <c r="F173" s="168" t="s">
        <v>1312</v>
      </c>
      <c r="G173" s="169" t="s">
        <v>221</v>
      </c>
      <c r="H173" s="170">
        <v>2</v>
      </c>
      <c r="I173" s="171"/>
      <c r="J173" s="172">
        <f t="shared" si="10"/>
        <v>0</v>
      </c>
      <c r="K173" s="168" t="s">
        <v>1</v>
      </c>
      <c r="L173" s="173"/>
      <c r="M173" s="174" t="s">
        <v>1</v>
      </c>
      <c r="N173" s="175" t="s">
        <v>40</v>
      </c>
      <c r="O173" s="51"/>
      <c r="P173" s="162">
        <f t="shared" si="11"/>
        <v>0</v>
      </c>
      <c r="Q173" s="162">
        <v>2.8800000000000002E-3</v>
      </c>
      <c r="R173" s="162">
        <f t="shared" si="12"/>
        <v>5.7600000000000004E-3</v>
      </c>
      <c r="S173" s="162">
        <v>0</v>
      </c>
      <c r="T173" s="163">
        <f t="shared" si="13"/>
        <v>0</v>
      </c>
      <c r="AR173" s="164" t="s">
        <v>310</v>
      </c>
      <c r="AT173" s="164" t="s">
        <v>383</v>
      </c>
      <c r="AU173" s="164" t="s">
        <v>86</v>
      </c>
      <c r="AY173" s="13" t="s">
        <v>176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3" t="s">
        <v>86</v>
      </c>
      <c r="BK173" s="165">
        <f t="shared" si="19"/>
        <v>0</v>
      </c>
      <c r="BL173" s="13" t="s">
        <v>244</v>
      </c>
      <c r="BM173" s="164" t="s">
        <v>1313</v>
      </c>
    </row>
    <row r="174" spans="2:65" s="1" customFormat="1" ht="16.5" customHeight="1">
      <c r="B174" s="152"/>
      <c r="C174" s="166" t="s">
        <v>350</v>
      </c>
      <c r="D174" s="166" t="s">
        <v>383</v>
      </c>
      <c r="E174" s="167" t="s">
        <v>1314</v>
      </c>
      <c r="F174" s="168" t="s">
        <v>1315</v>
      </c>
      <c r="G174" s="169" t="s">
        <v>221</v>
      </c>
      <c r="H174" s="170">
        <v>1</v>
      </c>
      <c r="I174" s="171"/>
      <c r="J174" s="172">
        <f t="shared" si="10"/>
        <v>0</v>
      </c>
      <c r="K174" s="168" t="s">
        <v>1</v>
      </c>
      <c r="L174" s="173"/>
      <c r="M174" s="174" t="s">
        <v>1</v>
      </c>
      <c r="N174" s="175" t="s">
        <v>40</v>
      </c>
      <c r="O174" s="51"/>
      <c r="P174" s="162">
        <f t="shared" si="11"/>
        <v>0</v>
      </c>
      <c r="Q174" s="162">
        <v>1.8799999999999999E-3</v>
      </c>
      <c r="R174" s="162">
        <f t="shared" si="12"/>
        <v>1.8799999999999999E-3</v>
      </c>
      <c r="S174" s="162">
        <v>0</v>
      </c>
      <c r="T174" s="163">
        <f t="shared" si="13"/>
        <v>0</v>
      </c>
      <c r="AR174" s="164" t="s">
        <v>310</v>
      </c>
      <c r="AT174" s="164" t="s">
        <v>383</v>
      </c>
      <c r="AU174" s="164" t="s">
        <v>86</v>
      </c>
      <c r="AY174" s="13" t="s">
        <v>176</v>
      </c>
      <c r="BE174" s="165">
        <f t="shared" si="14"/>
        <v>0</v>
      </c>
      <c r="BF174" s="165">
        <f t="shared" si="15"/>
        <v>0</v>
      </c>
      <c r="BG174" s="165">
        <f t="shared" si="16"/>
        <v>0</v>
      </c>
      <c r="BH174" s="165">
        <f t="shared" si="17"/>
        <v>0</v>
      </c>
      <c r="BI174" s="165">
        <f t="shared" si="18"/>
        <v>0</v>
      </c>
      <c r="BJ174" s="13" t="s">
        <v>86</v>
      </c>
      <c r="BK174" s="165">
        <f t="shared" si="19"/>
        <v>0</v>
      </c>
      <c r="BL174" s="13" t="s">
        <v>244</v>
      </c>
      <c r="BM174" s="164" t="s">
        <v>1316</v>
      </c>
    </row>
    <row r="175" spans="2:65" s="1" customFormat="1" ht="16.5" customHeight="1">
      <c r="B175" s="152"/>
      <c r="C175" s="153" t="s">
        <v>354</v>
      </c>
      <c r="D175" s="153" t="s">
        <v>178</v>
      </c>
      <c r="E175" s="154" t="s">
        <v>1317</v>
      </c>
      <c r="F175" s="155" t="s">
        <v>1318</v>
      </c>
      <c r="G175" s="156" t="s">
        <v>234</v>
      </c>
      <c r="H175" s="157">
        <v>3</v>
      </c>
      <c r="I175" s="158"/>
      <c r="J175" s="159">
        <f t="shared" si="10"/>
        <v>0</v>
      </c>
      <c r="K175" s="155" t="s">
        <v>1</v>
      </c>
      <c r="L175" s="28"/>
      <c r="M175" s="160" t="s">
        <v>1</v>
      </c>
      <c r="N175" s="161" t="s">
        <v>40</v>
      </c>
      <c r="O175" s="51"/>
      <c r="P175" s="162">
        <f t="shared" si="11"/>
        <v>0</v>
      </c>
      <c r="Q175" s="162">
        <v>6.2E-4</v>
      </c>
      <c r="R175" s="162">
        <f t="shared" si="12"/>
        <v>1.8600000000000001E-3</v>
      </c>
      <c r="S175" s="162">
        <v>0</v>
      </c>
      <c r="T175" s="163">
        <f t="shared" si="13"/>
        <v>0</v>
      </c>
      <c r="AR175" s="164" t="s">
        <v>244</v>
      </c>
      <c r="AT175" s="164" t="s">
        <v>178</v>
      </c>
      <c r="AU175" s="164" t="s">
        <v>86</v>
      </c>
      <c r="AY175" s="13" t="s">
        <v>176</v>
      </c>
      <c r="BE175" s="165">
        <f t="shared" si="14"/>
        <v>0</v>
      </c>
      <c r="BF175" s="165">
        <f t="shared" si="15"/>
        <v>0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3" t="s">
        <v>86</v>
      </c>
      <c r="BK175" s="165">
        <f t="shared" si="19"/>
        <v>0</v>
      </c>
      <c r="BL175" s="13" t="s">
        <v>244</v>
      </c>
      <c r="BM175" s="164" t="s">
        <v>1319</v>
      </c>
    </row>
    <row r="176" spans="2:65" s="1" customFormat="1" ht="16.5" customHeight="1">
      <c r="B176" s="152"/>
      <c r="C176" s="166" t="s">
        <v>358</v>
      </c>
      <c r="D176" s="166" t="s">
        <v>383</v>
      </c>
      <c r="E176" s="167" t="s">
        <v>1320</v>
      </c>
      <c r="F176" s="168" t="s">
        <v>1321</v>
      </c>
      <c r="G176" s="169" t="s">
        <v>221</v>
      </c>
      <c r="H176" s="170">
        <v>1</v>
      </c>
      <c r="I176" s="171"/>
      <c r="J176" s="172">
        <f t="shared" si="10"/>
        <v>0</v>
      </c>
      <c r="K176" s="168" t="s">
        <v>1</v>
      </c>
      <c r="L176" s="184"/>
      <c r="M176" s="174" t="s">
        <v>1</v>
      </c>
      <c r="N176" s="175" t="s">
        <v>40</v>
      </c>
      <c r="O176" s="51"/>
      <c r="P176" s="162">
        <f t="shared" si="11"/>
        <v>0</v>
      </c>
      <c r="Q176" s="162">
        <v>2.8999999999999998E-3</v>
      </c>
      <c r="R176" s="162">
        <f t="shared" si="12"/>
        <v>2.8999999999999998E-3</v>
      </c>
      <c r="S176" s="162">
        <v>0</v>
      </c>
      <c r="T176" s="163">
        <f t="shared" si="13"/>
        <v>0</v>
      </c>
      <c r="AR176" s="164" t="s">
        <v>310</v>
      </c>
      <c r="AT176" s="164" t="s">
        <v>383</v>
      </c>
      <c r="AU176" s="164" t="s">
        <v>86</v>
      </c>
      <c r="AY176" s="13" t="s">
        <v>176</v>
      </c>
      <c r="BE176" s="165">
        <f t="shared" si="14"/>
        <v>0</v>
      </c>
      <c r="BF176" s="165">
        <f t="shared" si="15"/>
        <v>0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3" t="s">
        <v>86</v>
      </c>
      <c r="BK176" s="165">
        <f t="shared" si="19"/>
        <v>0</v>
      </c>
      <c r="BL176" s="13" t="s">
        <v>244</v>
      </c>
      <c r="BM176" s="164" t="s">
        <v>1322</v>
      </c>
    </row>
    <row r="177" spans="2:65" s="1" customFormat="1" ht="16.5" customHeight="1">
      <c r="B177" s="152"/>
      <c r="C177" s="166" t="s">
        <v>362</v>
      </c>
      <c r="D177" s="166" t="s">
        <v>383</v>
      </c>
      <c r="E177" s="167" t="s">
        <v>1323</v>
      </c>
      <c r="F177" s="168" t="s">
        <v>1324</v>
      </c>
      <c r="G177" s="169" t="s">
        <v>221</v>
      </c>
      <c r="H177" s="170">
        <v>2</v>
      </c>
      <c r="I177" s="171"/>
      <c r="J177" s="172">
        <f t="shared" si="10"/>
        <v>0</v>
      </c>
      <c r="K177" s="168" t="s">
        <v>1</v>
      </c>
      <c r="L177" s="173"/>
      <c r="M177" s="174" t="s">
        <v>1</v>
      </c>
      <c r="N177" s="175" t="s">
        <v>40</v>
      </c>
      <c r="O177" s="51"/>
      <c r="P177" s="162">
        <f t="shared" si="11"/>
        <v>0</v>
      </c>
      <c r="Q177" s="162">
        <v>0.14499999999999999</v>
      </c>
      <c r="R177" s="162">
        <f t="shared" si="12"/>
        <v>0.28999999999999998</v>
      </c>
      <c r="S177" s="162">
        <v>0</v>
      </c>
      <c r="T177" s="163">
        <f t="shared" si="13"/>
        <v>0</v>
      </c>
      <c r="AR177" s="164" t="s">
        <v>310</v>
      </c>
      <c r="AT177" s="164" t="s">
        <v>383</v>
      </c>
      <c r="AU177" s="164" t="s">
        <v>86</v>
      </c>
      <c r="AY177" s="13" t="s">
        <v>176</v>
      </c>
      <c r="BE177" s="165">
        <f t="shared" si="14"/>
        <v>0</v>
      </c>
      <c r="BF177" s="165">
        <f t="shared" si="15"/>
        <v>0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3" t="s">
        <v>86</v>
      </c>
      <c r="BK177" s="165">
        <f t="shared" si="19"/>
        <v>0</v>
      </c>
      <c r="BL177" s="13" t="s">
        <v>244</v>
      </c>
      <c r="BM177" s="164" t="s">
        <v>1325</v>
      </c>
    </row>
    <row r="178" spans="2:65" s="1" customFormat="1" ht="24" customHeight="1">
      <c r="B178" s="152"/>
      <c r="C178" s="166" t="s">
        <v>366</v>
      </c>
      <c r="D178" s="166" t="s">
        <v>383</v>
      </c>
      <c r="E178" s="167" t="s">
        <v>1326</v>
      </c>
      <c r="F178" s="168" t="s">
        <v>1327</v>
      </c>
      <c r="G178" s="169" t="s">
        <v>1328</v>
      </c>
      <c r="H178" s="170">
        <v>1</v>
      </c>
      <c r="I178" s="171"/>
      <c r="J178" s="172">
        <f t="shared" si="10"/>
        <v>0</v>
      </c>
      <c r="K178" s="168" t="s">
        <v>1</v>
      </c>
      <c r="L178" s="173"/>
      <c r="M178" s="174" t="s">
        <v>1</v>
      </c>
      <c r="N178" s="175" t="s">
        <v>40</v>
      </c>
      <c r="O178" s="51"/>
      <c r="P178" s="162">
        <f t="shared" si="11"/>
        <v>0</v>
      </c>
      <c r="Q178" s="162">
        <v>0.14499999999999999</v>
      </c>
      <c r="R178" s="162">
        <f t="shared" si="12"/>
        <v>0.14499999999999999</v>
      </c>
      <c r="S178" s="162">
        <v>0</v>
      </c>
      <c r="T178" s="163">
        <f t="shared" si="13"/>
        <v>0</v>
      </c>
      <c r="AR178" s="164" t="s">
        <v>310</v>
      </c>
      <c r="AT178" s="164" t="s">
        <v>383</v>
      </c>
      <c r="AU178" s="164" t="s">
        <v>86</v>
      </c>
      <c r="AY178" s="13" t="s">
        <v>176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3" t="s">
        <v>86</v>
      </c>
      <c r="BK178" s="165">
        <f t="shared" si="19"/>
        <v>0</v>
      </c>
      <c r="BL178" s="13" t="s">
        <v>244</v>
      </c>
      <c r="BM178" s="164" t="s">
        <v>1329</v>
      </c>
    </row>
    <row r="179" spans="2:65" s="1" customFormat="1" ht="24" customHeight="1">
      <c r="B179" s="152"/>
      <c r="C179" s="153" t="s">
        <v>370</v>
      </c>
      <c r="D179" s="153" t="s">
        <v>178</v>
      </c>
      <c r="E179" s="154" t="s">
        <v>1330</v>
      </c>
      <c r="F179" s="155" t="s">
        <v>1331</v>
      </c>
      <c r="G179" s="156" t="s">
        <v>206</v>
      </c>
      <c r="H179" s="157">
        <v>3.7069999999999999</v>
      </c>
      <c r="I179" s="158"/>
      <c r="J179" s="159">
        <f t="shared" si="10"/>
        <v>0</v>
      </c>
      <c r="K179" s="155" t="s">
        <v>1</v>
      </c>
      <c r="L179" s="28"/>
      <c r="M179" s="160" t="s">
        <v>1</v>
      </c>
      <c r="N179" s="161" t="s">
        <v>40</v>
      </c>
      <c r="O179" s="51"/>
      <c r="P179" s="162">
        <f t="shared" si="11"/>
        <v>0</v>
      </c>
      <c r="Q179" s="162">
        <v>0</v>
      </c>
      <c r="R179" s="162">
        <f t="shared" si="12"/>
        <v>0</v>
      </c>
      <c r="S179" s="162">
        <v>0</v>
      </c>
      <c r="T179" s="163">
        <f t="shared" si="13"/>
        <v>0</v>
      </c>
      <c r="AR179" s="164" t="s">
        <v>244</v>
      </c>
      <c r="AT179" s="164" t="s">
        <v>178</v>
      </c>
      <c r="AU179" s="164" t="s">
        <v>86</v>
      </c>
      <c r="AY179" s="13" t="s">
        <v>176</v>
      </c>
      <c r="BE179" s="165">
        <f t="shared" si="14"/>
        <v>0</v>
      </c>
      <c r="BF179" s="165">
        <f t="shared" si="15"/>
        <v>0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3" t="s">
        <v>86</v>
      </c>
      <c r="BK179" s="165">
        <f t="shared" si="19"/>
        <v>0</v>
      </c>
      <c r="BL179" s="13" t="s">
        <v>244</v>
      </c>
      <c r="BM179" s="164" t="s">
        <v>1332</v>
      </c>
    </row>
    <row r="180" spans="2:65" s="1" customFormat="1" ht="24" customHeight="1">
      <c r="B180" s="152"/>
      <c r="C180" s="153" t="s">
        <v>374</v>
      </c>
      <c r="D180" s="153" t="s">
        <v>178</v>
      </c>
      <c r="E180" s="154" t="s">
        <v>1333</v>
      </c>
      <c r="F180" s="155" t="s">
        <v>1334</v>
      </c>
      <c r="G180" s="156" t="s">
        <v>206</v>
      </c>
      <c r="H180" s="157">
        <v>3.7069999999999999</v>
      </c>
      <c r="I180" s="158"/>
      <c r="J180" s="159">
        <f t="shared" si="10"/>
        <v>0</v>
      </c>
      <c r="K180" s="155" t="s">
        <v>182</v>
      </c>
      <c r="L180" s="183"/>
      <c r="M180" s="160" t="s">
        <v>1</v>
      </c>
      <c r="N180" s="161" t="s">
        <v>40</v>
      </c>
      <c r="O180" s="51"/>
      <c r="P180" s="162">
        <f t="shared" si="11"/>
        <v>0</v>
      </c>
      <c r="Q180" s="162">
        <v>0</v>
      </c>
      <c r="R180" s="162">
        <f t="shared" si="12"/>
        <v>0</v>
      </c>
      <c r="S180" s="162">
        <v>0</v>
      </c>
      <c r="T180" s="163">
        <f t="shared" si="13"/>
        <v>0</v>
      </c>
      <c r="AR180" s="164" t="s">
        <v>244</v>
      </c>
      <c r="AT180" s="164" t="s">
        <v>178</v>
      </c>
      <c r="AU180" s="164" t="s">
        <v>86</v>
      </c>
      <c r="AY180" s="13" t="s">
        <v>176</v>
      </c>
      <c r="BE180" s="165">
        <f t="shared" si="14"/>
        <v>0</v>
      </c>
      <c r="BF180" s="165">
        <f t="shared" si="15"/>
        <v>0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3" t="s">
        <v>86</v>
      </c>
      <c r="BK180" s="165">
        <f t="shared" si="19"/>
        <v>0</v>
      </c>
      <c r="BL180" s="13" t="s">
        <v>244</v>
      </c>
      <c r="BM180" s="164" t="s">
        <v>1335</v>
      </c>
    </row>
    <row r="181" spans="2:65" s="11" customFormat="1" ht="22.9" customHeight="1">
      <c r="B181" s="139"/>
      <c r="D181" s="140" t="s">
        <v>73</v>
      </c>
      <c r="E181" s="150" t="s">
        <v>1336</v>
      </c>
      <c r="F181" s="150" t="s">
        <v>1337</v>
      </c>
      <c r="I181" s="142"/>
      <c r="J181" s="151">
        <f>BK181</f>
        <v>0</v>
      </c>
      <c r="L181" s="139"/>
      <c r="M181" s="144"/>
      <c r="N181" s="145"/>
      <c r="O181" s="145"/>
      <c r="P181" s="146">
        <f>SUM(P182:P205)</f>
        <v>0</v>
      </c>
      <c r="Q181" s="145"/>
      <c r="R181" s="146">
        <f>SUM(R182:R205)</f>
        <v>1.5742100000000001</v>
      </c>
      <c r="S181" s="145"/>
      <c r="T181" s="147">
        <f>SUM(T182:T205)</f>
        <v>3.0745</v>
      </c>
      <c r="AR181" s="140" t="s">
        <v>86</v>
      </c>
      <c r="AT181" s="148" t="s">
        <v>73</v>
      </c>
      <c r="AU181" s="148" t="s">
        <v>81</v>
      </c>
      <c r="AY181" s="140" t="s">
        <v>176</v>
      </c>
      <c r="BK181" s="149">
        <f>SUM(BK182:BK205)</f>
        <v>0</v>
      </c>
    </row>
    <row r="182" spans="2:65" s="1" customFormat="1" ht="24" customHeight="1">
      <c r="B182" s="152"/>
      <c r="C182" s="153" t="s">
        <v>378</v>
      </c>
      <c r="D182" s="153" t="s">
        <v>178</v>
      </c>
      <c r="E182" s="154" t="s">
        <v>1338</v>
      </c>
      <c r="F182" s="155" t="s">
        <v>1339</v>
      </c>
      <c r="G182" s="156" t="s">
        <v>431</v>
      </c>
      <c r="H182" s="157">
        <v>650</v>
      </c>
      <c r="I182" s="158"/>
      <c r="J182" s="159">
        <f t="shared" ref="J182:J205" si="20">ROUND(I182*H182,2)</f>
        <v>0</v>
      </c>
      <c r="K182" s="155" t="s">
        <v>1</v>
      </c>
      <c r="L182" s="28"/>
      <c r="M182" s="160" t="s">
        <v>1</v>
      </c>
      <c r="N182" s="161" t="s">
        <v>40</v>
      </c>
      <c r="O182" s="51"/>
      <c r="P182" s="162">
        <f t="shared" ref="P182:P205" si="21">O182*H182</f>
        <v>0</v>
      </c>
      <c r="Q182" s="162">
        <v>5.0000000000000002E-5</v>
      </c>
      <c r="R182" s="162">
        <f t="shared" ref="R182:R205" si="22">Q182*H182</f>
        <v>3.2500000000000001E-2</v>
      </c>
      <c r="S182" s="162">
        <v>4.7299999999999998E-3</v>
      </c>
      <c r="T182" s="163">
        <f t="shared" ref="T182:T205" si="23">S182*H182</f>
        <v>3.0745</v>
      </c>
      <c r="AR182" s="164" t="s">
        <v>244</v>
      </c>
      <c r="AT182" s="164" t="s">
        <v>178</v>
      </c>
      <c r="AU182" s="164" t="s">
        <v>86</v>
      </c>
      <c r="AY182" s="13" t="s">
        <v>176</v>
      </c>
      <c r="BE182" s="165">
        <f t="shared" ref="BE182:BE205" si="24">IF(N182="základná",J182,0)</f>
        <v>0</v>
      </c>
      <c r="BF182" s="165">
        <f t="shared" ref="BF182:BF205" si="25">IF(N182="znížená",J182,0)</f>
        <v>0</v>
      </c>
      <c r="BG182" s="165">
        <f t="shared" ref="BG182:BG205" si="26">IF(N182="zákl. prenesená",J182,0)</f>
        <v>0</v>
      </c>
      <c r="BH182" s="165">
        <f t="shared" ref="BH182:BH205" si="27">IF(N182="zníž. prenesená",J182,0)</f>
        <v>0</v>
      </c>
      <c r="BI182" s="165">
        <f t="shared" ref="BI182:BI205" si="28">IF(N182="nulová",J182,0)</f>
        <v>0</v>
      </c>
      <c r="BJ182" s="13" t="s">
        <v>86</v>
      </c>
      <c r="BK182" s="165">
        <f t="shared" ref="BK182:BK205" si="29">ROUND(I182*H182,2)</f>
        <v>0</v>
      </c>
      <c r="BL182" s="13" t="s">
        <v>244</v>
      </c>
      <c r="BM182" s="164" t="s">
        <v>1340</v>
      </c>
    </row>
    <row r="183" spans="2:65" s="1" customFormat="1" ht="16.5" customHeight="1">
      <c r="B183" s="152"/>
      <c r="C183" s="166" t="s">
        <v>382</v>
      </c>
      <c r="D183" s="166" t="s">
        <v>383</v>
      </c>
      <c r="E183" s="167" t="s">
        <v>1341</v>
      </c>
      <c r="F183" s="168" t="s">
        <v>1342</v>
      </c>
      <c r="G183" s="169" t="s">
        <v>431</v>
      </c>
      <c r="H183" s="170">
        <v>113</v>
      </c>
      <c r="I183" s="171"/>
      <c r="J183" s="172">
        <f t="shared" si="20"/>
        <v>0</v>
      </c>
      <c r="K183" s="168" t="s">
        <v>1</v>
      </c>
      <c r="L183" s="173"/>
      <c r="M183" s="174" t="s">
        <v>1</v>
      </c>
      <c r="N183" s="175" t="s">
        <v>40</v>
      </c>
      <c r="O183" s="51"/>
      <c r="P183" s="162">
        <f t="shared" si="21"/>
        <v>0</v>
      </c>
      <c r="Q183" s="162">
        <v>6.4000000000000005E-4</v>
      </c>
      <c r="R183" s="162">
        <f t="shared" si="22"/>
        <v>7.2320000000000009E-2</v>
      </c>
      <c r="S183" s="162">
        <v>0</v>
      </c>
      <c r="T183" s="163">
        <f t="shared" si="23"/>
        <v>0</v>
      </c>
      <c r="AR183" s="164" t="s">
        <v>310</v>
      </c>
      <c r="AT183" s="164" t="s">
        <v>383</v>
      </c>
      <c r="AU183" s="164" t="s">
        <v>86</v>
      </c>
      <c r="AY183" s="13" t="s">
        <v>176</v>
      </c>
      <c r="BE183" s="165">
        <f t="shared" si="24"/>
        <v>0</v>
      </c>
      <c r="BF183" s="165">
        <f t="shared" si="25"/>
        <v>0</v>
      </c>
      <c r="BG183" s="165">
        <f t="shared" si="26"/>
        <v>0</v>
      </c>
      <c r="BH183" s="165">
        <f t="shared" si="27"/>
        <v>0</v>
      </c>
      <c r="BI183" s="165">
        <f t="shared" si="28"/>
        <v>0</v>
      </c>
      <c r="BJ183" s="13" t="s">
        <v>86</v>
      </c>
      <c r="BK183" s="165">
        <f t="shared" si="29"/>
        <v>0</v>
      </c>
      <c r="BL183" s="13" t="s">
        <v>244</v>
      </c>
      <c r="BM183" s="164" t="s">
        <v>1343</v>
      </c>
    </row>
    <row r="184" spans="2:65" s="1" customFormat="1" ht="16.5" customHeight="1">
      <c r="B184" s="152"/>
      <c r="C184" s="166" t="s">
        <v>387</v>
      </c>
      <c r="D184" s="166" t="s">
        <v>383</v>
      </c>
      <c r="E184" s="167" t="s">
        <v>1344</v>
      </c>
      <c r="F184" s="168" t="s">
        <v>1345</v>
      </c>
      <c r="G184" s="169" t="s">
        <v>431</v>
      </c>
      <c r="H184" s="170">
        <v>140</v>
      </c>
      <c r="I184" s="171"/>
      <c r="J184" s="172">
        <f t="shared" si="20"/>
        <v>0</v>
      </c>
      <c r="K184" s="168" t="s">
        <v>1</v>
      </c>
      <c r="L184" s="173"/>
      <c r="M184" s="174" t="s">
        <v>1</v>
      </c>
      <c r="N184" s="175" t="s">
        <v>40</v>
      </c>
      <c r="O184" s="51"/>
      <c r="P184" s="162">
        <f t="shared" si="21"/>
        <v>0</v>
      </c>
      <c r="Q184" s="162">
        <v>6.4000000000000005E-4</v>
      </c>
      <c r="R184" s="162">
        <f t="shared" si="22"/>
        <v>8.9600000000000013E-2</v>
      </c>
      <c r="S184" s="162">
        <v>0</v>
      </c>
      <c r="T184" s="163">
        <f t="shared" si="23"/>
        <v>0</v>
      </c>
      <c r="AR184" s="164" t="s">
        <v>310</v>
      </c>
      <c r="AT184" s="164" t="s">
        <v>383</v>
      </c>
      <c r="AU184" s="164" t="s">
        <v>86</v>
      </c>
      <c r="AY184" s="13" t="s">
        <v>176</v>
      </c>
      <c r="BE184" s="165">
        <f t="shared" si="24"/>
        <v>0</v>
      </c>
      <c r="BF184" s="165">
        <f t="shared" si="25"/>
        <v>0</v>
      </c>
      <c r="BG184" s="165">
        <f t="shared" si="26"/>
        <v>0</v>
      </c>
      <c r="BH184" s="165">
        <f t="shared" si="27"/>
        <v>0</v>
      </c>
      <c r="BI184" s="165">
        <f t="shared" si="28"/>
        <v>0</v>
      </c>
      <c r="BJ184" s="13" t="s">
        <v>86</v>
      </c>
      <c r="BK184" s="165">
        <f t="shared" si="29"/>
        <v>0</v>
      </c>
      <c r="BL184" s="13" t="s">
        <v>244</v>
      </c>
      <c r="BM184" s="164" t="s">
        <v>1346</v>
      </c>
    </row>
    <row r="185" spans="2:65" s="1" customFormat="1" ht="16.5" customHeight="1">
      <c r="B185" s="152"/>
      <c r="C185" s="166" t="s">
        <v>391</v>
      </c>
      <c r="D185" s="166" t="s">
        <v>383</v>
      </c>
      <c r="E185" s="167" t="s">
        <v>1347</v>
      </c>
      <c r="F185" s="168" t="s">
        <v>1348</v>
      </c>
      <c r="G185" s="169" t="s">
        <v>431</v>
      </c>
      <c r="H185" s="170">
        <v>50</v>
      </c>
      <c r="I185" s="171"/>
      <c r="J185" s="172">
        <f t="shared" si="20"/>
        <v>0</v>
      </c>
      <c r="K185" s="168" t="s">
        <v>1</v>
      </c>
      <c r="L185" s="173"/>
      <c r="M185" s="174" t="s">
        <v>1</v>
      </c>
      <c r="N185" s="175" t="s">
        <v>40</v>
      </c>
      <c r="O185" s="51"/>
      <c r="P185" s="162">
        <f t="shared" si="21"/>
        <v>0</v>
      </c>
      <c r="Q185" s="162">
        <v>6.4000000000000005E-4</v>
      </c>
      <c r="R185" s="162">
        <f t="shared" si="22"/>
        <v>3.2000000000000001E-2</v>
      </c>
      <c r="S185" s="162">
        <v>0</v>
      </c>
      <c r="T185" s="163">
        <f t="shared" si="23"/>
        <v>0</v>
      </c>
      <c r="AR185" s="164" t="s">
        <v>310</v>
      </c>
      <c r="AT185" s="164" t="s">
        <v>383</v>
      </c>
      <c r="AU185" s="164" t="s">
        <v>86</v>
      </c>
      <c r="AY185" s="13" t="s">
        <v>176</v>
      </c>
      <c r="BE185" s="165">
        <f t="shared" si="24"/>
        <v>0</v>
      </c>
      <c r="BF185" s="165">
        <f t="shared" si="25"/>
        <v>0</v>
      </c>
      <c r="BG185" s="165">
        <f t="shared" si="26"/>
        <v>0</v>
      </c>
      <c r="BH185" s="165">
        <f t="shared" si="27"/>
        <v>0</v>
      </c>
      <c r="BI185" s="165">
        <f t="shared" si="28"/>
        <v>0</v>
      </c>
      <c r="BJ185" s="13" t="s">
        <v>86</v>
      </c>
      <c r="BK185" s="165">
        <f t="shared" si="29"/>
        <v>0</v>
      </c>
      <c r="BL185" s="13" t="s">
        <v>244</v>
      </c>
      <c r="BM185" s="164" t="s">
        <v>1349</v>
      </c>
    </row>
    <row r="186" spans="2:65" s="1" customFormat="1" ht="16.5" customHeight="1">
      <c r="B186" s="152"/>
      <c r="C186" s="166" t="s">
        <v>395</v>
      </c>
      <c r="D186" s="166" t="s">
        <v>383</v>
      </c>
      <c r="E186" s="167" t="s">
        <v>1350</v>
      </c>
      <c r="F186" s="168" t="s">
        <v>1351</v>
      </c>
      <c r="G186" s="169" t="s">
        <v>431</v>
      </c>
      <c r="H186" s="170">
        <v>100</v>
      </c>
      <c r="I186" s="171"/>
      <c r="J186" s="172">
        <f t="shared" si="20"/>
        <v>0</v>
      </c>
      <c r="K186" s="168" t="s">
        <v>1</v>
      </c>
      <c r="L186" s="173"/>
      <c r="M186" s="174" t="s">
        <v>1</v>
      </c>
      <c r="N186" s="175" t="s">
        <v>40</v>
      </c>
      <c r="O186" s="51"/>
      <c r="P186" s="162">
        <f t="shared" si="21"/>
        <v>0</v>
      </c>
      <c r="Q186" s="162">
        <v>6.4000000000000005E-4</v>
      </c>
      <c r="R186" s="162">
        <f t="shared" si="22"/>
        <v>6.4000000000000001E-2</v>
      </c>
      <c r="S186" s="162">
        <v>0</v>
      </c>
      <c r="T186" s="163">
        <f t="shared" si="23"/>
        <v>0</v>
      </c>
      <c r="AR186" s="164" t="s">
        <v>310</v>
      </c>
      <c r="AT186" s="164" t="s">
        <v>383</v>
      </c>
      <c r="AU186" s="164" t="s">
        <v>86</v>
      </c>
      <c r="AY186" s="13" t="s">
        <v>176</v>
      </c>
      <c r="BE186" s="165">
        <f t="shared" si="24"/>
        <v>0</v>
      </c>
      <c r="BF186" s="165">
        <f t="shared" si="25"/>
        <v>0</v>
      </c>
      <c r="BG186" s="165">
        <f t="shared" si="26"/>
        <v>0</v>
      </c>
      <c r="BH186" s="165">
        <f t="shared" si="27"/>
        <v>0</v>
      </c>
      <c r="BI186" s="165">
        <f t="shared" si="28"/>
        <v>0</v>
      </c>
      <c r="BJ186" s="13" t="s">
        <v>86</v>
      </c>
      <c r="BK186" s="165">
        <f t="shared" si="29"/>
        <v>0</v>
      </c>
      <c r="BL186" s="13" t="s">
        <v>244</v>
      </c>
      <c r="BM186" s="164" t="s">
        <v>1352</v>
      </c>
    </row>
    <row r="187" spans="2:65" s="1" customFormat="1" ht="16.5" customHeight="1">
      <c r="B187" s="152"/>
      <c r="C187" s="166" t="s">
        <v>400</v>
      </c>
      <c r="D187" s="166" t="s">
        <v>383</v>
      </c>
      <c r="E187" s="167" t="s">
        <v>1353</v>
      </c>
      <c r="F187" s="168" t="s">
        <v>1354</v>
      </c>
      <c r="G187" s="169" t="s">
        <v>431</v>
      </c>
      <c r="H187" s="170">
        <v>160</v>
      </c>
      <c r="I187" s="171"/>
      <c r="J187" s="172">
        <f t="shared" si="20"/>
        <v>0</v>
      </c>
      <c r="K187" s="168" t="s">
        <v>1</v>
      </c>
      <c r="L187" s="173"/>
      <c r="M187" s="174" t="s">
        <v>1</v>
      </c>
      <c r="N187" s="175" t="s">
        <v>40</v>
      </c>
      <c r="O187" s="51"/>
      <c r="P187" s="162">
        <f t="shared" si="21"/>
        <v>0</v>
      </c>
      <c r="Q187" s="162">
        <v>6.4000000000000005E-4</v>
      </c>
      <c r="R187" s="162">
        <f t="shared" si="22"/>
        <v>0.1024</v>
      </c>
      <c r="S187" s="162">
        <v>0</v>
      </c>
      <c r="T187" s="163">
        <f t="shared" si="23"/>
        <v>0</v>
      </c>
      <c r="AR187" s="164" t="s">
        <v>310</v>
      </c>
      <c r="AT187" s="164" t="s">
        <v>383</v>
      </c>
      <c r="AU187" s="164" t="s">
        <v>86</v>
      </c>
      <c r="AY187" s="13" t="s">
        <v>176</v>
      </c>
      <c r="BE187" s="165">
        <f t="shared" si="24"/>
        <v>0</v>
      </c>
      <c r="BF187" s="165">
        <f t="shared" si="25"/>
        <v>0</v>
      </c>
      <c r="BG187" s="165">
        <f t="shared" si="26"/>
        <v>0</v>
      </c>
      <c r="BH187" s="165">
        <f t="shared" si="27"/>
        <v>0</v>
      </c>
      <c r="BI187" s="165">
        <f t="shared" si="28"/>
        <v>0</v>
      </c>
      <c r="BJ187" s="13" t="s">
        <v>86</v>
      </c>
      <c r="BK187" s="165">
        <f t="shared" si="29"/>
        <v>0</v>
      </c>
      <c r="BL187" s="13" t="s">
        <v>244</v>
      </c>
      <c r="BM187" s="164" t="s">
        <v>1355</v>
      </c>
    </row>
    <row r="188" spans="2:65" s="1" customFormat="1" ht="16.5" customHeight="1">
      <c r="B188" s="152"/>
      <c r="C188" s="166" t="s">
        <v>404</v>
      </c>
      <c r="D188" s="166" t="s">
        <v>383</v>
      </c>
      <c r="E188" s="167" t="s">
        <v>1356</v>
      </c>
      <c r="F188" s="168" t="s">
        <v>1357</v>
      </c>
      <c r="G188" s="169" t="s">
        <v>431</v>
      </c>
      <c r="H188" s="170">
        <v>85</v>
      </c>
      <c r="I188" s="171"/>
      <c r="J188" s="172">
        <f t="shared" si="20"/>
        <v>0</v>
      </c>
      <c r="K188" s="168" t="s">
        <v>1</v>
      </c>
      <c r="L188" s="173"/>
      <c r="M188" s="174" t="s">
        <v>1</v>
      </c>
      <c r="N188" s="175" t="s">
        <v>40</v>
      </c>
      <c r="O188" s="51"/>
      <c r="P188" s="162">
        <f t="shared" si="21"/>
        <v>0</v>
      </c>
      <c r="Q188" s="162">
        <v>6.4000000000000005E-4</v>
      </c>
      <c r="R188" s="162">
        <f t="shared" si="22"/>
        <v>5.4400000000000004E-2</v>
      </c>
      <c r="S188" s="162">
        <v>0</v>
      </c>
      <c r="T188" s="163">
        <f t="shared" si="23"/>
        <v>0</v>
      </c>
      <c r="AR188" s="164" t="s">
        <v>310</v>
      </c>
      <c r="AT188" s="164" t="s">
        <v>383</v>
      </c>
      <c r="AU188" s="164" t="s">
        <v>86</v>
      </c>
      <c r="AY188" s="13" t="s">
        <v>176</v>
      </c>
      <c r="BE188" s="165">
        <f t="shared" si="24"/>
        <v>0</v>
      </c>
      <c r="BF188" s="165">
        <f t="shared" si="25"/>
        <v>0</v>
      </c>
      <c r="BG188" s="165">
        <f t="shared" si="26"/>
        <v>0</v>
      </c>
      <c r="BH188" s="165">
        <f t="shared" si="27"/>
        <v>0</v>
      </c>
      <c r="BI188" s="165">
        <f t="shared" si="28"/>
        <v>0</v>
      </c>
      <c r="BJ188" s="13" t="s">
        <v>86</v>
      </c>
      <c r="BK188" s="165">
        <f t="shared" si="29"/>
        <v>0</v>
      </c>
      <c r="BL188" s="13" t="s">
        <v>244</v>
      </c>
      <c r="BM188" s="164" t="s">
        <v>1358</v>
      </c>
    </row>
    <row r="189" spans="2:65" s="1" customFormat="1" ht="16.5" customHeight="1">
      <c r="B189" s="152"/>
      <c r="C189" s="166" t="s">
        <v>408</v>
      </c>
      <c r="D189" s="166" t="s">
        <v>383</v>
      </c>
      <c r="E189" s="167" t="s">
        <v>1359</v>
      </c>
      <c r="F189" s="168" t="s">
        <v>1360</v>
      </c>
      <c r="G189" s="169" t="s">
        <v>431</v>
      </c>
      <c r="H189" s="170">
        <v>80</v>
      </c>
      <c r="I189" s="171"/>
      <c r="J189" s="172">
        <f t="shared" si="20"/>
        <v>0</v>
      </c>
      <c r="K189" s="168" t="s">
        <v>1</v>
      </c>
      <c r="L189" s="173"/>
      <c r="M189" s="174" t="s">
        <v>1</v>
      </c>
      <c r="N189" s="175" t="s">
        <v>40</v>
      </c>
      <c r="O189" s="51"/>
      <c r="P189" s="162">
        <f t="shared" si="21"/>
        <v>0</v>
      </c>
      <c r="Q189" s="162">
        <v>6.4000000000000005E-4</v>
      </c>
      <c r="R189" s="162">
        <f t="shared" si="22"/>
        <v>5.1200000000000002E-2</v>
      </c>
      <c r="S189" s="162">
        <v>0</v>
      </c>
      <c r="T189" s="163">
        <f t="shared" si="23"/>
        <v>0</v>
      </c>
      <c r="AR189" s="164" t="s">
        <v>310</v>
      </c>
      <c r="AT189" s="164" t="s">
        <v>383</v>
      </c>
      <c r="AU189" s="164" t="s">
        <v>86</v>
      </c>
      <c r="AY189" s="13" t="s">
        <v>176</v>
      </c>
      <c r="BE189" s="165">
        <f t="shared" si="24"/>
        <v>0</v>
      </c>
      <c r="BF189" s="165">
        <f t="shared" si="25"/>
        <v>0</v>
      </c>
      <c r="BG189" s="165">
        <f t="shared" si="26"/>
        <v>0</v>
      </c>
      <c r="BH189" s="165">
        <f t="shared" si="27"/>
        <v>0</v>
      </c>
      <c r="BI189" s="165">
        <f t="shared" si="28"/>
        <v>0</v>
      </c>
      <c r="BJ189" s="13" t="s">
        <v>86</v>
      </c>
      <c r="BK189" s="165">
        <f t="shared" si="29"/>
        <v>0</v>
      </c>
      <c r="BL189" s="13" t="s">
        <v>244</v>
      </c>
      <c r="BM189" s="164" t="s">
        <v>1361</v>
      </c>
    </row>
    <row r="190" spans="2:65" s="1" customFormat="1" ht="24" customHeight="1">
      <c r="B190" s="152"/>
      <c r="C190" s="166" t="s">
        <v>412</v>
      </c>
      <c r="D190" s="166" t="s">
        <v>383</v>
      </c>
      <c r="E190" s="167" t="s">
        <v>1362</v>
      </c>
      <c r="F190" s="168" t="s">
        <v>1363</v>
      </c>
      <c r="G190" s="169" t="s">
        <v>431</v>
      </c>
      <c r="H190" s="170">
        <v>33</v>
      </c>
      <c r="I190" s="171"/>
      <c r="J190" s="172">
        <f t="shared" si="20"/>
        <v>0</v>
      </c>
      <c r="K190" s="168" t="s">
        <v>1</v>
      </c>
      <c r="L190" s="173"/>
      <c r="M190" s="174" t="s">
        <v>1</v>
      </c>
      <c r="N190" s="175" t="s">
        <v>40</v>
      </c>
      <c r="O190" s="51"/>
      <c r="P190" s="162">
        <f t="shared" si="21"/>
        <v>0</v>
      </c>
      <c r="Q190" s="162">
        <v>1.5E-3</v>
      </c>
      <c r="R190" s="162">
        <f t="shared" si="22"/>
        <v>4.9500000000000002E-2</v>
      </c>
      <c r="S190" s="162">
        <v>0</v>
      </c>
      <c r="T190" s="163">
        <f t="shared" si="23"/>
        <v>0</v>
      </c>
      <c r="AR190" s="164" t="s">
        <v>310</v>
      </c>
      <c r="AT190" s="164" t="s">
        <v>383</v>
      </c>
      <c r="AU190" s="164" t="s">
        <v>86</v>
      </c>
      <c r="AY190" s="13" t="s">
        <v>176</v>
      </c>
      <c r="BE190" s="165">
        <f t="shared" si="24"/>
        <v>0</v>
      </c>
      <c r="BF190" s="165">
        <f t="shared" si="25"/>
        <v>0</v>
      </c>
      <c r="BG190" s="165">
        <f t="shared" si="26"/>
        <v>0</v>
      </c>
      <c r="BH190" s="165">
        <f t="shared" si="27"/>
        <v>0</v>
      </c>
      <c r="BI190" s="165">
        <f t="shared" si="28"/>
        <v>0</v>
      </c>
      <c r="BJ190" s="13" t="s">
        <v>86</v>
      </c>
      <c r="BK190" s="165">
        <f t="shared" si="29"/>
        <v>0</v>
      </c>
      <c r="BL190" s="13" t="s">
        <v>244</v>
      </c>
      <c r="BM190" s="164" t="s">
        <v>1364</v>
      </c>
    </row>
    <row r="191" spans="2:65" s="1" customFormat="1" ht="24" customHeight="1">
      <c r="B191" s="152"/>
      <c r="C191" s="166" t="s">
        <v>416</v>
      </c>
      <c r="D191" s="166" t="s">
        <v>383</v>
      </c>
      <c r="E191" s="167" t="s">
        <v>1365</v>
      </c>
      <c r="F191" s="168" t="s">
        <v>1366</v>
      </c>
      <c r="G191" s="169" t="s">
        <v>431</v>
      </c>
      <c r="H191" s="170">
        <v>7</v>
      </c>
      <c r="I191" s="171"/>
      <c r="J191" s="172">
        <f t="shared" si="20"/>
        <v>0</v>
      </c>
      <c r="K191" s="168" t="s">
        <v>1</v>
      </c>
      <c r="L191" s="173"/>
      <c r="M191" s="174" t="s">
        <v>1</v>
      </c>
      <c r="N191" s="175" t="s">
        <v>40</v>
      </c>
      <c r="O191" s="51"/>
      <c r="P191" s="162">
        <f t="shared" si="21"/>
        <v>0</v>
      </c>
      <c r="Q191" s="162">
        <v>7.7999999999999999E-4</v>
      </c>
      <c r="R191" s="162">
        <f t="shared" si="22"/>
        <v>5.4599999999999996E-3</v>
      </c>
      <c r="S191" s="162">
        <v>0</v>
      </c>
      <c r="T191" s="163">
        <f t="shared" si="23"/>
        <v>0</v>
      </c>
      <c r="AR191" s="164" t="s">
        <v>310</v>
      </c>
      <c r="AT191" s="164" t="s">
        <v>383</v>
      </c>
      <c r="AU191" s="164" t="s">
        <v>86</v>
      </c>
      <c r="AY191" s="13" t="s">
        <v>176</v>
      </c>
      <c r="BE191" s="165">
        <f t="shared" si="24"/>
        <v>0</v>
      </c>
      <c r="BF191" s="165">
        <f t="shared" si="25"/>
        <v>0</v>
      </c>
      <c r="BG191" s="165">
        <f t="shared" si="26"/>
        <v>0</v>
      </c>
      <c r="BH191" s="165">
        <f t="shared" si="27"/>
        <v>0</v>
      </c>
      <c r="BI191" s="165">
        <f t="shared" si="28"/>
        <v>0</v>
      </c>
      <c r="BJ191" s="13" t="s">
        <v>86</v>
      </c>
      <c r="BK191" s="165">
        <f t="shared" si="29"/>
        <v>0</v>
      </c>
      <c r="BL191" s="13" t="s">
        <v>244</v>
      </c>
      <c r="BM191" s="164" t="s">
        <v>1367</v>
      </c>
    </row>
    <row r="192" spans="2:65" s="1" customFormat="1" ht="16.5" customHeight="1">
      <c r="B192" s="152"/>
      <c r="C192" s="153" t="s">
        <v>420</v>
      </c>
      <c r="D192" s="153" t="s">
        <v>178</v>
      </c>
      <c r="E192" s="154" t="s">
        <v>1368</v>
      </c>
      <c r="F192" s="155" t="s">
        <v>1369</v>
      </c>
      <c r="G192" s="156" t="s">
        <v>431</v>
      </c>
      <c r="H192" s="157">
        <v>7</v>
      </c>
      <c r="I192" s="158"/>
      <c r="J192" s="159">
        <f t="shared" si="20"/>
        <v>0</v>
      </c>
      <c r="K192" s="155" t="s">
        <v>1</v>
      </c>
      <c r="L192" s="28"/>
      <c r="M192" s="160" t="s">
        <v>1</v>
      </c>
      <c r="N192" s="161" t="s">
        <v>40</v>
      </c>
      <c r="O192" s="51"/>
      <c r="P192" s="162">
        <f t="shared" si="21"/>
        <v>0</v>
      </c>
      <c r="Q192" s="162">
        <v>0</v>
      </c>
      <c r="R192" s="162">
        <f t="shared" si="22"/>
        <v>0</v>
      </c>
      <c r="S192" s="162">
        <v>0</v>
      </c>
      <c r="T192" s="163">
        <f t="shared" si="23"/>
        <v>0</v>
      </c>
      <c r="AR192" s="164" t="s">
        <v>244</v>
      </c>
      <c r="AT192" s="164" t="s">
        <v>178</v>
      </c>
      <c r="AU192" s="164" t="s">
        <v>86</v>
      </c>
      <c r="AY192" s="13" t="s">
        <v>176</v>
      </c>
      <c r="BE192" s="165">
        <f t="shared" si="24"/>
        <v>0</v>
      </c>
      <c r="BF192" s="165">
        <f t="shared" si="25"/>
        <v>0</v>
      </c>
      <c r="BG192" s="165">
        <f t="shared" si="26"/>
        <v>0</v>
      </c>
      <c r="BH192" s="165">
        <f t="shared" si="27"/>
        <v>0</v>
      </c>
      <c r="BI192" s="165">
        <f t="shared" si="28"/>
        <v>0</v>
      </c>
      <c r="BJ192" s="13" t="s">
        <v>86</v>
      </c>
      <c r="BK192" s="165">
        <f t="shared" si="29"/>
        <v>0</v>
      </c>
      <c r="BL192" s="13" t="s">
        <v>244</v>
      </c>
      <c r="BM192" s="164" t="s">
        <v>1370</v>
      </c>
    </row>
    <row r="193" spans="2:65" s="1" customFormat="1" ht="16.5" customHeight="1">
      <c r="B193" s="152"/>
      <c r="C193" s="153" t="s">
        <v>424</v>
      </c>
      <c r="D193" s="153" t="s">
        <v>178</v>
      </c>
      <c r="E193" s="154" t="s">
        <v>1371</v>
      </c>
      <c r="F193" s="155" t="s">
        <v>1372</v>
      </c>
      <c r="G193" s="156" t="s">
        <v>431</v>
      </c>
      <c r="H193" s="157">
        <v>33</v>
      </c>
      <c r="I193" s="158"/>
      <c r="J193" s="159">
        <f t="shared" si="20"/>
        <v>0</v>
      </c>
      <c r="K193" s="155" t="s">
        <v>1</v>
      </c>
      <c r="L193" s="28"/>
      <c r="M193" s="160" t="s">
        <v>1</v>
      </c>
      <c r="N193" s="161" t="s">
        <v>40</v>
      </c>
      <c r="O193" s="51"/>
      <c r="P193" s="162">
        <f t="shared" si="21"/>
        <v>0</v>
      </c>
      <c r="Q193" s="162">
        <v>0</v>
      </c>
      <c r="R193" s="162">
        <f t="shared" si="22"/>
        <v>0</v>
      </c>
      <c r="S193" s="162">
        <v>0</v>
      </c>
      <c r="T193" s="163">
        <f t="shared" si="23"/>
        <v>0</v>
      </c>
      <c r="AR193" s="164" t="s">
        <v>244</v>
      </c>
      <c r="AT193" s="164" t="s">
        <v>178</v>
      </c>
      <c r="AU193" s="164" t="s">
        <v>86</v>
      </c>
      <c r="AY193" s="13" t="s">
        <v>176</v>
      </c>
      <c r="BE193" s="165">
        <f t="shared" si="24"/>
        <v>0</v>
      </c>
      <c r="BF193" s="165">
        <f t="shared" si="25"/>
        <v>0</v>
      </c>
      <c r="BG193" s="165">
        <f t="shared" si="26"/>
        <v>0</v>
      </c>
      <c r="BH193" s="165">
        <f t="shared" si="27"/>
        <v>0</v>
      </c>
      <c r="BI193" s="165">
        <f t="shared" si="28"/>
        <v>0</v>
      </c>
      <c r="BJ193" s="13" t="s">
        <v>86</v>
      </c>
      <c r="BK193" s="165">
        <f t="shared" si="29"/>
        <v>0</v>
      </c>
      <c r="BL193" s="13" t="s">
        <v>244</v>
      </c>
      <c r="BM193" s="164" t="s">
        <v>1373</v>
      </c>
    </row>
    <row r="194" spans="2:65" s="1" customFormat="1" ht="16.5" customHeight="1">
      <c r="B194" s="152"/>
      <c r="C194" s="153" t="s">
        <v>428</v>
      </c>
      <c r="D194" s="153" t="s">
        <v>178</v>
      </c>
      <c r="E194" s="154" t="s">
        <v>1374</v>
      </c>
      <c r="F194" s="155" t="s">
        <v>1375</v>
      </c>
      <c r="G194" s="156" t="s">
        <v>431</v>
      </c>
      <c r="H194" s="157">
        <v>100</v>
      </c>
      <c r="I194" s="158"/>
      <c r="J194" s="159">
        <f t="shared" si="20"/>
        <v>0</v>
      </c>
      <c r="K194" s="155" t="s">
        <v>1</v>
      </c>
      <c r="L194" s="28"/>
      <c r="M194" s="160" t="s">
        <v>1</v>
      </c>
      <c r="N194" s="161" t="s">
        <v>40</v>
      </c>
      <c r="O194" s="51"/>
      <c r="P194" s="162">
        <f t="shared" si="21"/>
        <v>0</v>
      </c>
      <c r="Q194" s="162">
        <v>6.9999999999999994E-5</v>
      </c>
      <c r="R194" s="162">
        <f t="shared" si="22"/>
        <v>6.9999999999999993E-3</v>
      </c>
      <c r="S194" s="162">
        <v>0</v>
      </c>
      <c r="T194" s="163">
        <f t="shared" si="23"/>
        <v>0</v>
      </c>
      <c r="AR194" s="164" t="s">
        <v>244</v>
      </c>
      <c r="AT194" s="164" t="s">
        <v>178</v>
      </c>
      <c r="AU194" s="164" t="s">
        <v>86</v>
      </c>
      <c r="AY194" s="13" t="s">
        <v>176</v>
      </c>
      <c r="BE194" s="165">
        <f t="shared" si="24"/>
        <v>0</v>
      </c>
      <c r="BF194" s="165">
        <f t="shared" si="25"/>
        <v>0</v>
      </c>
      <c r="BG194" s="165">
        <f t="shared" si="26"/>
        <v>0</v>
      </c>
      <c r="BH194" s="165">
        <f t="shared" si="27"/>
        <v>0</v>
      </c>
      <c r="BI194" s="165">
        <f t="shared" si="28"/>
        <v>0</v>
      </c>
      <c r="BJ194" s="13" t="s">
        <v>86</v>
      </c>
      <c r="BK194" s="165">
        <f t="shared" si="29"/>
        <v>0</v>
      </c>
      <c r="BL194" s="13" t="s">
        <v>244</v>
      </c>
      <c r="BM194" s="164" t="s">
        <v>1376</v>
      </c>
    </row>
    <row r="195" spans="2:65" s="1" customFormat="1" ht="16.5" customHeight="1">
      <c r="B195" s="152"/>
      <c r="C195" s="153" t="s">
        <v>433</v>
      </c>
      <c r="D195" s="153" t="s">
        <v>178</v>
      </c>
      <c r="E195" s="154" t="s">
        <v>1377</v>
      </c>
      <c r="F195" s="155" t="s">
        <v>1378</v>
      </c>
      <c r="G195" s="156" t="s">
        <v>431</v>
      </c>
      <c r="H195" s="157">
        <v>113</v>
      </c>
      <c r="I195" s="158"/>
      <c r="J195" s="159">
        <f t="shared" si="20"/>
        <v>0</v>
      </c>
      <c r="K195" s="155" t="s">
        <v>1</v>
      </c>
      <c r="L195" s="28"/>
      <c r="M195" s="160" t="s">
        <v>1</v>
      </c>
      <c r="N195" s="161" t="s">
        <v>40</v>
      </c>
      <c r="O195" s="51"/>
      <c r="P195" s="162">
        <f t="shared" si="21"/>
        <v>0</v>
      </c>
      <c r="Q195" s="162">
        <v>5.0000000000000002E-5</v>
      </c>
      <c r="R195" s="162">
        <f t="shared" si="22"/>
        <v>5.6500000000000005E-3</v>
      </c>
      <c r="S195" s="162">
        <v>0</v>
      </c>
      <c r="T195" s="163">
        <f t="shared" si="23"/>
        <v>0</v>
      </c>
      <c r="AR195" s="164" t="s">
        <v>244</v>
      </c>
      <c r="AT195" s="164" t="s">
        <v>178</v>
      </c>
      <c r="AU195" s="164" t="s">
        <v>86</v>
      </c>
      <c r="AY195" s="13" t="s">
        <v>176</v>
      </c>
      <c r="BE195" s="165">
        <f t="shared" si="24"/>
        <v>0</v>
      </c>
      <c r="BF195" s="165">
        <f t="shared" si="25"/>
        <v>0</v>
      </c>
      <c r="BG195" s="165">
        <f t="shared" si="26"/>
        <v>0</v>
      </c>
      <c r="BH195" s="165">
        <f t="shared" si="27"/>
        <v>0</v>
      </c>
      <c r="BI195" s="165">
        <f t="shared" si="28"/>
        <v>0</v>
      </c>
      <c r="BJ195" s="13" t="s">
        <v>86</v>
      </c>
      <c r="BK195" s="165">
        <f t="shared" si="29"/>
        <v>0</v>
      </c>
      <c r="BL195" s="13" t="s">
        <v>244</v>
      </c>
      <c r="BM195" s="164" t="s">
        <v>1379</v>
      </c>
    </row>
    <row r="196" spans="2:65" s="1" customFormat="1" ht="16.5" customHeight="1">
      <c r="B196" s="152"/>
      <c r="C196" s="153" t="s">
        <v>437</v>
      </c>
      <c r="D196" s="153" t="s">
        <v>178</v>
      </c>
      <c r="E196" s="154" t="s">
        <v>1380</v>
      </c>
      <c r="F196" s="155" t="s">
        <v>1381</v>
      </c>
      <c r="G196" s="156" t="s">
        <v>431</v>
      </c>
      <c r="H196" s="157">
        <v>140</v>
      </c>
      <c r="I196" s="158"/>
      <c r="J196" s="159">
        <f t="shared" si="20"/>
        <v>0</v>
      </c>
      <c r="K196" s="155" t="s">
        <v>1</v>
      </c>
      <c r="L196" s="28"/>
      <c r="M196" s="160" t="s">
        <v>1</v>
      </c>
      <c r="N196" s="161" t="s">
        <v>40</v>
      </c>
      <c r="O196" s="51"/>
      <c r="P196" s="162">
        <f t="shared" si="21"/>
        <v>0</v>
      </c>
      <c r="Q196" s="162">
        <v>5.0000000000000002E-5</v>
      </c>
      <c r="R196" s="162">
        <f t="shared" si="22"/>
        <v>7.0000000000000001E-3</v>
      </c>
      <c r="S196" s="162">
        <v>0</v>
      </c>
      <c r="T196" s="163">
        <f t="shared" si="23"/>
        <v>0</v>
      </c>
      <c r="AR196" s="164" t="s">
        <v>244</v>
      </c>
      <c r="AT196" s="164" t="s">
        <v>178</v>
      </c>
      <c r="AU196" s="164" t="s">
        <v>86</v>
      </c>
      <c r="AY196" s="13" t="s">
        <v>176</v>
      </c>
      <c r="BE196" s="165">
        <f t="shared" si="24"/>
        <v>0</v>
      </c>
      <c r="BF196" s="165">
        <f t="shared" si="25"/>
        <v>0</v>
      </c>
      <c r="BG196" s="165">
        <f t="shared" si="26"/>
        <v>0</v>
      </c>
      <c r="BH196" s="165">
        <f t="shared" si="27"/>
        <v>0</v>
      </c>
      <c r="BI196" s="165">
        <f t="shared" si="28"/>
        <v>0</v>
      </c>
      <c r="BJ196" s="13" t="s">
        <v>86</v>
      </c>
      <c r="BK196" s="165">
        <f t="shared" si="29"/>
        <v>0</v>
      </c>
      <c r="BL196" s="13" t="s">
        <v>244</v>
      </c>
      <c r="BM196" s="164" t="s">
        <v>1382</v>
      </c>
    </row>
    <row r="197" spans="2:65" s="1" customFormat="1" ht="16.5" customHeight="1">
      <c r="B197" s="152"/>
      <c r="C197" s="153" t="s">
        <v>441</v>
      </c>
      <c r="D197" s="153" t="s">
        <v>178</v>
      </c>
      <c r="E197" s="154" t="s">
        <v>1383</v>
      </c>
      <c r="F197" s="155" t="s">
        <v>1384</v>
      </c>
      <c r="G197" s="156" t="s">
        <v>431</v>
      </c>
      <c r="H197" s="157">
        <v>50</v>
      </c>
      <c r="I197" s="158"/>
      <c r="J197" s="159">
        <f t="shared" si="20"/>
        <v>0</v>
      </c>
      <c r="K197" s="155" t="s">
        <v>1</v>
      </c>
      <c r="L197" s="28"/>
      <c r="M197" s="160" t="s">
        <v>1</v>
      </c>
      <c r="N197" s="161" t="s">
        <v>40</v>
      </c>
      <c r="O197" s="51"/>
      <c r="P197" s="162">
        <f t="shared" si="21"/>
        <v>0</v>
      </c>
      <c r="Q197" s="162">
        <v>5.0000000000000002E-5</v>
      </c>
      <c r="R197" s="162">
        <f t="shared" si="22"/>
        <v>2.5000000000000001E-3</v>
      </c>
      <c r="S197" s="162">
        <v>0</v>
      </c>
      <c r="T197" s="163">
        <f t="shared" si="23"/>
        <v>0</v>
      </c>
      <c r="AR197" s="164" t="s">
        <v>244</v>
      </c>
      <c r="AT197" s="164" t="s">
        <v>178</v>
      </c>
      <c r="AU197" s="164" t="s">
        <v>86</v>
      </c>
      <c r="AY197" s="13" t="s">
        <v>176</v>
      </c>
      <c r="BE197" s="165">
        <f t="shared" si="24"/>
        <v>0</v>
      </c>
      <c r="BF197" s="165">
        <f t="shared" si="25"/>
        <v>0</v>
      </c>
      <c r="BG197" s="165">
        <f t="shared" si="26"/>
        <v>0</v>
      </c>
      <c r="BH197" s="165">
        <f t="shared" si="27"/>
        <v>0</v>
      </c>
      <c r="BI197" s="165">
        <f t="shared" si="28"/>
        <v>0</v>
      </c>
      <c r="BJ197" s="13" t="s">
        <v>86</v>
      </c>
      <c r="BK197" s="165">
        <f t="shared" si="29"/>
        <v>0</v>
      </c>
      <c r="BL197" s="13" t="s">
        <v>244</v>
      </c>
      <c r="BM197" s="164" t="s">
        <v>1385</v>
      </c>
    </row>
    <row r="198" spans="2:65" s="1" customFormat="1" ht="16.5" customHeight="1">
      <c r="B198" s="152"/>
      <c r="C198" s="153" t="s">
        <v>445</v>
      </c>
      <c r="D198" s="153" t="s">
        <v>178</v>
      </c>
      <c r="E198" s="154" t="s">
        <v>1386</v>
      </c>
      <c r="F198" s="155" t="s">
        <v>1387</v>
      </c>
      <c r="G198" s="156" t="s">
        <v>431</v>
      </c>
      <c r="H198" s="157">
        <v>160</v>
      </c>
      <c r="I198" s="158"/>
      <c r="J198" s="159">
        <f t="shared" si="20"/>
        <v>0</v>
      </c>
      <c r="K198" s="155" t="s">
        <v>1</v>
      </c>
      <c r="L198" s="28"/>
      <c r="M198" s="160" t="s">
        <v>1</v>
      </c>
      <c r="N198" s="161" t="s">
        <v>40</v>
      </c>
      <c r="O198" s="51"/>
      <c r="P198" s="162">
        <f t="shared" si="21"/>
        <v>0</v>
      </c>
      <c r="Q198" s="162">
        <v>4.0000000000000003E-5</v>
      </c>
      <c r="R198" s="162">
        <f t="shared" si="22"/>
        <v>6.4000000000000003E-3</v>
      </c>
      <c r="S198" s="162">
        <v>0</v>
      </c>
      <c r="T198" s="163">
        <f t="shared" si="23"/>
        <v>0</v>
      </c>
      <c r="AR198" s="164" t="s">
        <v>244</v>
      </c>
      <c r="AT198" s="164" t="s">
        <v>178</v>
      </c>
      <c r="AU198" s="164" t="s">
        <v>86</v>
      </c>
      <c r="AY198" s="13" t="s">
        <v>176</v>
      </c>
      <c r="BE198" s="165">
        <f t="shared" si="24"/>
        <v>0</v>
      </c>
      <c r="BF198" s="165">
        <f t="shared" si="25"/>
        <v>0</v>
      </c>
      <c r="BG198" s="165">
        <f t="shared" si="26"/>
        <v>0</v>
      </c>
      <c r="BH198" s="165">
        <f t="shared" si="27"/>
        <v>0</v>
      </c>
      <c r="BI198" s="165">
        <f t="shared" si="28"/>
        <v>0</v>
      </c>
      <c r="BJ198" s="13" t="s">
        <v>86</v>
      </c>
      <c r="BK198" s="165">
        <f t="shared" si="29"/>
        <v>0</v>
      </c>
      <c r="BL198" s="13" t="s">
        <v>244</v>
      </c>
      <c r="BM198" s="164" t="s">
        <v>1388</v>
      </c>
    </row>
    <row r="199" spans="2:65" s="1" customFormat="1" ht="16.5" customHeight="1">
      <c r="B199" s="152"/>
      <c r="C199" s="153" t="s">
        <v>449</v>
      </c>
      <c r="D199" s="153" t="s">
        <v>178</v>
      </c>
      <c r="E199" s="154" t="s">
        <v>1389</v>
      </c>
      <c r="F199" s="155" t="s">
        <v>1390</v>
      </c>
      <c r="G199" s="156" t="s">
        <v>431</v>
      </c>
      <c r="H199" s="157">
        <v>85</v>
      </c>
      <c r="I199" s="158"/>
      <c r="J199" s="159">
        <f t="shared" si="20"/>
        <v>0</v>
      </c>
      <c r="K199" s="155" t="s">
        <v>1</v>
      </c>
      <c r="L199" s="28"/>
      <c r="M199" s="160" t="s">
        <v>1</v>
      </c>
      <c r="N199" s="161" t="s">
        <v>40</v>
      </c>
      <c r="O199" s="51"/>
      <c r="P199" s="162">
        <f t="shared" si="21"/>
        <v>0</v>
      </c>
      <c r="Q199" s="162">
        <v>5.0000000000000002E-5</v>
      </c>
      <c r="R199" s="162">
        <f t="shared" si="22"/>
        <v>4.2500000000000003E-3</v>
      </c>
      <c r="S199" s="162">
        <v>0</v>
      </c>
      <c r="T199" s="163">
        <f t="shared" si="23"/>
        <v>0</v>
      </c>
      <c r="AR199" s="164" t="s">
        <v>244</v>
      </c>
      <c r="AT199" s="164" t="s">
        <v>178</v>
      </c>
      <c r="AU199" s="164" t="s">
        <v>86</v>
      </c>
      <c r="AY199" s="13" t="s">
        <v>176</v>
      </c>
      <c r="BE199" s="165">
        <f t="shared" si="24"/>
        <v>0</v>
      </c>
      <c r="BF199" s="165">
        <f t="shared" si="25"/>
        <v>0</v>
      </c>
      <c r="BG199" s="165">
        <f t="shared" si="26"/>
        <v>0</v>
      </c>
      <c r="BH199" s="165">
        <f t="shared" si="27"/>
        <v>0</v>
      </c>
      <c r="BI199" s="165">
        <f t="shared" si="28"/>
        <v>0</v>
      </c>
      <c r="BJ199" s="13" t="s">
        <v>86</v>
      </c>
      <c r="BK199" s="165">
        <f t="shared" si="29"/>
        <v>0</v>
      </c>
      <c r="BL199" s="13" t="s">
        <v>244</v>
      </c>
      <c r="BM199" s="164" t="s">
        <v>1391</v>
      </c>
    </row>
    <row r="200" spans="2:65" s="1" customFormat="1" ht="16.5" customHeight="1">
      <c r="B200" s="152"/>
      <c r="C200" s="153" t="s">
        <v>453</v>
      </c>
      <c r="D200" s="153" t="s">
        <v>178</v>
      </c>
      <c r="E200" s="154" t="s">
        <v>1392</v>
      </c>
      <c r="F200" s="155" t="s">
        <v>1393</v>
      </c>
      <c r="G200" s="156" t="s">
        <v>431</v>
      </c>
      <c r="H200" s="157">
        <v>80</v>
      </c>
      <c r="I200" s="158"/>
      <c r="J200" s="159">
        <f t="shared" si="20"/>
        <v>0</v>
      </c>
      <c r="K200" s="155" t="s">
        <v>1</v>
      </c>
      <c r="L200" s="28"/>
      <c r="M200" s="160" t="s">
        <v>1</v>
      </c>
      <c r="N200" s="161" t="s">
        <v>40</v>
      </c>
      <c r="O200" s="51"/>
      <c r="P200" s="162">
        <f t="shared" si="21"/>
        <v>0</v>
      </c>
      <c r="Q200" s="162">
        <v>5.0000000000000002E-5</v>
      </c>
      <c r="R200" s="162">
        <f t="shared" si="22"/>
        <v>4.0000000000000001E-3</v>
      </c>
      <c r="S200" s="162">
        <v>0</v>
      </c>
      <c r="T200" s="163">
        <f t="shared" si="23"/>
        <v>0</v>
      </c>
      <c r="AR200" s="164" t="s">
        <v>244</v>
      </c>
      <c r="AT200" s="164" t="s">
        <v>178</v>
      </c>
      <c r="AU200" s="164" t="s">
        <v>86</v>
      </c>
      <c r="AY200" s="13" t="s">
        <v>176</v>
      </c>
      <c r="BE200" s="165">
        <f t="shared" si="24"/>
        <v>0</v>
      </c>
      <c r="BF200" s="165">
        <f t="shared" si="25"/>
        <v>0</v>
      </c>
      <c r="BG200" s="165">
        <f t="shared" si="26"/>
        <v>0</v>
      </c>
      <c r="BH200" s="165">
        <f t="shared" si="27"/>
        <v>0</v>
      </c>
      <c r="BI200" s="165">
        <f t="shared" si="28"/>
        <v>0</v>
      </c>
      <c r="BJ200" s="13" t="s">
        <v>86</v>
      </c>
      <c r="BK200" s="165">
        <f t="shared" si="29"/>
        <v>0</v>
      </c>
      <c r="BL200" s="13" t="s">
        <v>244</v>
      </c>
      <c r="BM200" s="164" t="s">
        <v>1394</v>
      </c>
    </row>
    <row r="201" spans="2:65" s="1" customFormat="1" ht="24" customHeight="1">
      <c r="B201" s="152"/>
      <c r="C201" s="153" t="s">
        <v>457</v>
      </c>
      <c r="D201" s="153" t="s">
        <v>178</v>
      </c>
      <c r="E201" s="154" t="s">
        <v>1395</v>
      </c>
      <c r="F201" s="155" t="s">
        <v>1396</v>
      </c>
      <c r="G201" s="156" t="s">
        <v>431</v>
      </c>
      <c r="H201" s="157">
        <v>40</v>
      </c>
      <c r="I201" s="158"/>
      <c r="J201" s="159">
        <f t="shared" si="20"/>
        <v>0</v>
      </c>
      <c r="K201" s="155" t="s">
        <v>1</v>
      </c>
      <c r="L201" s="28"/>
      <c r="M201" s="160" t="s">
        <v>1</v>
      </c>
      <c r="N201" s="161" t="s">
        <v>40</v>
      </c>
      <c r="O201" s="51"/>
      <c r="P201" s="162">
        <f t="shared" si="21"/>
        <v>0</v>
      </c>
      <c r="Q201" s="162">
        <v>0</v>
      </c>
      <c r="R201" s="162">
        <f t="shared" si="22"/>
        <v>0</v>
      </c>
      <c r="S201" s="162">
        <v>0</v>
      </c>
      <c r="T201" s="163">
        <f t="shared" si="23"/>
        <v>0</v>
      </c>
      <c r="AR201" s="164" t="s">
        <v>244</v>
      </c>
      <c r="AT201" s="164" t="s">
        <v>178</v>
      </c>
      <c r="AU201" s="164" t="s">
        <v>86</v>
      </c>
      <c r="AY201" s="13" t="s">
        <v>176</v>
      </c>
      <c r="BE201" s="165">
        <f t="shared" si="24"/>
        <v>0</v>
      </c>
      <c r="BF201" s="165">
        <f t="shared" si="25"/>
        <v>0</v>
      </c>
      <c r="BG201" s="165">
        <f t="shared" si="26"/>
        <v>0</v>
      </c>
      <c r="BH201" s="165">
        <f t="shared" si="27"/>
        <v>0</v>
      </c>
      <c r="BI201" s="165">
        <f t="shared" si="28"/>
        <v>0</v>
      </c>
      <c r="BJ201" s="13" t="s">
        <v>86</v>
      </c>
      <c r="BK201" s="165">
        <f t="shared" si="29"/>
        <v>0</v>
      </c>
      <c r="BL201" s="13" t="s">
        <v>244</v>
      </c>
      <c r="BM201" s="164" t="s">
        <v>1397</v>
      </c>
    </row>
    <row r="202" spans="2:65" s="1" customFormat="1" ht="16.5" customHeight="1">
      <c r="B202" s="152"/>
      <c r="C202" s="153" t="s">
        <v>461</v>
      </c>
      <c r="D202" s="153" t="s">
        <v>178</v>
      </c>
      <c r="E202" s="154" t="s">
        <v>1398</v>
      </c>
      <c r="F202" s="155" t="s">
        <v>1399</v>
      </c>
      <c r="G202" s="156" t="s">
        <v>431</v>
      </c>
      <c r="H202" s="157">
        <v>563</v>
      </c>
      <c r="I202" s="158"/>
      <c r="J202" s="159">
        <f t="shared" si="20"/>
        <v>0</v>
      </c>
      <c r="K202" s="155" t="s">
        <v>1</v>
      </c>
      <c r="L202" s="28"/>
      <c r="M202" s="160" t="s">
        <v>1</v>
      </c>
      <c r="N202" s="161" t="s">
        <v>40</v>
      </c>
      <c r="O202" s="51"/>
      <c r="P202" s="162">
        <f t="shared" si="21"/>
        <v>0</v>
      </c>
      <c r="Q202" s="162">
        <v>8.0999999999999996E-4</v>
      </c>
      <c r="R202" s="162">
        <f t="shared" si="22"/>
        <v>0.45602999999999999</v>
      </c>
      <c r="S202" s="162">
        <v>0</v>
      </c>
      <c r="T202" s="163">
        <f t="shared" si="23"/>
        <v>0</v>
      </c>
      <c r="AR202" s="164" t="s">
        <v>244</v>
      </c>
      <c r="AT202" s="164" t="s">
        <v>178</v>
      </c>
      <c r="AU202" s="164" t="s">
        <v>86</v>
      </c>
      <c r="AY202" s="13" t="s">
        <v>176</v>
      </c>
      <c r="BE202" s="165">
        <f t="shared" si="24"/>
        <v>0</v>
      </c>
      <c r="BF202" s="165">
        <f t="shared" si="25"/>
        <v>0</v>
      </c>
      <c r="BG202" s="165">
        <f t="shared" si="26"/>
        <v>0</v>
      </c>
      <c r="BH202" s="165">
        <f t="shared" si="27"/>
        <v>0</v>
      </c>
      <c r="BI202" s="165">
        <f t="shared" si="28"/>
        <v>0</v>
      </c>
      <c r="BJ202" s="13" t="s">
        <v>86</v>
      </c>
      <c r="BK202" s="165">
        <f t="shared" si="29"/>
        <v>0</v>
      </c>
      <c r="BL202" s="13" t="s">
        <v>244</v>
      </c>
      <c r="BM202" s="164" t="s">
        <v>1400</v>
      </c>
    </row>
    <row r="203" spans="2:65" s="1" customFormat="1" ht="16.5" customHeight="1">
      <c r="B203" s="152"/>
      <c r="C203" s="153" t="s">
        <v>465</v>
      </c>
      <c r="D203" s="153" t="s">
        <v>178</v>
      </c>
      <c r="E203" s="154" t="s">
        <v>1401</v>
      </c>
      <c r="F203" s="155" t="s">
        <v>1402</v>
      </c>
      <c r="G203" s="156" t="s">
        <v>431</v>
      </c>
      <c r="H203" s="157">
        <v>165</v>
      </c>
      <c r="I203" s="158"/>
      <c r="J203" s="159">
        <f t="shared" si="20"/>
        <v>0</v>
      </c>
      <c r="K203" s="155" t="s">
        <v>1</v>
      </c>
      <c r="L203" s="28"/>
      <c r="M203" s="160" t="s">
        <v>1</v>
      </c>
      <c r="N203" s="161" t="s">
        <v>40</v>
      </c>
      <c r="O203" s="51"/>
      <c r="P203" s="162">
        <f t="shared" si="21"/>
        <v>0</v>
      </c>
      <c r="Q203" s="162">
        <v>3.2000000000000002E-3</v>
      </c>
      <c r="R203" s="162">
        <f t="shared" si="22"/>
        <v>0.52800000000000002</v>
      </c>
      <c r="S203" s="162">
        <v>0</v>
      </c>
      <c r="T203" s="163">
        <f t="shared" si="23"/>
        <v>0</v>
      </c>
      <c r="AR203" s="164" t="s">
        <v>244</v>
      </c>
      <c r="AT203" s="164" t="s">
        <v>178</v>
      </c>
      <c r="AU203" s="164" t="s">
        <v>86</v>
      </c>
      <c r="AY203" s="13" t="s">
        <v>176</v>
      </c>
      <c r="BE203" s="165">
        <f t="shared" si="24"/>
        <v>0</v>
      </c>
      <c r="BF203" s="165">
        <f t="shared" si="25"/>
        <v>0</v>
      </c>
      <c r="BG203" s="165">
        <f t="shared" si="26"/>
        <v>0</v>
      </c>
      <c r="BH203" s="165">
        <f t="shared" si="27"/>
        <v>0</v>
      </c>
      <c r="BI203" s="165">
        <f t="shared" si="28"/>
        <v>0</v>
      </c>
      <c r="BJ203" s="13" t="s">
        <v>86</v>
      </c>
      <c r="BK203" s="165">
        <f t="shared" si="29"/>
        <v>0</v>
      </c>
      <c r="BL203" s="13" t="s">
        <v>244</v>
      </c>
      <c r="BM203" s="164" t="s">
        <v>1403</v>
      </c>
    </row>
    <row r="204" spans="2:65" s="1" customFormat="1" ht="24" customHeight="1">
      <c r="B204" s="152"/>
      <c r="C204" s="153" t="s">
        <v>469</v>
      </c>
      <c r="D204" s="153" t="s">
        <v>178</v>
      </c>
      <c r="E204" s="154" t="s">
        <v>1404</v>
      </c>
      <c r="F204" s="155" t="s">
        <v>1405</v>
      </c>
      <c r="G204" s="156" t="s">
        <v>206</v>
      </c>
      <c r="H204" s="157">
        <v>1.5740000000000001</v>
      </c>
      <c r="I204" s="158"/>
      <c r="J204" s="159">
        <f t="shared" si="20"/>
        <v>0</v>
      </c>
      <c r="K204" s="155" t="s">
        <v>1</v>
      </c>
      <c r="L204" s="28"/>
      <c r="M204" s="160" t="s">
        <v>1</v>
      </c>
      <c r="N204" s="161" t="s">
        <v>40</v>
      </c>
      <c r="O204" s="51"/>
      <c r="P204" s="162">
        <f t="shared" si="21"/>
        <v>0</v>
      </c>
      <c r="Q204" s="162">
        <v>0</v>
      </c>
      <c r="R204" s="162">
        <f t="shared" si="22"/>
        <v>0</v>
      </c>
      <c r="S204" s="162">
        <v>0</v>
      </c>
      <c r="T204" s="163">
        <f t="shared" si="23"/>
        <v>0</v>
      </c>
      <c r="AR204" s="164" t="s">
        <v>244</v>
      </c>
      <c r="AT204" s="164" t="s">
        <v>178</v>
      </c>
      <c r="AU204" s="164" t="s">
        <v>86</v>
      </c>
      <c r="AY204" s="13" t="s">
        <v>176</v>
      </c>
      <c r="BE204" s="165">
        <f t="shared" si="24"/>
        <v>0</v>
      </c>
      <c r="BF204" s="165">
        <f t="shared" si="25"/>
        <v>0</v>
      </c>
      <c r="BG204" s="165">
        <f t="shared" si="26"/>
        <v>0</v>
      </c>
      <c r="BH204" s="165">
        <f t="shared" si="27"/>
        <v>0</v>
      </c>
      <c r="BI204" s="165">
        <f t="shared" si="28"/>
        <v>0</v>
      </c>
      <c r="BJ204" s="13" t="s">
        <v>86</v>
      </c>
      <c r="BK204" s="165">
        <f t="shared" si="29"/>
        <v>0</v>
      </c>
      <c r="BL204" s="13" t="s">
        <v>244</v>
      </c>
      <c r="BM204" s="164" t="s">
        <v>1406</v>
      </c>
    </row>
    <row r="205" spans="2:65" s="1" customFormat="1" ht="24" customHeight="1">
      <c r="B205" s="152"/>
      <c r="C205" s="153" t="s">
        <v>473</v>
      </c>
      <c r="D205" s="153" t="s">
        <v>178</v>
      </c>
      <c r="E205" s="154" t="s">
        <v>1407</v>
      </c>
      <c r="F205" s="155" t="s">
        <v>1408</v>
      </c>
      <c r="G205" s="156" t="s">
        <v>206</v>
      </c>
      <c r="H205" s="157">
        <v>1.5740000000000001</v>
      </c>
      <c r="I205" s="158"/>
      <c r="J205" s="159">
        <f t="shared" si="20"/>
        <v>0</v>
      </c>
      <c r="K205" s="155" t="s">
        <v>182</v>
      </c>
      <c r="L205" s="183"/>
      <c r="M205" s="160" t="s">
        <v>1</v>
      </c>
      <c r="N205" s="161" t="s">
        <v>40</v>
      </c>
      <c r="O205" s="51"/>
      <c r="P205" s="162">
        <f t="shared" si="21"/>
        <v>0</v>
      </c>
      <c r="Q205" s="162">
        <v>0</v>
      </c>
      <c r="R205" s="162">
        <f t="shared" si="22"/>
        <v>0</v>
      </c>
      <c r="S205" s="162">
        <v>0</v>
      </c>
      <c r="T205" s="163">
        <f t="shared" si="23"/>
        <v>0</v>
      </c>
      <c r="AR205" s="164" t="s">
        <v>244</v>
      </c>
      <c r="AT205" s="164" t="s">
        <v>178</v>
      </c>
      <c r="AU205" s="164" t="s">
        <v>86</v>
      </c>
      <c r="AY205" s="13" t="s">
        <v>176</v>
      </c>
      <c r="BE205" s="165">
        <f t="shared" si="24"/>
        <v>0</v>
      </c>
      <c r="BF205" s="165">
        <f t="shared" si="25"/>
        <v>0</v>
      </c>
      <c r="BG205" s="165">
        <f t="shared" si="26"/>
        <v>0</v>
      </c>
      <c r="BH205" s="165">
        <f t="shared" si="27"/>
        <v>0</v>
      </c>
      <c r="BI205" s="165">
        <f t="shared" si="28"/>
        <v>0</v>
      </c>
      <c r="BJ205" s="13" t="s">
        <v>86</v>
      </c>
      <c r="BK205" s="165">
        <f t="shared" si="29"/>
        <v>0</v>
      </c>
      <c r="BL205" s="13" t="s">
        <v>244</v>
      </c>
      <c r="BM205" s="164" t="s">
        <v>1409</v>
      </c>
    </row>
    <row r="206" spans="2:65" s="11" customFormat="1" ht="22.9" customHeight="1">
      <c r="B206" s="139"/>
      <c r="D206" s="140" t="s">
        <v>73</v>
      </c>
      <c r="E206" s="150" t="s">
        <v>1410</v>
      </c>
      <c r="F206" s="150" t="s">
        <v>1411</v>
      </c>
      <c r="I206" s="142"/>
      <c r="J206" s="151">
        <f>BK206</f>
        <v>0</v>
      </c>
      <c r="L206" s="139"/>
      <c r="M206" s="144"/>
      <c r="N206" s="145"/>
      <c r="O206" s="145"/>
      <c r="P206" s="146">
        <f>SUM(P207:P249)</f>
        <v>0</v>
      </c>
      <c r="Q206" s="145"/>
      <c r="R206" s="146">
        <f>SUM(R207:R249)</f>
        <v>0.37308000000000008</v>
      </c>
      <c r="S206" s="145"/>
      <c r="T206" s="147">
        <f>SUM(T207:T249)</f>
        <v>0.74256</v>
      </c>
      <c r="AR206" s="140" t="s">
        <v>86</v>
      </c>
      <c r="AT206" s="148" t="s">
        <v>73</v>
      </c>
      <c r="AU206" s="148" t="s">
        <v>81</v>
      </c>
      <c r="AY206" s="140" t="s">
        <v>176</v>
      </c>
      <c r="BK206" s="149">
        <f>SUM(BK207:BK249)</f>
        <v>0</v>
      </c>
    </row>
    <row r="207" spans="2:65" s="1" customFormat="1" ht="24" customHeight="1">
      <c r="B207" s="152"/>
      <c r="C207" s="153" t="s">
        <v>477</v>
      </c>
      <c r="D207" s="153" t="s">
        <v>178</v>
      </c>
      <c r="E207" s="154" t="s">
        <v>1412</v>
      </c>
      <c r="F207" s="155" t="s">
        <v>1413</v>
      </c>
      <c r="G207" s="156" t="s">
        <v>234</v>
      </c>
      <c r="H207" s="157">
        <v>53</v>
      </c>
      <c r="I207" s="158"/>
      <c r="J207" s="159">
        <f t="shared" ref="J207:J249" si="30">ROUND(I207*H207,2)</f>
        <v>0</v>
      </c>
      <c r="K207" s="155" t="s">
        <v>1</v>
      </c>
      <c r="L207" s="28"/>
      <c r="M207" s="160" t="s">
        <v>1</v>
      </c>
      <c r="N207" s="161" t="s">
        <v>40</v>
      </c>
      <c r="O207" s="51"/>
      <c r="P207" s="162">
        <f t="shared" ref="P207:P249" si="31">O207*H207</f>
        <v>0</v>
      </c>
      <c r="Q207" s="162">
        <v>0</v>
      </c>
      <c r="R207" s="162">
        <f t="shared" ref="R207:R249" si="32">Q207*H207</f>
        <v>0</v>
      </c>
      <c r="S207" s="162">
        <v>0</v>
      </c>
      <c r="T207" s="163">
        <f t="shared" ref="T207:T249" si="33">S207*H207</f>
        <v>0</v>
      </c>
      <c r="AR207" s="164" t="s">
        <v>244</v>
      </c>
      <c r="AT207" s="164" t="s">
        <v>178</v>
      </c>
      <c r="AU207" s="164" t="s">
        <v>86</v>
      </c>
      <c r="AY207" s="13" t="s">
        <v>176</v>
      </c>
      <c r="BE207" s="165">
        <f t="shared" ref="BE207:BE249" si="34">IF(N207="základná",J207,0)</f>
        <v>0</v>
      </c>
      <c r="BF207" s="165">
        <f t="shared" ref="BF207:BF249" si="35">IF(N207="znížená",J207,0)</f>
        <v>0</v>
      </c>
      <c r="BG207" s="165">
        <f t="shared" ref="BG207:BG249" si="36">IF(N207="zákl. prenesená",J207,0)</f>
        <v>0</v>
      </c>
      <c r="BH207" s="165">
        <f t="shared" ref="BH207:BH249" si="37">IF(N207="zníž. prenesená",J207,0)</f>
        <v>0</v>
      </c>
      <c r="BI207" s="165">
        <f t="shared" ref="BI207:BI249" si="38">IF(N207="nulová",J207,0)</f>
        <v>0</v>
      </c>
      <c r="BJ207" s="13" t="s">
        <v>86</v>
      </c>
      <c r="BK207" s="165">
        <f t="shared" ref="BK207:BK249" si="39">ROUND(I207*H207,2)</f>
        <v>0</v>
      </c>
      <c r="BL207" s="13" t="s">
        <v>244</v>
      </c>
      <c r="BM207" s="164" t="s">
        <v>1414</v>
      </c>
    </row>
    <row r="208" spans="2:65" s="1" customFormat="1" ht="16.5" customHeight="1">
      <c r="B208" s="152"/>
      <c r="C208" s="153" t="s">
        <v>481</v>
      </c>
      <c r="D208" s="153" t="s">
        <v>178</v>
      </c>
      <c r="E208" s="154" t="s">
        <v>1415</v>
      </c>
      <c r="F208" s="155" t="s">
        <v>1416</v>
      </c>
      <c r="G208" s="156" t="s">
        <v>181</v>
      </c>
      <c r="H208" s="157">
        <v>31.2</v>
      </c>
      <c r="I208" s="158"/>
      <c r="J208" s="159">
        <f t="shared" si="30"/>
        <v>0</v>
      </c>
      <c r="K208" s="155" t="s">
        <v>1</v>
      </c>
      <c r="L208" s="28"/>
      <c r="M208" s="160" t="s">
        <v>1</v>
      </c>
      <c r="N208" s="161" t="s">
        <v>40</v>
      </c>
      <c r="O208" s="51"/>
      <c r="P208" s="162">
        <f t="shared" si="31"/>
        <v>0</v>
      </c>
      <c r="Q208" s="162">
        <v>0</v>
      </c>
      <c r="R208" s="162">
        <f t="shared" si="32"/>
        <v>0</v>
      </c>
      <c r="S208" s="162">
        <v>2.3800000000000002E-2</v>
      </c>
      <c r="T208" s="163">
        <f t="shared" si="33"/>
        <v>0.74256</v>
      </c>
      <c r="AR208" s="164" t="s">
        <v>244</v>
      </c>
      <c r="AT208" s="164" t="s">
        <v>178</v>
      </c>
      <c r="AU208" s="164" t="s">
        <v>86</v>
      </c>
      <c r="AY208" s="13" t="s">
        <v>176</v>
      </c>
      <c r="BE208" s="165">
        <f t="shared" si="34"/>
        <v>0</v>
      </c>
      <c r="BF208" s="165">
        <f t="shared" si="35"/>
        <v>0</v>
      </c>
      <c r="BG208" s="165">
        <f t="shared" si="36"/>
        <v>0</v>
      </c>
      <c r="BH208" s="165">
        <f t="shared" si="37"/>
        <v>0</v>
      </c>
      <c r="BI208" s="165">
        <f t="shared" si="38"/>
        <v>0</v>
      </c>
      <c r="BJ208" s="13" t="s">
        <v>86</v>
      </c>
      <c r="BK208" s="165">
        <f t="shared" si="39"/>
        <v>0</v>
      </c>
      <c r="BL208" s="13" t="s">
        <v>244</v>
      </c>
      <c r="BM208" s="164" t="s">
        <v>1417</v>
      </c>
    </row>
    <row r="209" spans="2:65" s="1" customFormat="1" ht="24" customHeight="1">
      <c r="B209" s="152"/>
      <c r="C209" s="166" t="s">
        <v>485</v>
      </c>
      <c r="D209" s="166" t="s">
        <v>383</v>
      </c>
      <c r="E209" s="167" t="s">
        <v>1418</v>
      </c>
      <c r="F209" s="168" t="s">
        <v>1419</v>
      </c>
      <c r="G209" s="169" t="s">
        <v>221</v>
      </c>
      <c r="H209" s="170">
        <v>6</v>
      </c>
      <c r="I209" s="171"/>
      <c r="J209" s="172">
        <f t="shared" si="30"/>
        <v>0</v>
      </c>
      <c r="K209" s="168" t="s">
        <v>1</v>
      </c>
      <c r="L209" s="173"/>
      <c r="M209" s="174" t="s">
        <v>1</v>
      </c>
      <c r="N209" s="175" t="s">
        <v>40</v>
      </c>
      <c r="O209" s="51"/>
      <c r="P209" s="162">
        <f t="shared" si="31"/>
        <v>0</v>
      </c>
      <c r="Q209" s="162">
        <v>7.0800000000000004E-3</v>
      </c>
      <c r="R209" s="162">
        <f t="shared" si="32"/>
        <v>4.2480000000000004E-2</v>
      </c>
      <c r="S209" s="162">
        <v>0</v>
      </c>
      <c r="T209" s="163">
        <f t="shared" si="33"/>
        <v>0</v>
      </c>
      <c r="AR209" s="164" t="s">
        <v>310</v>
      </c>
      <c r="AT209" s="164" t="s">
        <v>383</v>
      </c>
      <c r="AU209" s="164" t="s">
        <v>86</v>
      </c>
      <c r="AY209" s="13" t="s">
        <v>176</v>
      </c>
      <c r="BE209" s="165">
        <f t="shared" si="34"/>
        <v>0</v>
      </c>
      <c r="BF209" s="165">
        <f t="shared" si="35"/>
        <v>0</v>
      </c>
      <c r="BG209" s="165">
        <f t="shared" si="36"/>
        <v>0</v>
      </c>
      <c r="BH209" s="165">
        <f t="shared" si="37"/>
        <v>0</v>
      </c>
      <c r="BI209" s="165">
        <f t="shared" si="38"/>
        <v>0</v>
      </c>
      <c r="BJ209" s="13" t="s">
        <v>86</v>
      </c>
      <c r="BK209" s="165">
        <f t="shared" si="39"/>
        <v>0</v>
      </c>
      <c r="BL209" s="13" t="s">
        <v>244</v>
      </c>
      <c r="BM209" s="164" t="s">
        <v>1420</v>
      </c>
    </row>
    <row r="210" spans="2:65" s="1" customFormat="1" ht="24" customHeight="1">
      <c r="B210" s="152"/>
      <c r="C210" s="166" t="s">
        <v>489</v>
      </c>
      <c r="D210" s="166" t="s">
        <v>383</v>
      </c>
      <c r="E210" s="167" t="s">
        <v>1421</v>
      </c>
      <c r="F210" s="168" t="s">
        <v>1422</v>
      </c>
      <c r="G210" s="169" t="s">
        <v>221</v>
      </c>
      <c r="H210" s="170">
        <v>1</v>
      </c>
      <c r="I210" s="171"/>
      <c r="J210" s="172">
        <f t="shared" si="30"/>
        <v>0</v>
      </c>
      <c r="K210" s="168" t="s">
        <v>1</v>
      </c>
      <c r="L210" s="173"/>
      <c r="M210" s="174" t="s">
        <v>1</v>
      </c>
      <c r="N210" s="175" t="s">
        <v>40</v>
      </c>
      <c r="O210" s="51"/>
      <c r="P210" s="162">
        <f t="shared" si="31"/>
        <v>0</v>
      </c>
      <c r="Q210" s="162">
        <v>7.0800000000000004E-3</v>
      </c>
      <c r="R210" s="162">
        <f t="shared" si="32"/>
        <v>7.0800000000000004E-3</v>
      </c>
      <c r="S210" s="162">
        <v>0</v>
      </c>
      <c r="T210" s="163">
        <f t="shared" si="33"/>
        <v>0</v>
      </c>
      <c r="AR210" s="164" t="s">
        <v>310</v>
      </c>
      <c r="AT210" s="164" t="s">
        <v>383</v>
      </c>
      <c r="AU210" s="164" t="s">
        <v>86</v>
      </c>
      <c r="AY210" s="13" t="s">
        <v>176</v>
      </c>
      <c r="BE210" s="165">
        <f t="shared" si="34"/>
        <v>0</v>
      </c>
      <c r="BF210" s="165">
        <f t="shared" si="35"/>
        <v>0</v>
      </c>
      <c r="BG210" s="165">
        <f t="shared" si="36"/>
        <v>0</v>
      </c>
      <c r="BH210" s="165">
        <f t="shared" si="37"/>
        <v>0</v>
      </c>
      <c r="BI210" s="165">
        <f t="shared" si="38"/>
        <v>0</v>
      </c>
      <c r="BJ210" s="13" t="s">
        <v>86</v>
      </c>
      <c r="BK210" s="165">
        <f t="shared" si="39"/>
        <v>0</v>
      </c>
      <c r="BL210" s="13" t="s">
        <v>244</v>
      </c>
      <c r="BM210" s="164" t="s">
        <v>1423</v>
      </c>
    </row>
    <row r="211" spans="2:65" s="1" customFormat="1" ht="24" customHeight="1">
      <c r="B211" s="152"/>
      <c r="C211" s="166" t="s">
        <v>493</v>
      </c>
      <c r="D211" s="166" t="s">
        <v>383</v>
      </c>
      <c r="E211" s="167" t="s">
        <v>1424</v>
      </c>
      <c r="F211" s="168" t="s">
        <v>1425</v>
      </c>
      <c r="G211" s="169" t="s">
        <v>221</v>
      </c>
      <c r="H211" s="170">
        <v>1</v>
      </c>
      <c r="I211" s="171"/>
      <c r="J211" s="172">
        <f t="shared" si="30"/>
        <v>0</v>
      </c>
      <c r="K211" s="168" t="s">
        <v>1</v>
      </c>
      <c r="L211" s="173"/>
      <c r="M211" s="174" t="s">
        <v>1</v>
      </c>
      <c r="N211" s="175" t="s">
        <v>40</v>
      </c>
      <c r="O211" s="51"/>
      <c r="P211" s="162">
        <f t="shared" si="31"/>
        <v>0</v>
      </c>
      <c r="Q211" s="162">
        <v>7.0800000000000004E-3</v>
      </c>
      <c r="R211" s="162">
        <f t="shared" si="32"/>
        <v>7.0800000000000004E-3</v>
      </c>
      <c r="S211" s="162">
        <v>0</v>
      </c>
      <c r="T211" s="163">
        <f t="shared" si="33"/>
        <v>0</v>
      </c>
      <c r="AR211" s="164" t="s">
        <v>310</v>
      </c>
      <c r="AT211" s="164" t="s">
        <v>383</v>
      </c>
      <c r="AU211" s="164" t="s">
        <v>86</v>
      </c>
      <c r="AY211" s="13" t="s">
        <v>176</v>
      </c>
      <c r="BE211" s="165">
        <f t="shared" si="34"/>
        <v>0</v>
      </c>
      <c r="BF211" s="165">
        <f t="shared" si="35"/>
        <v>0</v>
      </c>
      <c r="BG211" s="165">
        <f t="shared" si="36"/>
        <v>0</v>
      </c>
      <c r="BH211" s="165">
        <f t="shared" si="37"/>
        <v>0</v>
      </c>
      <c r="BI211" s="165">
        <f t="shared" si="38"/>
        <v>0</v>
      </c>
      <c r="BJ211" s="13" t="s">
        <v>86</v>
      </c>
      <c r="BK211" s="165">
        <f t="shared" si="39"/>
        <v>0</v>
      </c>
      <c r="BL211" s="13" t="s">
        <v>244</v>
      </c>
      <c r="BM211" s="164" t="s">
        <v>1426</v>
      </c>
    </row>
    <row r="212" spans="2:65" s="1" customFormat="1" ht="24" customHeight="1">
      <c r="B212" s="152"/>
      <c r="C212" s="166" t="s">
        <v>497</v>
      </c>
      <c r="D212" s="166" t="s">
        <v>383</v>
      </c>
      <c r="E212" s="167" t="s">
        <v>1427</v>
      </c>
      <c r="F212" s="168" t="s">
        <v>1428</v>
      </c>
      <c r="G212" s="169" t="s">
        <v>221</v>
      </c>
      <c r="H212" s="170">
        <v>3</v>
      </c>
      <c r="I212" s="171"/>
      <c r="J212" s="172">
        <f t="shared" si="30"/>
        <v>0</v>
      </c>
      <c r="K212" s="168" t="s">
        <v>1</v>
      </c>
      <c r="L212" s="173"/>
      <c r="M212" s="174" t="s">
        <v>1</v>
      </c>
      <c r="N212" s="175" t="s">
        <v>40</v>
      </c>
      <c r="O212" s="51"/>
      <c r="P212" s="162">
        <f t="shared" si="31"/>
        <v>0</v>
      </c>
      <c r="Q212" s="162">
        <v>7.0800000000000004E-3</v>
      </c>
      <c r="R212" s="162">
        <f t="shared" si="32"/>
        <v>2.1240000000000002E-2</v>
      </c>
      <c r="S212" s="162">
        <v>0</v>
      </c>
      <c r="T212" s="163">
        <f t="shared" si="33"/>
        <v>0</v>
      </c>
      <c r="AR212" s="164" t="s">
        <v>310</v>
      </c>
      <c r="AT212" s="164" t="s">
        <v>383</v>
      </c>
      <c r="AU212" s="164" t="s">
        <v>86</v>
      </c>
      <c r="AY212" s="13" t="s">
        <v>176</v>
      </c>
      <c r="BE212" s="165">
        <f t="shared" si="34"/>
        <v>0</v>
      </c>
      <c r="BF212" s="165">
        <f t="shared" si="35"/>
        <v>0</v>
      </c>
      <c r="BG212" s="165">
        <f t="shared" si="36"/>
        <v>0</v>
      </c>
      <c r="BH212" s="165">
        <f t="shared" si="37"/>
        <v>0</v>
      </c>
      <c r="BI212" s="165">
        <f t="shared" si="38"/>
        <v>0</v>
      </c>
      <c r="BJ212" s="13" t="s">
        <v>86</v>
      </c>
      <c r="BK212" s="165">
        <f t="shared" si="39"/>
        <v>0</v>
      </c>
      <c r="BL212" s="13" t="s">
        <v>244</v>
      </c>
      <c r="BM212" s="164" t="s">
        <v>1429</v>
      </c>
    </row>
    <row r="213" spans="2:65" s="1" customFormat="1" ht="24" customHeight="1">
      <c r="B213" s="152"/>
      <c r="C213" s="166" t="s">
        <v>501</v>
      </c>
      <c r="D213" s="166" t="s">
        <v>383</v>
      </c>
      <c r="E213" s="167" t="s">
        <v>1430</v>
      </c>
      <c r="F213" s="168" t="s">
        <v>1431</v>
      </c>
      <c r="G213" s="169" t="s">
        <v>221</v>
      </c>
      <c r="H213" s="170">
        <v>2</v>
      </c>
      <c r="I213" s="171"/>
      <c r="J213" s="172">
        <f t="shared" si="30"/>
        <v>0</v>
      </c>
      <c r="K213" s="168" t="s">
        <v>1</v>
      </c>
      <c r="L213" s="173"/>
      <c r="M213" s="174" t="s">
        <v>1</v>
      </c>
      <c r="N213" s="175" t="s">
        <v>40</v>
      </c>
      <c r="O213" s="51"/>
      <c r="P213" s="162">
        <f t="shared" si="31"/>
        <v>0</v>
      </c>
      <c r="Q213" s="162">
        <v>7.0800000000000004E-3</v>
      </c>
      <c r="R213" s="162">
        <f t="shared" si="32"/>
        <v>1.4160000000000001E-2</v>
      </c>
      <c r="S213" s="162">
        <v>0</v>
      </c>
      <c r="T213" s="163">
        <f t="shared" si="33"/>
        <v>0</v>
      </c>
      <c r="AR213" s="164" t="s">
        <v>310</v>
      </c>
      <c r="AT213" s="164" t="s">
        <v>383</v>
      </c>
      <c r="AU213" s="164" t="s">
        <v>86</v>
      </c>
      <c r="AY213" s="13" t="s">
        <v>176</v>
      </c>
      <c r="BE213" s="165">
        <f t="shared" si="34"/>
        <v>0</v>
      </c>
      <c r="BF213" s="165">
        <f t="shared" si="35"/>
        <v>0</v>
      </c>
      <c r="BG213" s="165">
        <f t="shared" si="36"/>
        <v>0</v>
      </c>
      <c r="BH213" s="165">
        <f t="shared" si="37"/>
        <v>0</v>
      </c>
      <c r="BI213" s="165">
        <f t="shared" si="38"/>
        <v>0</v>
      </c>
      <c r="BJ213" s="13" t="s">
        <v>86</v>
      </c>
      <c r="BK213" s="165">
        <f t="shared" si="39"/>
        <v>0</v>
      </c>
      <c r="BL213" s="13" t="s">
        <v>244</v>
      </c>
      <c r="BM213" s="164" t="s">
        <v>1432</v>
      </c>
    </row>
    <row r="214" spans="2:65" s="1" customFormat="1" ht="24" customHeight="1">
      <c r="B214" s="152"/>
      <c r="C214" s="166" t="s">
        <v>505</v>
      </c>
      <c r="D214" s="166" t="s">
        <v>383</v>
      </c>
      <c r="E214" s="167" t="s">
        <v>1433</v>
      </c>
      <c r="F214" s="168" t="s">
        <v>1434</v>
      </c>
      <c r="G214" s="169" t="s">
        <v>221</v>
      </c>
      <c r="H214" s="170">
        <v>1</v>
      </c>
      <c r="I214" s="171"/>
      <c r="J214" s="172">
        <f t="shared" si="30"/>
        <v>0</v>
      </c>
      <c r="K214" s="168" t="s">
        <v>1</v>
      </c>
      <c r="L214" s="173"/>
      <c r="M214" s="174" t="s">
        <v>1</v>
      </c>
      <c r="N214" s="175" t="s">
        <v>40</v>
      </c>
      <c r="O214" s="51"/>
      <c r="P214" s="162">
        <f t="shared" si="31"/>
        <v>0</v>
      </c>
      <c r="Q214" s="162">
        <v>7.0800000000000004E-3</v>
      </c>
      <c r="R214" s="162">
        <f t="shared" si="32"/>
        <v>7.0800000000000004E-3</v>
      </c>
      <c r="S214" s="162">
        <v>0</v>
      </c>
      <c r="T214" s="163">
        <f t="shared" si="33"/>
        <v>0</v>
      </c>
      <c r="AR214" s="164" t="s">
        <v>310</v>
      </c>
      <c r="AT214" s="164" t="s">
        <v>383</v>
      </c>
      <c r="AU214" s="164" t="s">
        <v>86</v>
      </c>
      <c r="AY214" s="13" t="s">
        <v>176</v>
      </c>
      <c r="BE214" s="165">
        <f t="shared" si="34"/>
        <v>0</v>
      </c>
      <c r="BF214" s="165">
        <f t="shared" si="35"/>
        <v>0</v>
      </c>
      <c r="BG214" s="165">
        <f t="shared" si="36"/>
        <v>0</v>
      </c>
      <c r="BH214" s="165">
        <f t="shared" si="37"/>
        <v>0</v>
      </c>
      <c r="BI214" s="165">
        <f t="shared" si="38"/>
        <v>0</v>
      </c>
      <c r="BJ214" s="13" t="s">
        <v>86</v>
      </c>
      <c r="BK214" s="165">
        <f t="shared" si="39"/>
        <v>0</v>
      </c>
      <c r="BL214" s="13" t="s">
        <v>244</v>
      </c>
      <c r="BM214" s="164" t="s">
        <v>1435</v>
      </c>
    </row>
    <row r="215" spans="2:65" s="1" customFormat="1" ht="24" customHeight="1">
      <c r="B215" s="152"/>
      <c r="C215" s="166" t="s">
        <v>509</v>
      </c>
      <c r="D215" s="166" t="s">
        <v>383</v>
      </c>
      <c r="E215" s="167" t="s">
        <v>1436</v>
      </c>
      <c r="F215" s="168" t="s">
        <v>1437</v>
      </c>
      <c r="G215" s="169" t="s">
        <v>221</v>
      </c>
      <c r="H215" s="170">
        <v>5</v>
      </c>
      <c r="I215" s="171"/>
      <c r="J215" s="172">
        <f t="shared" si="30"/>
        <v>0</v>
      </c>
      <c r="K215" s="168" t="s">
        <v>1</v>
      </c>
      <c r="L215" s="173"/>
      <c r="M215" s="174" t="s">
        <v>1</v>
      </c>
      <c r="N215" s="175" t="s">
        <v>40</v>
      </c>
      <c r="O215" s="51"/>
      <c r="P215" s="162">
        <f t="shared" si="31"/>
        <v>0</v>
      </c>
      <c r="Q215" s="162">
        <v>7.0800000000000004E-3</v>
      </c>
      <c r="R215" s="162">
        <f t="shared" si="32"/>
        <v>3.5400000000000001E-2</v>
      </c>
      <c r="S215" s="162">
        <v>0</v>
      </c>
      <c r="T215" s="163">
        <f t="shared" si="33"/>
        <v>0</v>
      </c>
      <c r="AR215" s="164" t="s">
        <v>310</v>
      </c>
      <c r="AT215" s="164" t="s">
        <v>383</v>
      </c>
      <c r="AU215" s="164" t="s">
        <v>86</v>
      </c>
      <c r="AY215" s="13" t="s">
        <v>176</v>
      </c>
      <c r="BE215" s="165">
        <f t="shared" si="34"/>
        <v>0</v>
      </c>
      <c r="BF215" s="165">
        <f t="shared" si="35"/>
        <v>0</v>
      </c>
      <c r="BG215" s="165">
        <f t="shared" si="36"/>
        <v>0</v>
      </c>
      <c r="BH215" s="165">
        <f t="shared" si="37"/>
        <v>0</v>
      </c>
      <c r="BI215" s="165">
        <f t="shared" si="38"/>
        <v>0</v>
      </c>
      <c r="BJ215" s="13" t="s">
        <v>86</v>
      </c>
      <c r="BK215" s="165">
        <f t="shared" si="39"/>
        <v>0</v>
      </c>
      <c r="BL215" s="13" t="s">
        <v>244</v>
      </c>
      <c r="BM215" s="164" t="s">
        <v>1438</v>
      </c>
    </row>
    <row r="216" spans="2:65" s="1" customFormat="1" ht="24" customHeight="1">
      <c r="B216" s="152"/>
      <c r="C216" s="166" t="s">
        <v>513</v>
      </c>
      <c r="D216" s="166" t="s">
        <v>383</v>
      </c>
      <c r="E216" s="167" t="s">
        <v>1439</v>
      </c>
      <c r="F216" s="168" t="s">
        <v>1440</v>
      </c>
      <c r="G216" s="169" t="s">
        <v>221</v>
      </c>
      <c r="H216" s="170">
        <v>2</v>
      </c>
      <c r="I216" s="171"/>
      <c r="J216" s="172">
        <f t="shared" si="30"/>
        <v>0</v>
      </c>
      <c r="K216" s="168" t="s">
        <v>1</v>
      </c>
      <c r="L216" s="173"/>
      <c r="M216" s="174" t="s">
        <v>1</v>
      </c>
      <c r="N216" s="175" t="s">
        <v>40</v>
      </c>
      <c r="O216" s="51"/>
      <c r="P216" s="162">
        <f t="shared" si="31"/>
        <v>0</v>
      </c>
      <c r="Q216" s="162">
        <v>7.0800000000000004E-3</v>
      </c>
      <c r="R216" s="162">
        <f t="shared" si="32"/>
        <v>1.4160000000000001E-2</v>
      </c>
      <c r="S216" s="162">
        <v>0</v>
      </c>
      <c r="T216" s="163">
        <f t="shared" si="33"/>
        <v>0</v>
      </c>
      <c r="AR216" s="164" t="s">
        <v>310</v>
      </c>
      <c r="AT216" s="164" t="s">
        <v>383</v>
      </c>
      <c r="AU216" s="164" t="s">
        <v>86</v>
      </c>
      <c r="AY216" s="13" t="s">
        <v>176</v>
      </c>
      <c r="BE216" s="165">
        <f t="shared" si="34"/>
        <v>0</v>
      </c>
      <c r="BF216" s="165">
        <f t="shared" si="35"/>
        <v>0</v>
      </c>
      <c r="BG216" s="165">
        <f t="shared" si="36"/>
        <v>0</v>
      </c>
      <c r="BH216" s="165">
        <f t="shared" si="37"/>
        <v>0</v>
      </c>
      <c r="BI216" s="165">
        <f t="shared" si="38"/>
        <v>0</v>
      </c>
      <c r="BJ216" s="13" t="s">
        <v>86</v>
      </c>
      <c r="BK216" s="165">
        <f t="shared" si="39"/>
        <v>0</v>
      </c>
      <c r="BL216" s="13" t="s">
        <v>244</v>
      </c>
      <c r="BM216" s="164" t="s">
        <v>1441</v>
      </c>
    </row>
    <row r="217" spans="2:65" s="1" customFormat="1" ht="24" customHeight="1">
      <c r="B217" s="152"/>
      <c r="C217" s="166" t="s">
        <v>517</v>
      </c>
      <c r="D217" s="166" t="s">
        <v>383</v>
      </c>
      <c r="E217" s="167" t="s">
        <v>1442</v>
      </c>
      <c r="F217" s="168" t="s">
        <v>1443</v>
      </c>
      <c r="G217" s="169" t="s">
        <v>221</v>
      </c>
      <c r="H217" s="170">
        <v>2</v>
      </c>
      <c r="I217" s="171"/>
      <c r="J217" s="172">
        <f t="shared" si="30"/>
        <v>0</v>
      </c>
      <c r="K217" s="168" t="s">
        <v>1</v>
      </c>
      <c r="L217" s="173"/>
      <c r="M217" s="174" t="s">
        <v>1</v>
      </c>
      <c r="N217" s="175" t="s">
        <v>40</v>
      </c>
      <c r="O217" s="51"/>
      <c r="P217" s="162">
        <f t="shared" si="31"/>
        <v>0</v>
      </c>
      <c r="Q217" s="162">
        <v>7.0800000000000004E-3</v>
      </c>
      <c r="R217" s="162">
        <f t="shared" si="32"/>
        <v>1.4160000000000001E-2</v>
      </c>
      <c r="S217" s="162">
        <v>0</v>
      </c>
      <c r="T217" s="163">
        <f t="shared" si="33"/>
        <v>0</v>
      </c>
      <c r="AR217" s="164" t="s">
        <v>310</v>
      </c>
      <c r="AT217" s="164" t="s">
        <v>383</v>
      </c>
      <c r="AU217" s="164" t="s">
        <v>86</v>
      </c>
      <c r="AY217" s="13" t="s">
        <v>176</v>
      </c>
      <c r="BE217" s="165">
        <f t="shared" si="34"/>
        <v>0</v>
      </c>
      <c r="BF217" s="165">
        <f t="shared" si="35"/>
        <v>0</v>
      </c>
      <c r="BG217" s="165">
        <f t="shared" si="36"/>
        <v>0</v>
      </c>
      <c r="BH217" s="165">
        <f t="shared" si="37"/>
        <v>0</v>
      </c>
      <c r="BI217" s="165">
        <f t="shared" si="38"/>
        <v>0</v>
      </c>
      <c r="BJ217" s="13" t="s">
        <v>86</v>
      </c>
      <c r="BK217" s="165">
        <f t="shared" si="39"/>
        <v>0</v>
      </c>
      <c r="BL217" s="13" t="s">
        <v>244</v>
      </c>
      <c r="BM217" s="164" t="s">
        <v>1444</v>
      </c>
    </row>
    <row r="218" spans="2:65" s="1" customFormat="1" ht="24" customHeight="1">
      <c r="B218" s="152"/>
      <c r="C218" s="166" t="s">
        <v>521</v>
      </c>
      <c r="D218" s="166" t="s">
        <v>383</v>
      </c>
      <c r="E218" s="167" t="s">
        <v>1445</v>
      </c>
      <c r="F218" s="168" t="s">
        <v>1446</v>
      </c>
      <c r="G218" s="169" t="s">
        <v>221</v>
      </c>
      <c r="H218" s="170">
        <v>1</v>
      </c>
      <c r="I218" s="171"/>
      <c r="J218" s="172">
        <f t="shared" si="30"/>
        <v>0</v>
      </c>
      <c r="K218" s="168" t="s">
        <v>1</v>
      </c>
      <c r="L218" s="173"/>
      <c r="M218" s="174" t="s">
        <v>1</v>
      </c>
      <c r="N218" s="175" t="s">
        <v>40</v>
      </c>
      <c r="O218" s="51"/>
      <c r="P218" s="162">
        <f t="shared" si="31"/>
        <v>0</v>
      </c>
      <c r="Q218" s="162">
        <v>7.0800000000000004E-3</v>
      </c>
      <c r="R218" s="162">
        <f t="shared" si="32"/>
        <v>7.0800000000000004E-3</v>
      </c>
      <c r="S218" s="162">
        <v>0</v>
      </c>
      <c r="T218" s="163">
        <f t="shared" si="33"/>
        <v>0</v>
      </c>
      <c r="AR218" s="164" t="s">
        <v>310</v>
      </c>
      <c r="AT218" s="164" t="s">
        <v>383</v>
      </c>
      <c r="AU218" s="164" t="s">
        <v>86</v>
      </c>
      <c r="AY218" s="13" t="s">
        <v>176</v>
      </c>
      <c r="BE218" s="165">
        <f t="shared" si="34"/>
        <v>0</v>
      </c>
      <c r="BF218" s="165">
        <f t="shared" si="35"/>
        <v>0</v>
      </c>
      <c r="BG218" s="165">
        <f t="shared" si="36"/>
        <v>0</v>
      </c>
      <c r="BH218" s="165">
        <f t="shared" si="37"/>
        <v>0</v>
      </c>
      <c r="BI218" s="165">
        <f t="shared" si="38"/>
        <v>0</v>
      </c>
      <c r="BJ218" s="13" t="s">
        <v>86</v>
      </c>
      <c r="BK218" s="165">
        <f t="shared" si="39"/>
        <v>0</v>
      </c>
      <c r="BL218" s="13" t="s">
        <v>244</v>
      </c>
      <c r="BM218" s="164" t="s">
        <v>1447</v>
      </c>
    </row>
    <row r="219" spans="2:65" s="1" customFormat="1" ht="24" customHeight="1">
      <c r="B219" s="152"/>
      <c r="C219" s="166" t="s">
        <v>525</v>
      </c>
      <c r="D219" s="166" t="s">
        <v>383</v>
      </c>
      <c r="E219" s="167" t="s">
        <v>1448</v>
      </c>
      <c r="F219" s="168" t="s">
        <v>1449</v>
      </c>
      <c r="G219" s="169" t="s">
        <v>221</v>
      </c>
      <c r="H219" s="170">
        <v>1</v>
      </c>
      <c r="I219" s="171"/>
      <c r="J219" s="172">
        <f t="shared" si="30"/>
        <v>0</v>
      </c>
      <c r="K219" s="168" t="s">
        <v>1</v>
      </c>
      <c r="L219" s="173"/>
      <c r="M219" s="174" t="s">
        <v>1</v>
      </c>
      <c r="N219" s="175" t="s">
        <v>40</v>
      </c>
      <c r="O219" s="51"/>
      <c r="P219" s="162">
        <f t="shared" si="31"/>
        <v>0</v>
      </c>
      <c r="Q219" s="162">
        <v>7.0800000000000004E-3</v>
      </c>
      <c r="R219" s="162">
        <f t="shared" si="32"/>
        <v>7.0800000000000004E-3</v>
      </c>
      <c r="S219" s="162">
        <v>0</v>
      </c>
      <c r="T219" s="163">
        <f t="shared" si="33"/>
        <v>0</v>
      </c>
      <c r="AR219" s="164" t="s">
        <v>310</v>
      </c>
      <c r="AT219" s="164" t="s">
        <v>383</v>
      </c>
      <c r="AU219" s="164" t="s">
        <v>86</v>
      </c>
      <c r="AY219" s="13" t="s">
        <v>176</v>
      </c>
      <c r="BE219" s="165">
        <f t="shared" si="34"/>
        <v>0</v>
      </c>
      <c r="BF219" s="165">
        <f t="shared" si="35"/>
        <v>0</v>
      </c>
      <c r="BG219" s="165">
        <f t="shared" si="36"/>
        <v>0</v>
      </c>
      <c r="BH219" s="165">
        <f t="shared" si="37"/>
        <v>0</v>
      </c>
      <c r="BI219" s="165">
        <f t="shared" si="38"/>
        <v>0</v>
      </c>
      <c r="BJ219" s="13" t="s">
        <v>86</v>
      </c>
      <c r="BK219" s="165">
        <f t="shared" si="39"/>
        <v>0</v>
      </c>
      <c r="BL219" s="13" t="s">
        <v>244</v>
      </c>
      <c r="BM219" s="164" t="s">
        <v>1450</v>
      </c>
    </row>
    <row r="220" spans="2:65" s="1" customFormat="1" ht="24" customHeight="1">
      <c r="B220" s="152"/>
      <c r="C220" s="166" t="s">
        <v>529</v>
      </c>
      <c r="D220" s="166" t="s">
        <v>383</v>
      </c>
      <c r="E220" s="167" t="s">
        <v>1451</v>
      </c>
      <c r="F220" s="168" t="s">
        <v>1452</v>
      </c>
      <c r="G220" s="169" t="s">
        <v>221</v>
      </c>
      <c r="H220" s="170">
        <v>2</v>
      </c>
      <c r="I220" s="171"/>
      <c r="J220" s="172">
        <f t="shared" si="30"/>
        <v>0</v>
      </c>
      <c r="K220" s="168" t="s">
        <v>1</v>
      </c>
      <c r="L220" s="173"/>
      <c r="M220" s="174" t="s">
        <v>1</v>
      </c>
      <c r="N220" s="175" t="s">
        <v>40</v>
      </c>
      <c r="O220" s="51"/>
      <c r="P220" s="162">
        <f t="shared" si="31"/>
        <v>0</v>
      </c>
      <c r="Q220" s="162">
        <v>7.0800000000000004E-3</v>
      </c>
      <c r="R220" s="162">
        <f t="shared" si="32"/>
        <v>1.4160000000000001E-2</v>
      </c>
      <c r="S220" s="162">
        <v>0</v>
      </c>
      <c r="T220" s="163">
        <f t="shared" si="33"/>
        <v>0</v>
      </c>
      <c r="AR220" s="164" t="s">
        <v>310</v>
      </c>
      <c r="AT220" s="164" t="s">
        <v>383</v>
      </c>
      <c r="AU220" s="164" t="s">
        <v>86</v>
      </c>
      <c r="AY220" s="13" t="s">
        <v>176</v>
      </c>
      <c r="BE220" s="165">
        <f t="shared" si="34"/>
        <v>0</v>
      </c>
      <c r="BF220" s="165">
        <f t="shared" si="35"/>
        <v>0</v>
      </c>
      <c r="BG220" s="165">
        <f t="shared" si="36"/>
        <v>0</v>
      </c>
      <c r="BH220" s="165">
        <f t="shared" si="37"/>
        <v>0</v>
      </c>
      <c r="BI220" s="165">
        <f t="shared" si="38"/>
        <v>0</v>
      </c>
      <c r="BJ220" s="13" t="s">
        <v>86</v>
      </c>
      <c r="BK220" s="165">
        <f t="shared" si="39"/>
        <v>0</v>
      </c>
      <c r="BL220" s="13" t="s">
        <v>244</v>
      </c>
      <c r="BM220" s="164" t="s">
        <v>1453</v>
      </c>
    </row>
    <row r="221" spans="2:65" s="1" customFormat="1" ht="24" customHeight="1">
      <c r="B221" s="152"/>
      <c r="C221" s="166" t="s">
        <v>533</v>
      </c>
      <c r="D221" s="166" t="s">
        <v>383</v>
      </c>
      <c r="E221" s="167" t="s">
        <v>1454</v>
      </c>
      <c r="F221" s="168" t="s">
        <v>1455</v>
      </c>
      <c r="G221" s="169" t="s">
        <v>221</v>
      </c>
      <c r="H221" s="170">
        <v>5</v>
      </c>
      <c r="I221" s="171"/>
      <c r="J221" s="172">
        <f t="shared" si="30"/>
        <v>0</v>
      </c>
      <c r="K221" s="168" t="s">
        <v>1</v>
      </c>
      <c r="L221" s="173"/>
      <c r="M221" s="174" t="s">
        <v>1</v>
      </c>
      <c r="N221" s="175" t="s">
        <v>40</v>
      </c>
      <c r="O221" s="51"/>
      <c r="P221" s="162">
        <f t="shared" si="31"/>
        <v>0</v>
      </c>
      <c r="Q221" s="162">
        <v>7.0800000000000004E-3</v>
      </c>
      <c r="R221" s="162">
        <f t="shared" si="32"/>
        <v>3.5400000000000001E-2</v>
      </c>
      <c r="S221" s="162">
        <v>0</v>
      </c>
      <c r="T221" s="163">
        <f t="shared" si="33"/>
        <v>0</v>
      </c>
      <c r="AR221" s="164" t="s">
        <v>310</v>
      </c>
      <c r="AT221" s="164" t="s">
        <v>383</v>
      </c>
      <c r="AU221" s="164" t="s">
        <v>86</v>
      </c>
      <c r="AY221" s="13" t="s">
        <v>176</v>
      </c>
      <c r="BE221" s="165">
        <f t="shared" si="34"/>
        <v>0</v>
      </c>
      <c r="BF221" s="165">
        <f t="shared" si="35"/>
        <v>0</v>
      </c>
      <c r="BG221" s="165">
        <f t="shared" si="36"/>
        <v>0</v>
      </c>
      <c r="BH221" s="165">
        <f t="shared" si="37"/>
        <v>0</v>
      </c>
      <c r="BI221" s="165">
        <f t="shared" si="38"/>
        <v>0</v>
      </c>
      <c r="BJ221" s="13" t="s">
        <v>86</v>
      </c>
      <c r="BK221" s="165">
        <f t="shared" si="39"/>
        <v>0</v>
      </c>
      <c r="BL221" s="13" t="s">
        <v>244</v>
      </c>
      <c r="BM221" s="164" t="s">
        <v>1456</v>
      </c>
    </row>
    <row r="222" spans="2:65" s="1" customFormat="1" ht="24" customHeight="1">
      <c r="B222" s="152"/>
      <c r="C222" s="166" t="s">
        <v>537</v>
      </c>
      <c r="D222" s="166" t="s">
        <v>383</v>
      </c>
      <c r="E222" s="167" t="s">
        <v>1457</v>
      </c>
      <c r="F222" s="168" t="s">
        <v>1458</v>
      </c>
      <c r="G222" s="169" t="s">
        <v>221</v>
      </c>
      <c r="H222" s="170">
        <v>1</v>
      </c>
      <c r="I222" s="171"/>
      <c r="J222" s="172">
        <f t="shared" si="30"/>
        <v>0</v>
      </c>
      <c r="K222" s="168" t="s">
        <v>1</v>
      </c>
      <c r="L222" s="173"/>
      <c r="M222" s="174" t="s">
        <v>1</v>
      </c>
      <c r="N222" s="175" t="s">
        <v>40</v>
      </c>
      <c r="O222" s="51"/>
      <c r="P222" s="162">
        <f t="shared" si="31"/>
        <v>0</v>
      </c>
      <c r="Q222" s="162">
        <v>7.0800000000000004E-3</v>
      </c>
      <c r="R222" s="162">
        <f t="shared" si="32"/>
        <v>7.0800000000000004E-3</v>
      </c>
      <c r="S222" s="162">
        <v>0</v>
      </c>
      <c r="T222" s="163">
        <f t="shared" si="33"/>
        <v>0</v>
      </c>
      <c r="AR222" s="164" t="s">
        <v>310</v>
      </c>
      <c r="AT222" s="164" t="s">
        <v>383</v>
      </c>
      <c r="AU222" s="164" t="s">
        <v>86</v>
      </c>
      <c r="AY222" s="13" t="s">
        <v>176</v>
      </c>
      <c r="BE222" s="165">
        <f t="shared" si="34"/>
        <v>0</v>
      </c>
      <c r="BF222" s="165">
        <f t="shared" si="35"/>
        <v>0</v>
      </c>
      <c r="BG222" s="165">
        <f t="shared" si="36"/>
        <v>0</v>
      </c>
      <c r="BH222" s="165">
        <f t="shared" si="37"/>
        <v>0</v>
      </c>
      <c r="BI222" s="165">
        <f t="shared" si="38"/>
        <v>0</v>
      </c>
      <c r="BJ222" s="13" t="s">
        <v>86</v>
      </c>
      <c r="BK222" s="165">
        <f t="shared" si="39"/>
        <v>0</v>
      </c>
      <c r="BL222" s="13" t="s">
        <v>244</v>
      </c>
      <c r="BM222" s="164" t="s">
        <v>1459</v>
      </c>
    </row>
    <row r="223" spans="2:65" s="1" customFormat="1" ht="24" customHeight="1">
      <c r="B223" s="152"/>
      <c r="C223" s="166" t="s">
        <v>541</v>
      </c>
      <c r="D223" s="166" t="s">
        <v>383</v>
      </c>
      <c r="E223" s="167" t="s">
        <v>1460</v>
      </c>
      <c r="F223" s="168" t="s">
        <v>1461</v>
      </c>
      <c r="G223" s="169" t="s">
        <v>221</v>
      </c>
      <c r="H223" s="170">
        <v>1</v>
      </c>
      <c r="I223" s="171"/>
      <c r="J223" s="172">
        <f t="shared" si="30"/>
        <v>0</v>
      </c>
      <c r="K223" s="168" t="s">
        <v>1</v>
      </c>
      <c r="L223" s="173"/>
      <c r="M223" s="174" t="s">
        <v>1</v>
      </c>
      <c r="N223" s="175" t="s">
        <v>40</v>
      </c>
      <c r="O223" s="51"/>
      <c r="P223" s="162">
        <f t="shared" si="31"/>
        <v>0</v>
      </c>
      <c r="Q223" s="162">
        <v>7.0800000000000004E-3</v>
      </c>
      <c r="R223" s="162">
        <f t="shared" si="32"/>
        <v>7.0800000000000004E-3</v>
      </c>
      <c r="S223" s="162">
        <v>0</v>
      </c>
      <c r="T223" s="163">
        <f t="shared" si="33"/>
        <v>0</v>
      </c>
      <c r="AR223" s="164" t="s">
        <v>310</v>
      </c>
      <c r="AT223" s="164" t="s">
        <v>383</v>
      </c>
      <c r="AU223" s="164" t="s">
        <v>86</v>
      </c>
      <c r="AY223" s="13" t="s">
        <v>176</v>
      </c>
      <c r="BE223" s="165">
        <f t="shared" si="34"/>
        <v>0</v>
      </c>
      <c r="BF223" s="165">
        <f t="shared" si="35"/>
        <v>0</v>
      </c>
      <c r="BG223" s="165">
        <f t="shared" si="36"/>
        <v>0</v>
      </c>
      <c r="BH223" s="165">
        <f t="shared" si="37"/>
        <v>0</v>
      </c>
      <c r="BI223" s="165">
        <f t="shared" si="38"/>
        <v>0</v>
      </c>
      <c r="BJ223" s="13" t="s">
        <v>86</v>
      </c>
      <c r="BK223" s="165">
        <f t="shared" si="39"/>
        <v>0</v>
      </c>
      <c r="BL223" s="13" t="s">
        <v>244</v>
      </c>
      <c r="BM223" s="164" t="s">
        <v>1462</v>
      </c>
    </row>
    <row r="224" spans="2:65" s="1" customFormat="1" ht="24" customHeight="1">
      <c r="B224" s="152"/>
      <c r="C224" s="166" t="s">
        <v>545</v>
      </c>
      <c r="D224" s="166" t="s">
        <v>383</v>
      </c>
      <c r="E224" s="167" t="s">
        <v>1463</v>
      </c>
      <c r="F224" s="168" t="s">
        <v>1464</v>
      </c>
      <c r="G224" s="169" t="s">
        <v>221</v>
      </c>
      <c r="H224" s="170">
        <v>1</v>
      </c>
      <c r="I224" s="171"/>
      <c r="J224" s="172">
        <f t="shared" si="30"/>
        <v>0</v>
      </c>
      <c r="K224" s="168" t="s">
        <v>1</v>
      </c>
      <c r="L224" s="173"/>
      <c r="M224" s="174" t="s">
        <v>1</v>
      </c>
      <c r="N224" s="175" t="s">
        <v>40</v>
      </c>
      <c r="O224" s="51"/>
      <c r="P224" s="162">
        <f t="shared" si="31"/>
        <v>0</v>
      </c>
      <c r="Q224" s="162">
        <v>7.0800000000000004E-3</v>
      </c>
      <c r="R224" s="162">
        <f t="shared" si="32"/>
        <v>7.0800000000000004E-3</v>
      </c>
      <c r="S224" s="162">
        <v>0</v>
      </c>
      <c r="T224" s="163">
        <f t="shared" si="33"/>
        <v>0</v>
      </c>
      <c r="AR224" s="164" t="s">
        <v>310</v>
      </c>
      <c r="AT224" s="164" t="s">
        <v>383</v>
      </c>
      <c r="AU224" s="164" t="s">
        <v>86</v>
      </c>
      <c r="AY224" s="13" t="s">
        <v>176</v>
      </c>
      <c r="BE224" s="165">
        <f t="shared" si="34"/>
        <v>0</v>
      </c>
      <c r="BF224" s="165">
        <f t="shared" si="35"/>
        <v>0</v>
      </c>
      <c r="BG224" s="165">
        <f t="shared" si="36"/>
        <v>0</v>
      </c>
      <c r="BH224" s="165">
        <f t="shared" si="37"/>
        <v>0</v>
      </c>
      <c r="BI224" s="165">
        <f t="shared" si="38"/>
        <v>0</v>
      </c>
      <c r="BJ224" s="13" t="s">
        <v>86</v>
      </c>
      <c r="BK224" s="165">
        <f t="shared" si="39"/>
        <v>0</v>
      </c>
      <c r="BL224" s="13" t="s">
        <v>244</v>
      </c>
      <c r="BM224" s="164" t="s">
        <v>1465</v>
      </c>
    </row>
    <row r="225" spans="2:65" s="1" customFormat="1" ht="24" customHeight="1">
      <c r="B225" s="152"/>
      <c r="C225" s="166" t="s">
        <v>549</v>
      </c>
      <c r="D225" s="166" t="s">
        <v>383</v>
      </c>
      <c r="E225" s="167" t="s">
        <v>1466</v>
      </c>
      <c r="F225" s="168" t="s">
        <v>1467</v>
      </c>
      <c r="G225" s="169" t="s">
        <v>221</v>
      </c>
      <c r="H225" s="170">
        <v>1</v>
      </c>
      <c r="I225" s="171"/>
      <c r="J225" s="172">
        <f t="shared" si="30"/>
        <v>0</v>
      </c>
      <c r="K225" s="168" t="s">
        <v>1</v>
      </c>
      <c r="L225" s="173"/>
      <c r="M225" s="174" t="s">
        <v>1</v>
      </c>
      <c r="N225" s="175" t="s">
        <v>40</v>
      </c>
      <c r="O225" s="51"/>
      <c r="P225" s="162">
        <f t="shared" si="31"/>
        <v>0</v>
      </c>
      <c r="Q225" s="162">
        <v>7.0800000000000004E-3</v>
      </c>
      <c r="R225" s="162">
        <f t="shared" si="32"/>
        <v>7.0800000000000004E-3</v>
      </c>
      <c r="S225" s="162">
        <v>0</v>
      </c>
      <c r="T225" s="163">
        <f t="shared" si="33"/>
        <v>0</v>
      </c>
      <c r="AR225" s="164" t="s">
        <v>310</v>
      </c>
      <c r="AT225" s="164" t="s">
        <v>383</v>
      </c>
      <c r="AU225" s="164" t="s">
        <v>86</v>
      </c>
      <c r="AY225" s="13" t="s">
        <v>176</v>
      </c>
      <c r="BE225" s="165">
        <f t="shared" si="34"/>
        <v>0</v>
      </c>
      <c r="BF225" s="165">
        <f t="shared" si="35"/>
        <v>0</v>
      </c>
      <c r="BG225" s="165">
        <f t="shared" si="36"/>
        <v>0</v>
      </c>
      <c r="BH225" s="165">
        <f t="shared" si="37"/>
        <v>0</v>
      </c>
      <c r="BI225" s="165">
        <f t="shared" si="38"/>
        <v>0</v>
      </c>
      <c r="BJ225" s="13" t="s">
        <v>86</v>
      </c>
      <c r="BK225" s="165">
        <f t="shared" si="39"/>
        <v>0</v>
      </c>
      <c r="BL225" s="13" t="s">
        <v>244</v>
      </c>
      <c r="BM225" s="164" t="s">
        <v>1468</v>
      </c>
    </row>
    <row r="226" spans="2:65" s="1" customFormat="1" ht="24" customHeight="1">
      <c r="B226" s="152"/>
      <c r="C226" s="166" t="s">
        <v>553</v>
      </c>
      <c r="D226" s="166" t="s">
        <v>383</v>
      </c>
      <c r="E226" s="167" t="s">
        <v>1469</v>
      </c>
      <c r="F226" s="168" t="s">
        <v>1470</v>
      </c>
      <c r="G226" s="169" t="s">
        <v>221</v>
      </c>
      <c r="H226" s="170">
        <v>4</v>
      </c>
      <c r="I226" s="171"/>
      <c r="J226" s="172">
        <f t="shared" si="30"/>
        <v>0</v>
      </c>
      <c r="K226" s="168" t="s">
        <v>1</v>
      </c>
      <c r="L226" s="173"/>
      <c r="M226" s="174" t="s">
        <v>1</v>
      </c>
      <c r="N226" s="175" t="s">
        <v>40</v>
      </c>
      <c r="O226" s="51"/>
      <c r="P226" s="162">
        <f t="shared" si="31"/>
        <v>0</v>
      </c>
      <c r="Q226" s="162">
        <v>7.0800000000000004E-3</v>
      </c>
      <c r="R226" s="162">
        <f t="shared" si="32"/>
        <v>2.8320000000000001E-2</v>
      </c>
      <c r="S226" s="162">
        <v>0</v>
      </c>
      <c r="T226" s="163">
        <f t="shared" si="33"/>
        <v>0</v>
      </c>
      <c r="AR226" s="164" t="s">
        <v>310</v>
      </c>
      <c r="AT226" s="164" t="s">
        <v>383</v>
      </c>
      <c r="AU226" s="164" t="s">
        <v>86</v>
      </c>
      <c r="AY226" s="13" t="s">
        <v>176</v>
      </c>
      <c r="BE226" s="165">
        <f t="shared" si="34"/>
        <v>0</v>
      </c>
      <c r="BF226" s="165">
        <f t="shared" si="35"/>
        <v>0</v>
      </c>
      <c r="BG226" s="165">
        <f t="shared" si="36"/>
        <v>0</v>
      </c>
      <c r="BH226" s="165">
        <f t="shared" si="37"/>
        <v>0</v>
      </c>
      <c r="BI226" s="165">
        <f t="shared" si="38"/>
        <v>0</v>
      </c>
      <c r="BJ226" s="13" t="s">
        <v>86</v>
      </c>
      <c r="BK226" s="165">
        <f t="shared" si="39"/>
        <v>0</v>
      </c>
      <c r="BL226" s="13" t="s">
        <v>244</v>
      </c>
      <c r="BM226" s="164" t="s">
        <v>1471</v>
      </c>
    </row>
    <row r="227" spans="2:65" s="1" customFormat="1" ht="24" customHeight="1">
      <c r="B227" s="152"/>
      <c r="C227" s="166" t="s">
        <v>557</v>
      </c>
      <c r="D227" s="166" t="s">
        <v>383</v>
      </c>
      <c r="E227" s="167" t="s">
        <v>1472</v>
      </c>
      <c r="F227" s="168" t="s">
        <v>1473</v>
      </c>
      <c r="G227" s="169" t="s">
        <v>221</v>
      </c>
      <c r="H227" s="170">
        <v>1</v>
      </c>
      <c r="I227" s="171"/>
      <c r="J227" s="172">
        <f t="shared" si="30"/>
        <v>0</v>
      </c>
      <c r="K227" s="168" t="s">
        <v>1</v>
      </c>
      <c r="L227" s="173"/>
      <c r="M227" s="174" t="s">
        <v>1</v>
      </c>
      <c r="N227" s="175" t="s">
        <v>40</v>
      </c>
      <c r="O227" s="51"/>
      <c r="P227" s="162">
        <f t="shared" si="31"/>
        <v>0</v>
      </c>
      <c r="Q227" s="162">
        <v>7.0800000000000004E-3</v>
      </c>
      <c r="R227" s="162">
        <f t="shared" si="32"/>
        <v>7.0800000000000004E-3</v>
      </c>
      <c r="S227" s="162">
        <v>0</v>
      </c>
      <c r="T227" s="163">
        <f t="shared" si="33"/>
        <v>0</v>
      </c>
      <c r="AR227" s="164" t="s">
        <v>310</v>
      </c>
      <c r="AT227" s="164" t="s">
        <v>383</v>
      </c>
      <c r="AU227" s="164" t="s">
        <v>86</v>
      </c>
      <c r="AY227" s="13" t="s">
        <v>176</v>
      </c>
      <c r="BE227" s="165">
        <f t="shared" si="34"/>
        <v>0</v>
      </c>
      <c r="BF227" s="165">
        <f t="shared" si="35"/>
        <v>0</v>
      </c>
      <c r="BG227" s="165">
        <f t="shared" si="36"/>
        <v>0</v>
      </c>
      <c r="BH227" s="165">
        <f t="shared" si="37"/>
        <v>0</v>
      </c>
      <c r="BI227" s="165">
        <f t="shared" si="38"/>
        <v>0</v>
      </c>
      <c r="BJ227" s="13" t="s">
        <v>86</v>
      </c>
      <c r="BK227" s="165">
        <f t="shared" si="39"/>
        <v>0</v>
      </c>
      <c r="BL227" s="13" t="s">
        <v>244</v>
      </c>
      <c r="BM227" s="164" t="s">
        <v>1474</v>
      </c>
    </row>
    <row r="228" spans="2:65" s="1" customFormat="1" ht="24" customHeight="1">
      <c r="B228" s="152"/>
      <c r="C228" s="166" t="s">
        <v>563</v>
      </c>
      <c r="D228" s="166" t="s">
        <v>383</v>
      </c>
      <c r="E228" s="167" t="s">
        <v>1475</v>
      </c>
      <c r="F228" s="168" t="s">
        <v>1476</v>
      </c>
      <c r="G228" s="169" t="s">
        <v>221</v>
      </c>
      <c r="H228" s="170">
        <v>6</v>
      </c>
      <c r="I228" s="171"/>
      <c r="J228" s="172">
        <f t="shared" si="30"/>
        <v>0</v>
      </c>
      <c r="K228" s="168" t="s">
        <v>1</v>
      </c>
      <c r="L228" s="173"/>
      <c r="M228" s="174" t="s">
        <v>1</v>
      </c>
      <c r="N228" s="175" t="s">
        <v>40</v>
      </c>
      <c r="O228" s="51"/>
      <c r="P228" s="162">
        <f t="shared" si="31"/>
        <v>0</v>
      </c>
      <c r="Q228" s="162">
        <v>7.0800000000000004E-3</v>
      </c>
      <c r="R228" s="162">
        <f t="shared" si="32"/>
        <v>4.2480000000000004E-2</v>
      </c>
      <c r="S228" s="162">
        <v>0</v>
      </c>
      <c r="T228" s="163">
        <f t="shared" si="33"/>
        <v>0</v>
      </c>
      <c r="AR228" s="164" t="s">
        <v>310</v>
      </c>
      <c r="AT228" s="164" t="s">
        <v>383</v>
      </c>
      <c r="AU228" s="164" t="s">
        <v>86</v>
      </c>
      <c r="AY228" s="13" t="s">
        <v>176</v>
      </c>
      <c r="BE228" s="165">
        <f t="shared" si="34"/>
        <v>0</v>
      </c>
      <c r="BF228" s="165">
        <f t="shared" si="35"/>
        <v>0</v>
      </c>
      <c r="BG228" s="165">
        <f t="shared" si="36"/>
        <v>0</v>
      </c>
      <c r="BH228" s="165">
        <f t="shared" si="37"/>
        <v>0</v>
      </c>
      <c r="BI228" s="165">
        <f t="shared" si="38"/>
        <v>0</v>
      </c>
      <c r="BJ228" s="13" t="s">
        <v>86</v>
      </c>
      <c r="BK228" s="165">
        <f t="shared" si="39"/>
        <v>0</v>
      </c>
      <c r="BL228" s="13" t="s">
        <v>244</v>
      </c>
      <c r="BM228" s="164" t="s">
        <v>1477</v>
      </c>
    </row>
    <row r="229" spans="2:65" s="1" customFormat="1" ht="24" customHeight="1">
      <c r="B229" s="152"/>
      <c r="C229" s="166" t="s">
        <v>571</v>
      </c>
      <c r="D229" s="166" t="s">
        <v>383</v>
      </c>
      <c r="E229" s="167" t="s">
        <v>1478</v>
      </c>
      <c r="F229" s="168" t="s">
        <v>1479</v>
      </c>
      <c r="G229" s="169" t="s">
        <v>221</v>
      </c>
      <c r="H229" s="170">
        <v>1</v>
      </c>
      <c r="I229" s="171"/>
      <c r="J229" s="172">
        <f t="shared" si="30"/>
        <v>0</v>
      </c>
      <c r="K229" s="168" t="s">
        <v>1</v>
      </c>
      <c r="L229" s="173"/>
      <c r="M229" s="174" t="s">
        <v>1</v>
      </c>
      <c r="N229" s="175" t="s">
        <v>40</v>
      </c>
      <c r="O229" s="51"/>
      <c r="P229" s="162">
        <f t="shared" si="31"/>
        <v>0</v>
      </c>
      <c r="Q229" s="162">
        <v>7.0800000000000004E-3</v>
      </c>
      <c r="R229" s="162">
        <f t="shared" si="32"/>
        <v>7.0800000000000004E-3</v>
      </c>
      <c r="S229" s="162">
        <v>0</v>
      </c>
      <c r="T229" s="163">
        <f t="shared" si="33"/>
        <v>0</v>
      </c>
      <c r="AR229" s="164" t="s">
        <v>310</v>
      </c>
      <c r="AT229" s="164" t="s">
        <v>383</v>
      </c>
      <c r="AU229" s="164" t="s">
        <v>86</v>
      </c>
      <c r="AY229" s="13" t="s">
        <v>176</v>
      </c>
      <c r="BE229" s="165">
        <f t="shared" si="34"/>
        <v>0</v>
      </c>
      <c r="BF229" s="165">
        <f t="shared" si="35"/>
        <v>0</v>
      </c>
      <c r="BG229" s="165">
        <f t="shared" si="36"/>
        <v>0</v>
      </c>
      <c r="BH229" s="165">
        <f t="shared" si="37"/>
        <v>0</v>
      </c>
      <c r="BI229" s="165">
        <f t="shared" si="38"/>
        <v>0</v>
      </c>
      <c r="BJ229" s="13" t="s">
        <v>86</v>
      </c>
      <c r="BK229" s="165">
        <f t="shared" si="39"/>
        <v>0</v>
      </c>
      <c r="BL229" s="13" t="s">
        <v>244</v>
      </c>
      <c r="BM229" s="164" t="s">
        <v>1480</v>
      </c>
    </row>
    <row r="230" spans="2:65" s="1" customFormat="1" ht="24" customHeight="1">
      <c r="B230" s="152"/>
      <c r="C230" s="166" t="s">
        <v>575</v>
      </c>
      <c r="D230" s="166" t="s">
        <v>383</v>
      </c>
      <c r="E230" s="167" t="s">
        <v>1481</v>
      </c>
      <c r="F230" s="168" t="s">
        <v>1482</v>
      </c>
      <c r="G230" s="169" t="s">
        <v>221</v>
      </c>
      <c r="H230" s="170">
        <v>1</v>
      </c>
      <c r="I230" s="171"/>
      <c r="J230" s="172">
        <f t="shared" si="30"/>
        <v>0</v>
      </c>
      <c r="K230" s="168" t="s">
        <v>1</v>
      </c>
      <c r="L230" s="173"/>
      <c r="M230" s="174" t="s">
        <v>1</v>
      </c>
      <c r="N230" s="175" t="s">
        <v>40</v>
      </c>
      <c r="O230" s="51"/>
      <c r="P230" s="162">
        <f t="shared" si="31"/>
        <v>0</v>
      </c>
      <c r="Q230" s="162">
        <v>7.0800000000000004E-3</v>
      </c>
      <c r="R230" s="162">
        <f t="shared" si="32"/>
        <v>7.0800000000000004E-3</v>
      </c>
      <c r="S230" s="162">
        <v>0</v>
      </c>
      <c r="T230" s="163">
        <f t="shared" si="33"/>
        <v>0</v>
      </c>
      <c r="AR230" s="164" t="s">
        <v>310</v>
      </c>
      <c r="AT230" s="164" t="s">
        <v>383</v>
      </c>
      <c r="AU230" s="164" t="s">
        <v>86</v>
      </c>
      <c r="AY230" s="13" t="s">
        <v>176</v>
      </c>
      <c r="BE230" s="165">
        <f t="shared" si="34"/>
        <v>0</v>
      </c>
      <c r="BF230" s="165">
        <f t="shared" si="35"/>
        <v>0</v>
      </c>
      <c r="BG230" s="165">
        <f t="shared" si="36"/>
        <v>0</v>
      </c>
      <c r="BH230" s="165">
        <f t="shared" si="37"/>
        <v>0</v>
      </c>
      <c r="BI230" s="165">
        <f t="shared" si="38"/>
        <v>0</v>
      </c>
      <c r="BJ230" s="13" t="s">
        <v>86</v>
      </c>
      <c r="BK230" s="165">
        <f t="shared" si="39"/>
        <v>0</v>
      </c>
      <c r="BL230" s="13" t="s">
        <v>244</v>
      </c>
      <c r="BM230" s="164" t="s">
        <v>1483</v>
      </c>
    </row>
    <row r="231" spans="2:65" s="1" customFormat="1" ht="24" customHeight="1">
      <c r="B231" s="152"/>
      <c r="C231" s="166" t="s">
        <v>579</v>
      </c>
      <c r="D231" s="166" t="s">
        <v>383</v>
      </c>
      <c r="E231" s="167" t="s">
        <v>1484</v>
      </c>
      <c r="F231" s="168" t="s">
        <v>1485</v>
      </c>
      <c r="G231" s="169" t="s">
        <v>221</v>
      </c>
      <c r="H231" s="170">
        <v>1</v>
      </c>
      <c r="I231" s="171"/>
      <c r="J231" s="172">
        <f t="shared" si="30"/>
        <v>0</v>
      </c>
      <c r="K231" s="168" t="s">
        <v>1</v>
      </c>
      <c r="L231" s="173"/>
      <c r="M231" s="174" t="s">
        <v>1</v>
      </c>
      <c r="N231" s="175" t="s">
        <v>40</v>
      </c>
      <c r="O231" s="51"/>
      <c r="P231" s="162">
        <f t="shared" si="31"/>
        <v>0</v>
      </c>
      <c r="Q231" s="162">
        <v>7.0800000000000004E-3</v>
      </c>
      <c r="R231" s="162">
        <f t="shared" si="32"/>
        <v>7.0800000000000004E-3</v>
      </c>
      <c r="S231" s="162">
        <v>0</v>
      </c>
      <c r="T231" s="163">
        <f t="shared" si="33"/>
        <v>0</v>
      </c>
      <c r="AR231" s="164" t="s">
        <v>310</v>
      </c>
      <c r="AT231" s="164" t="s">
        <v>383</v>
      </c>
      <c r="AU231" s="164" t="s">
        <v>86</v>
      </c>
      <c r="AY231" s="13" t="s">
        <v>176</v>
      </c>
      <c r="BE231" s="165">
        <f t="shared" si="34"/>
        <v>0</v>
      </c>
      <c r="BF231" s="165">
        <f t="shared" si="35"/>
        <v>0</v>
      </c>
      <c r="BG231" s="165">
        <f t="shared" si="36"/>
        <v>0</v>
      </c>
      <c r="BH231" s="165">
        <f t="shared" si="37"/>
        <v>0</v>
      </c>
      <c r="BI231" s="165">
        <f t="shared" si="38"/>
        <v>0</v>
      </c>
      <c r="BJ231" s="13" t="s">
        <v>86</v>
      </c>
      <c r="BK231" s="165">
        <f t="shared" si="39"/>
        <v>0</v>
      </c>
      <c r="BL231" s="13" t="s">
        <v>244</v>
      </c>
      <c r="BM231" s="164" t="s">
        <v>1486</v>
      </c>
    </row>
    <row r="232" spans="2:65" s="1" customFormat="1" ht="24" customHeight="1">
      <c r="B232" s="152"/>
      <c r="C232" s="166" t="s">
        <v>585</v>
      </c>
      <c r="D232" s="166" t="s">
        <v>383</v>
      </c>
      <c r="E232" s="167" t="s">
        <v>1487</v>
      </c>
      <c r="F232" s="168" t="s">
        <v>1488</v>
      </c>
      <c r="G232" s="169" t="s">
        <v>221</v>
      </c>
      <c r="H232" s="170">
        <v>1</v>
      </c>
      <c r="I232" s="171"/>
      <c r="J232" s="172">
        <f t="shared" si="30"/>
        <v>0</v>
      </c>
      <c r="K232" s="168" t="s">
        <v>1</v>
      </c>
      <c r="L232" s="173"/>
      <c r="M232" s="174" t="s">
        <v>1</v>
      </c>
      <c r="N232" s="175" t="s">
        <v>40</v>
      </c>
      <c r="O232" s="51"/>
      <c r="P232" s="162">
        <f t="shared" si="31"/>
        <v>0</v>
      </c>
      <c r="Q232" s="162">
        <v>7.0800000000000004E-3</v>
      </c>
      <c r="R232" s="162">
        <f t="shared" si="32"/>
        <v>7.0800000000000004E-3</v>
      </c>
      <c r="S232" s="162">
        <v>0</v>
      </c>
      <c r="T232" s="163">
        <f t="shared" si="33"/>
        <v>0</v>
      </c>
      <c r="AR232" s="164" t="s">
        <v>310</v>
      </c>
      <c r="AT232" s="164" t="s">
        <v>383</v>
      </c>
      <c r="AU232" s="164" t="s">
        <v>86</v>
      </c>
      <c r="AY232" s="13" t="s">
        <v>176</v>
      </c>
      <c r="BE232" s="165">
        <f t="shared" si="34"/>
        <v>0</v>
      </c>
      <c r="BF232" s="165">
        <f t="shared" si="35"/>
        <v>0</v>
      </c>
      <c r="BG232" s="165">
        <f t="shared" si="36"/>
        <v>0</v>
      </c>
      <c r="BH232" s="165">
        <f t="shared" si="37"/>
        <v>0</v>
      </c>
      <c r="BI232" s="165">
        <f t="shared" si="38"/>
        <v>0</v>
      </c>
      <c r="BJ232" s="13" t="s">
        <v>86</v>
      </c>
      <c r="BK232" s="165">
        <f t="shared" si="39"/>
        <v>0</v>
      </c>
      <c r="BL232" s="13" t="s">
        <v>244</v>
      </c>
      <c r="BM232" s="164" t="s">
        <v>1489</v>
      </c>
    </row>
    <row r="233" spans="2:65" s="1" customFormat="1" ht="24" customHeight="1">
      <c r="B233" s="152"/>
      <c r="C233" s="166" t="s">
        <v>561</v>
      </c>
      <c r="D233" s="166" t="s">
        <v>383</v>
      </c>
      <c r="E233" s="167" t="s">
        <v>1490</v>
      </c>
      <c r="F233" s="168" t="s">
        <v>1491</v>
      </c>
      <c r="G233" s="169" t="s">
        <v>221</v>
      </c>
      <c r="H233" s="170">
        <v>1</v>
      </c>
      <c r="I233" s="171"/>
      <c r="J233" s="172">
        <f t="shared" si="30"/>
        <v>0</v>
      </c>
      <c r="K233" s="168" t="s">
        <v>1</v>
      </c>
      <c r="L233" s="173"/>
      <c r="M233" s="174" t="s">
        <v>1</v>
      </c>
      <c r="N233" s="175" t="s">
        <v>40</v>
      </c>
      <c r="O233" s="51"/>
      <c r="P233" s="162">
        <f t="shared" si="31"/>
        <v>0</v>
      </c>
      <c r="Q233" s="162">
        <v>1.0999999999999999E-2</v>
      </c>
      <c r="R233" s="162">
        <f t="shared" si="32"/>
        <v>1.0999999999999999E-2</v>
      </c>
      <c r="S233" s="162">
        <v>0</v>
      </c>
      <c r="T233" s="163">
        <f t="shared" si="33"/>
        <v>0</v>
      </c>
      <c r="AR233" s="164" t="s">
        <v>310</v>
      </c>
      <c r="AT233" s="164" t="s">
        <v>383</v>
      </c>
      <c r="AU233" s="164" t="s">
        <v>86</v>
      </c>
      <c r="AY233" s="13" t="s">
        <v>176</v>
      </c>
      <c r="BE233" s="165">
        <f t="shared" si="34"/>
        <v>0</v>
      </c>
      <c r="BF233" s="165">
        <f t="shared" si="35"/>
        <v>0</v>
      </c>
      <c r="BG233" s="165">
        <f t="shared" si="36"/>
        <v>0</v>
      </c>
      <c r="BH233" s="165">
        <f t="shared" si="37"/>
        <v>0</v>
      </c>
      <c r="BI233" s="165">
        <f t="shared" si="38"/>
        <v>0</v>
      </c>
      <c r="BJ233" s="13" t="s">
        <v>86</v>
      </c>
      <c r="BK233" s="165">
        <f t="shared" si="39"/>
        <v>0</v>
      </c>
      <c r="BL233" s="13" t="s">
        <v>244</v>
      </c>
      <c r="BM233" s="164" t="s">
        <v>1492</v>
      </c>
    </row>
    <row r="234" spans="2:65" s="1" customFormat="1" ht="24" customHeight="1">
      <c r="B234" s="152"/>
      <c r="C234" s="153" t="s">
        <v>592</v>
      </c>
      <c r="D234" s="153" t="s">
        <v>178</v>
      </c>
      <c r="E234" s="154" t="s">
        <v>1493</v>
      </c>
      <c r="F234" s="155" t="s">
        <v>1494</v>
      </c>
      <c r="G234" s="156" t="s">
        <v>221</v>
      </c>
      <c r="H234" s="157">
        <v>8</v>
      </c>
      <c r="I234" s="158"/>
      <c r="J234" s="159">
        <f t="shared" si="30"/>
        <v>0</v>
      </c>
      <c r="K234" s="155" t="s">
        <v>1</v>
      </c>
      <c r="L234" s="28"/>
      <c r="M234" s="160" t="s">
        <v>1</v>
      </c>
      <c r="N234" s="161" t="s">
        <v>40</v>
      </c>
      <c r="O234" s="51"/>
      <c r="P234" s="162">
        <f t="shared" si="31"/>
        <v>0</v>
      </c>
      <c r="Q234" s="162">
        <v>2.0000000000000002E-5</v>
      </c>
      <c r="R234" s="162">
        <f t="shared" si="32"/>
        <v>1.6000000000000001E-4</v>
      </c>
      <c r="S234" s="162">
        <v>0</v>
      </c>
      <c r="T234" s="163">
        <f t="shared" si="33"/>
        <v>0</v>
      </c>
      <c r="AR234" s="164" t="s">
        <v>244</v>
      </c>
      <c r="AT234" s="164" t="s">
        <v>178</v>
      </c>
      <c r="AU234" s="164" t="s">
        <v>86</v>
      </c>
      <c r="AY234" s="13" t="s">
        <v>176</v>
      </c>
      <c r="BE234" s="165">
        <f t="shared" si="34"/>
        <v>0</v>
      </c>
      <c r="BF234" s="165">
        <f t="shared" si="35"/>
        <v>0</v>
      </c>
      <c r="BG234" s="165">
        <f t="shared" si="36"/>
        <v>0</v>
      </c>
      <c r="BH234" s="165">
        <f t="shared" si="37"/>
        <v>0</v>
      </c>
      <c r="BI234" s="165">
        <f t="shared" si="38"/>
        <v>0</v>
      </c>
      <c r="BJ234" s="13" t="s">
        <v>86</v>
      </c>
      <c r="BK234" s="165">
        <f t="shared" si="39"/>
        <v>0</v>
      </c>
      <c r="BL234" s="13" t="s">
        <v>244</v>
      </c>
      <c r="BM234" s="164" t="s">
        <v>1495</v>
      </c>
    </row>
    <row r="235" spans="2:65" s="1" customFormat="1" ht="24" customHeight="1">
      <c r="B235" s="152"/>
      <c r="C235" s="153" t="s">
        <v>596</v>
      </c>
      <c r="D235" s="153" t="s">
        <v>178</v>
      </c>
      <c r="E235" s="154" t="s">
        <v>1496</v>
      </c>
      <c r="F235" s="155" t="s">
        <v>1497</v>
      </c>
      <c r="G235" s="156" t="s">
        <v>221</v>
      </c>
      <c r="H235" s="157">
        <v>3</v>
      </c>
      <c r="I235" s="158"/>
      <c r="J235" s="159">
        <f t="shared" si="30"/>
        <v>0</v>
      </c>
      <c r="K235" s="155" t="s">
        <v>1</v>
      </c>
      <c r="L235" s="28"/>
      <c r="M235" s="160" t="s">
        <v>1</v>
      </c>
      <c r="N235" s="161" t="s">
        <v>40</v>
      </c>
      <c r="O235" s="51"/>
      <c r="P235" s="162">
        <f t="shared" si="31"/>
        <v>0</v>
      </c>
      <c r="Q235" s="162">
        <v>2.0000000000000002E-5</v>
      </c>
      <c r="R235" s="162">
        <f t="shared" si="32"/>
        <v>6.0000000000000008E-5</v>
      </c>
      <c r="S235" s="162">
        <v>0</v>
      </c>
      <c r="T235" s="163">
        <f t="shared" si="33"/>
        <v>0</v>
      </c>
      <c r="AR235" s="164" t="s">
        <v>244</v>
      </c>
      <c r="AT235" s="164" t="s">
        <v>178</v>
      </c>
      <c r="AU235" s="164" t="s">
        <v>86</v>
      </c>
      <c r="AY235" s="13" t="s">
        <v>176</v>
      </c>
      <c r="BE235" s="165">
        <f t="shared" si="34"/>
        <v>0</v>
      </c>
      <c r="BF235" s="165">
        <f t="shared" si="35"/>
        <v>0</v>
      </c>
      <c r="BG235" s="165">
        <f t="shared" si="36"/>
        <v>0</v>
      </c>
      <c r="BH235" s="165">
        <f t="shared" si="37"/>
        <v>0</v>
      </c>
      <c r="BI235" s="165">
        <f t="shared" si="38"/>
        <v>0</v>
      </c>
      <c r="BJ235" s="13" t="s">
        <v>86</v>
      </c>
      <c r="BK235" s="165">
        <f t="shared" si="39"/>
        <v>0</v>
      </c>
      <c r="BL235" s="13" t="s">
        <v>244</v>
      </c>
      <c r="BM235" s="164" t="s">
        <v>1498</v>
      </c>
    </row>
    <row r="236" spans="2:65" s="1" customFormat="1" ht="24" customHeight="1">
      <c r="B236" s="152"/>
      <c r="C236" s="153" t="s">
        <v>600</v>
      </c>
      <c r="D236" s="153" t="s">
        <v>178</v>
      </c>
      <c r="E236" s="154" t="s">
        <v>1499</v>
      </c>
      <c r="F236" s="155" t="s">
        <v>1500</v>
      </c>
      <c r="G236" s="156" t="s">
        <v>221</v>
      </c>
      <c r="H236" s="157">
        <v>1</v>
      </c>
      <c r="I236" s="158"/>
      <c r="J236" s="159">
        <f t="shared" si="30"/>
        <v>0</v>
      </c>
      <c r="K236" s="155" t="s">
        <v>1</v>
      </c>
      <c r="L236" s="28"/>
      <c r="M236" s="160" t="s">
        <v>1</v>
      </c>
      <c r="N236" s="161" t="s">
        <v>40</v>
      </c>
      <c r="O236" s="51"/>
      <c r="P236" s="162">
        <f t="shared" si="31"/>
        <v>0</v>
      </c>
      <c r="Q236" s="162">
        <v>2.0000000000000002E-5</v>
      </c>
      <c r="R236" s="162">
        <f t="shared" si="32"/>
        <v>2.0000000000000002E-5</v>
      </c>
      <c r="S236" s="162">
        <v>0</v>
      </c>
      <c r="T236" s="163">
        <f t="shared" si="33"/>
        <v>0</v>
      </c>
      <c r="AR236" s="164" t="s">
        <v>244</v>
      </c>
      <c r="AT236" s="164" t="s">
        <v>178</v>
      </c>
      <c r="AU236" s="164" t="s">
        <v>86</v>
      </c>
      <c r="AY236" s="13" t="s">
        <v>176</v>
      </c>
      <c r="BE236" s="165">
        <f t="shared" si="34"/>
        <v>0</v>
      </c>
      <c r="BF236" s="165">
        <f t="shared" si="35"/>
        <v>0</v>
      </c>
      <c r="BG236" s="165">
        <f t="shared" si="36"/>
        <v>0</v>
      </c>
      <c r="BH236" s="165">
        <f t="shared" si="37"/>
        <v>0</v>
      </c>
      <c r="BI236" s="165">
        <f t="shared" si="38"/>
        <v>0</v>
      </c>
      <c r="BJ236" s="13" t="s">
        <v>86</v>
      </c>
      <c r="BK236" s="165">
        <f t="shared" si="39"/>
        <v>0</v>
      </c>
      <c r="BL236" s="13" t="s">
        <v>244</v>
      </c>
      <c r="BM236" s="164" t="s">
        <v>1501</v>
      </c>
    </row>
    <row r="237" spans="2:65" s="1" customFormat="1" ht="24" customHeight="1">
      <c r="B237" s="152"/>
      <c r="C237" s="153" t="s">
        <v>604</v>
      </c>
      <c r="D237" s="153" t="s">
        <v>178</v>
      </c>
      <c r="E237" s="154" t="s">
        <v>1502</v>
      </c>
      <c r="F237" s="155" t="s">
        <v>1503</v>
      </c>
      <c r="G237" s="156" t="s">
        <v>221</v>
      </c>
      <c r="H237" s="157">
        <v>1</v>
      </c>
      <c r="I237" s="158"/>
      <c r="J237" s="159">
        <f t="shared" si="30"/>
        <v>0</v>
      </c>
      <c r="K237" s="155" t="s">
        <v>1</v>
      </c>
      <c r="L237" s="28"/>
      <c r="M237" s="160" t="s">
        <v>1</v>
      </c>
      <c r="N237" s="161" t="s">
        <v>40</v>
      </c>
      <c r="O237" s="51"/>
      <c r="P237" s="162">
        <f t="shared" si="31"/>
        <v>0</v>
      </c>
      <c r="Q237" s="162">
        <v>2.0000000000000002E-5</v>
      </c>
      <c r="R237" s="162">
        <f t="shared" si="32"/>
        <v>2.0000000000000002E-5</v>
      </c>
      <c r="S237" s="162">
        <v>0</v>
      </c>
      <c r="T237" s="163">
        <f t="shared" si="33"/>
        <v>0</v>
      </c>
      <c r="AR237" s="164" t="s">
        <v>244</v>
      </c>
      <c r="AT237" s="164" t="s">
        <v>178</v>
      </c>
      <c r="AU237" s="164" t="s">
        <v>86</v>
      </c>
      <c r="AY237" s="13" t="s">
        <v>176</v>
      </c>
      <c r="BE237" s="165">
        <f t="shared" si="34"/>
        <v>0</v>
      </c>
      <c r="BF237" s="165">
        <f t="shared" si="35"/>
        <v>0</v>
      </c>
      <c r="BG237" s="165">
        <f t="shared" si="36"/>
        <v>0</v>
      </c>
      <c r="BH237" s="165">
        <f t="shared" si="37"/>
        <v>0</v>
      </c>
      <c r="BI237" s="165">
        <f t="shared" si="38"/>
        <v>0</v>
      </c>
      <c r="BJ237" s="13" t="s">
        <v>86</v>
      </c>
      <c r="BK237" s="165">
        <f t="shared" si="39"/>
        <v>0</v>
      </c>
      <c r="BL237" s="13" t="s">
        <v>244</v>
      </c>
      <c r="BM237" s="164" t="s">
        <v>1504</v>
      </c>
    </row>
    <row r="238" spans="2:65" s="1" customFormat="1" ht="24" customHeight="1">
      <c r="B238" s="152"/>
      <c r="C238" s="153" t="s">
        <v>608</v>
      </c>
      <c r="D238" s="153" t="s">
        <v>178</v>
      </c>
      <c r="E238" s="154" t="s">
        <v>1505</v>
      </c>
      <c r="F238" s="155" t="s">
        <v>1506</v>
      </c>
      <c r="G238" s="156" t="s">
        <v>221</v>
      </c>
      <c r="H238" s="157">
        <v>12</v>
      </c>
      <c r="I238" s="158"/>
      <c r="J238" s="159">
        <f t="shared" si="30"/>
        <v>0</v>
      </c>
      <c r="K238" s="155" t="s">
        <v>1</v>
      </c>
      <c r="L238" s="28"/>
      <c r="M238" s="160" t="s">
        <v>1</v>
      </c>
      <c r="N238" s="161" t="s">
        <v>40</v>
      </c>
      <c r="O238" s="51"/>
      <c r="P238" s="162">
        <f t="shared" si="31"/>
        <v>0</v>
      </c>
      <c r="Q238" s="162">
        <v>2.0000000000000002E-5</v>
      </c>
      <c r="R238" s="162">
        <f t="shared" si="32"/>
        <v>2.4000000000000003E-4</v>
      </c>
      <c r="S238" s="162">
        <v>0</v>
      </c>
      <c r="T238" s="163">
        <f t="shared" si="33"/>
        <v>0</v>
      </c>
      <c r="AR238" s="164" t="s">
        <v>244</v>
      </c>
      <c r="AT238" s="164" t="s">
        <v>178</v>
      </c>
      <c r="AU238" s="164" t="s">
        <v>86</v>
      </c>
      <c r="AY238" s="13" t="s">
        <v>176</v>
      </c>
      <c r="BE238" s="165">
        <f t="shared" si="34"/>
        <v>0</v>
      </c>
      <c r="BF238" s="165">
        <f t="shared" si="35"/>
        <v>0</v>
      </c>
      <c r="BG238" s="165">
        <f t="shared" si="36"/>
        <v>0</v>
      </c>
      <c r="BH238" s="165">
        <f t="shared" si="37"/>
        <v>0</v>
      </c>
      <c r="BI238" s="165">
        <f t="shared" si="38"/>
        <v>0</v>
      </c>
      <c r="BJ238" s="13" t="s">
        <v>86</v>
      </c>
      <c r="BK238" s="165">
        <f t="shared" si="39"/>
        <v>0</v>
      </c>
      <c r="BL238" s="13" t="s">
        <v>244</v>
      </c>
      <c r="BM238" s="164" t="s">
        <v>1507</v>
      </c>
    </row>
    <row r="239" spans="2:65" s="1" customFormat="1" ht="24" customHeight="1">
      <c r="B239" s="152"/>
      <c r="C239" s="153" t="s">
        <v>614</v>
      </c>
      <c r="D239" s="153" t="s">
        <v>178</v>
      </c>
      <c r="E239" s="154" t="s">
        <v>1508</v>
      </c>
      <c r="F239" s="155" t="s">
        <v>1509</v>
      </c>
      <c r="G239" s="156" t="s">
        <v>221</v>
      </c>
      <c r="H239" s="157">
        <v>5</v>
      </c>
      <c r="I239" s="158"/>
      <c r="J239" s="159">
        <f t="shared" si="30"/>
        <v>0</v>
      </c>
      <c r="K239" s="155" t="s">
        <v>1</v>
      </c>
      <c r="L239" s="28"/>
      <c r="M239" s="160" t="s">
        <v>1</v>
      </c>
      <c r="N239" s="161" t="s">
        <v>40</v>
      </c>
      <c r="O239" s="51"/>
      <c r="P239" s="162">
        <f t="shared" si="31"/>
        <v>0</v>
      </c>
      <c r="Q239" s="162">
        <v>2.0000000000000002E-5</v>
      </c>
      <c r="R239" s="162">
        <f t="shared" si="32"/>
        <v>1E-4</v>
      </c>
      <c r="S239" s="162">
        <v>0</v>
      </c>
      <c r="T239" s="163">
        <f t="shared" si="33"/>
        <v>0</v>
      </c>
      <c r="AR239" s="164" t="s">
        <v>244</v>
      </c>
      <c r="AT239" s="164" t="s">
        <v>178</v>
      </c>
      <c r="AU239" s="164" t="s">
        <v>86</v>
      </c>
      <c r="AY239" s="13" t="s">
        <v>176</v>
      </c>
      <c r="BE239" s="165">
        <f t="shared" si="34"/>
        <v>0</v>
      </c>
      <c r="BF239" s="165">
        <f t="shared" si="35"/>
        <v>0</v>
      </c>
      <c r="BG239" s="165">
        <f t="shared" si="36"/>
        <v>0</v>
      </c>
      <c r="BH239" s="165">
        <f t="shared" si="37"/>
        <v>0</v>
      </c>
      <c r="BI239" s="165">
        <f t="shared" si="38"/>
        <v>0</v>
      </c>
      <c r="BJ239" s="13" t="s">
        <v>86</v>
      </c>
      <c r="BK239" s="165">
        <f t="shared" si="39"/>
        <v>0</v>
      </c>
      <c r="BL239" s="13" t="s">
        <v>244</v>
      </c>
      <c r="BM239" s="164" t="s">
        <v>1510</v>
      </c>
    </row>
    <row r="240" spans="2:65" s="1" customFormat="1" ht="24" customHeight="1">
      <c r="B240" s="152"/>
      <c r="C240" s="153" t="s">
        <v>618</v>
      </c>
      <c r="D240" s="153" t="s">
        <v>178</v>
      </c>
      <c r="E240" s="154" t="s">
        <v>1511</v>
      </c>
      <c r="F240" s="155" t="s">
        <v>1512</v>
      </c>
      <c r="G240" s="156" t="s">
        <v>221</v>
      </c>
      <c r="H240" s="157">
        <v>3</v>
      </c>
      <c r="I240" s="158"/>
      <c r="J240" s="159">
        <f t="shared" si="30"/>
        <v>0</v>
      </c>
      <c r="K240" s="155" t="s">
        <v>1</v>
      </c>
      <c r="L240" s="28"/>
      <c r="M240" s="160" t="s">
        <v>1</v>
      </c>
      <c r="N240" s="161" t="s">
        <v>40</v>
      </c>
      <c r="O240" s="51"/>
      <c r="P240" s="162">
        <f t="shared" si="31"/>
        <v>0</v>
      </c>
      <c r="Q240" s="162">
        <v>2.0000000000000002E-5</v>
      </c>
      <c r="R240" s="162">
        <f t="shared" si="32"/>
        <v>6.0000000000000008E-5</v>
      </c>
      <c r="S240" s="162">
        <v>0</v>
      </c>
      <c r="T240" s="163">
        <f t="shared" si="33"/>
        <v>0</v>
      </c>
      <c r="AR240" s="164" t="s">
        <v>244</v>
      </c>
      <c r="AT240" s="164" t="s">
        <v>178</v>
      </c>
      <c r="AU240" s="164" t="s">
        <v>86</v>
      </c>
      <c r="AY240" s="13" t="s">
        <v>176</v>
      </c>
      <c r="BE240" s="165">
        <f t="shared" si="34"/>
        <v>0</v>
      </c>
      <c r="BF240" s="165">
        <f t="shared" si="35"/>
        <v>0</v>
      </c>
      <c r="BG240" s="165">
        <f t="shared" si="36"/>
        <v>0</v>
      </c>
      <c r="BH240" s="165">
        <f t="shared" si="37"/>
        <v>0</v>
      </c>
      <c r="BI240" s="165">
        <f t="shared" si="38"/>
        <v>0</v>
      </c>
      <c r="BJ240" s="13" t="s">
        <v>86</v>
      </c>
      <c r="BK240" s="165">
        <f t="shared" si="39"/>
        <v>0</v>
      </c>
      <c r="BL240" s="13" t="s">
        <v>244</v>
      </c>
      <c r="BM240" s="164" t="s">
        <v>1513</v>
      </c>
    </row>
    <row r="241" spans="2:65" s="1" customFormat="1" ht="24" customHeight="1">
      <c r="B241" s="152"/>
      <c r="C241" s="153" t="s">
        <v>622</v>
      </c>
      <c r="D241" s="153" t="s">
        <v>178</v>
      </c>
      <c r="E241" s="154" t="s">
        <v>1514</v>
      </c>
      <c r="F241" s="155" t="s">
        <v>1515</v>
      </c>
      <c r="G241" s="156" t="s">
        <v>221</v>
      </c>
      <c r="H241" s="157">
        <v>1</v>
      </c>
      <c r="I241" s="158"/>
      <c r="J241" s="159">
        <f t="shared" si="30"/>
        <v>0</v>
      </c>
      <c r="K241" s="155" t="s">
        <v>1</v>
      </c>
      <c r="L241" s="28"/>
      <c r="M241" s="160" t="s">
        <v>1</v>
      </c>
      <c r="N241" s="161" t="s">
        <v>40</v>
      </c>
      <c r="O241" s="51"/>
      <c r="P241" s="162">
        <f t="shared" si="31"/>
        <v>0</v>
      </c>
      <c r="Q241" s="162">
        <v>2.0000000000000002E-5</v>
      </c>
      <c r="R241" s="162">
        <f t="shared" si="32"/>
        <v>2.0000000000000002E-5</v>
      </c>
      <c r="S241" s="162">
        <v>0</v>
      </c>
      <c r="T241" s="163">
        <f t="shared" si="33"/>
        <v>0</v>
      </c>
      <c r="AR241" s="164" t="s">
        <v>244</v>
      </c>
      <c r="AT241" s="164" t="s">
        <v>178</v>
      </c>
      <c r="AU241" s="164" t="s">
        <v>86</v>
      </c>
      <c r="AY241" s="13" t="s">
        <v>176</v>
      </c>
      <c r="BE241" s="165">
        <f t="shared" si="34"/>
        <v>0</v>
      </c>
      <c r="BF241" s="165">
        <f t="shared" si="35"/>
        <v>0</v>
      </c>
      <c r="BG241" s="165">
        <f t="shared" si="36"/>
        <v>0</v>
      </c>
      <c r="BH241" s="165">
        <f t="shared" si="37"/>
        <v>0</v>
      </c>
      <c r="BI241" s="165">
        <f t="shared" si="38"/>
        <v>0</v>
      </c>
      <c r="BJ241" s="13" t="s">
        <v>86</v>
      </c>
      <c r="BK241" s="165">
        <f t="shared" si="39"/>
        <v>0</v>
      </c>
      <c r="BL241" s="13" t="s">
        <v>244</v>
      </c>
      <c r="BM241" s="164" t="s">
        <v>1516</v>
      </c>
    </row>
    <row r="242" spans="2:65" s="1" customFormat="1" ht="24" customHeight="1">
      <c r="B242" s="152"/>
      <c r="C242" s="153" t="s">
        <v>626</v>
      </c>
      <c r="D242" s="153" t="s">
        <v>178</v>
      </c>
      <c r="E242" s="154" t="s">
        <v>1517</v>
      </c>
      <c r="F242" s="155" t="s">
        <v>1518</v>
      </c>
      <c r="G242" s="156" t="s">
        <v>221</v>
      </c>
      <c r="H242" s="157">
        <v>5</v>
      </c>
      <c r="I242" s="158"/>
      <c r="J242" s="159">
        <f t="shared" si="30"/>
        <v>0</v>
      </c>
      <c r="K242" s="155" t="s">
        <v>1</v>
      </c>
      <c r="L242" s="28"/>
      <c r="M242" s="160" t="s">
        <v>1</v>
      </c>
      <c r="N242" s="161" t="s">
        <v>40</v>
      </c>
      <c r="O242" s="51"/>
      <c r="P242" s="162">
        <f t="shared" si="31"/>
        <v>0</v>
      </c>
      <c r="Q242" s="162">
        <v>2.0000000000000002E-5</v>
      </c>
      <c r="R242" s="162">
        <f t="shared" si="32"/>
        <v>1E-4</v>
      </c>
      <c r="S242" s="162">
        <v>0</v>
      </c>
      <c r="T242" s="163">
        <f t="shared" si="33"/>
        <v>0</v>
      </c>
      <c r="AR242" s="164" t="s">
        <v>244</v>
      </c>
      <c r="AT242" s="164" t="s">
        <v>178</v>
      </c>
      <c r="AU242" s="164" t="s">
        <v>86</v>
      </c>
      <c r="AY242" s="13" t="s">
        <v>176</v>
      </c>
      <c r="BE242" s="165">
        <f t="shared" si="34"/>
        <v>0</v>
      </c>
      <c r="BF242" s="165">
        <f t="shared" si="35"/>
        <v>0</v>
      </c>
      <c r="BG242" s="165">
        <f t="shared" si="36"/>
        <v>0</v>
      </c>
      <c r="BH242" s="165">
        <f t="shared" si="37"/>
        <v>0</v>
      </c>
      <c r="BI242" s="165">
        <f t="shared" si="38"/>
        <v>0</v>
      </c>
      <c r="BJ242" s="13" t="s">
        <v>86</v>
      </c>
      <c r="BK242" s="165">
        <f t="shared" si="39"/>
        <v>0</v>
      </c>
      <c r="BL242" s="13" t="s">
        <v>244</v>
      </c>
      <c r="BM242" s="164" t="s">
        <v>1519</v>
      </c>
    </row>
    <row r="243" spans="2:65" s="1" customFormat="1" ht="24" customHeight="1">
      <c r="B243" s="152"/>
      <c r="C243" s="153" t="s">
        <v>630</v>
      </c>
      <c r="D243" s="153" t="s">
        <v>178</v>
      </c>
      <c r="E243" s="154" t="s">
        <v>1520</v>
      </c>
      <c r="F243" s="155" t="s">
        <v>1521</v>
      </c>
      <c r="G243" s="156" t="s">
        <v>221</v>
      </c>
      <c r="H243" s="157">
        <v>8</v>
      </c>
      <c r="I243" s="158"/>
      <c r="J243" s="159">
        <f t="shared" si="30"/>
        <v>0</v>
      </c>
      <c r="K243" s="155" t="s">
        <v>1</v>
      </c>
      <c r="L243" s="28"/>
      <c r="M243" s="160" t="s">
        <v>1</v>
      </c>
      <c r="N243" s="161" t="s">
        <v>40</v>
      </c>
      <c r="O243" s="51"/>
      <c r="P243" s="162">
        <f t="shared" si="31"/>
        <v>0</v>
      </c>
      <c r="Q243" s="162">
        <v>2.0000000000000002E-5</v>
      </c>
      <c r="R243" s="162">
        <f t="shared" si="32"/>
        <v>1.6000000000000001E-4</v>
      </c>
      <c r="S243" s="162">
        <v>0</v>
      </c>
      <c r="T243" s="163">
        <f t="shared" si="33"/>
        <v>0</v>
      </c>
      <c r="AR243" s="164" t="s">
        <v>244</v>
      </c>
      <c r="AT243" s="164" t="s">
        <v>178</v>
      </c>
      <c r="AU243" s="164" t="s">
        <v>86</v>
      </c>
      <c r="AY243" s="13" t="s">
        <v>176</v>
      </c>
      <c r="BE243" s="165">
        <f t="shared" si="34"/>
        <v>0</v>
      </c>
      <c r="BF243" s="165">
        <f t="shared" si="35"/>
        <v>0</v>
      </c>
      <c r="BG243" s="165">
        <f t="shared" si="36"/>
        <v>0</v>
      </c>
      <c r="BH243" s="165">
        <f t="shared" si="37"/>
        <v>0</v>
      </c>
      <c r="BI243" s="165">
        <f t="shared" si="38"/>
        <v>0</v>
      </c>
      <c r="BJ243" s="13" t="s">
        <v>86</v>
      </c>
      <c r="BK243" s="165">
        <f t="shared" si="39"/>
        <v>0</v>
      </c>
      <c r="BL243" s="13" t="s">
        <v>244</v>
      </c>
      <c r="BM243" s="164" t="s">
        <v>1522</v>
      </c>
    </row>
    <row r="244" spans="2:65" s="1" customFormat="1" ht="24" customHeight="1">
      <c r="B244" s="152"/>
      <c r="C244" s="153" t="s">
        <v>634</v>
      </c>
      <c r="D244" s="153" t="s">
        <v>178</v>
      </c>
      <c r="E244" s="154" t="s">
        <v>1523</v>
      </c>
      <c r="F244" s="155" t="s">
        <v>1524</v>
      </c>
      <c r="G244" s="156" t="s">
        <v>221</v>
      </c>
      <c r="H244" s="157">
        <v>1</v>
      </c>
      <c r="I244" s="158"/>
      <c r="J244" s="159">
        <f t="shared" si="30"/>
        <v>0</v>
      </c>
      <c r="K244" s="155" t="s">
        <v>1</v>
      </c>
      <c r="L244" s="28"/>
      <c r="M244" s="160" t="s">
        <v>1</v>
      </c>
      <c r="N244" s="161" t="s">
        <v>40</v>
      </c>
      <c r="O244" s="51"/>
      <c r="P244" s="162">
        <f t="shared" si="31"/>
        <v>0</v>
      </c>
      <c r="Q244" s="162">
        <v>2.0000000000000002E-5</v>
      </c>
      <c r="R244" s="162">
        <f t="shared" si="32"/>
        <v>2.0000000000000002E-5</v>
      </c>
      <c r="S244" s="162">
        <v>0</v>
      </c>
      <c r="T244" s="163">
        <f t="shared" si="33"/>
        <v>0</v>
      </c>
      <c r="AR244" s="164" t="s">
        <v>244</v>
      </c>
      <c r="AT244" s="164" t="s">
        <v>178</v>
      </c>
      <c r="AU244" s="164" t="s">
        <v>86</v>
      </c>
      <c r="AY244" s="13" t="s">
        <v>176</v>
      </c>
      <c r="BE244" s="165">
        <f t="shared" si="34"/>
        <v>0</v>
      </c>
      <c r="BF244" s="165">
        <f t="shared" si="35"/>
        <v>0</v>
      </c>
      <c r="BG244" s="165">
        <f t="shared" si="36"/>
        <v>0</v>
      </c>
      <c r="BH244" s="165">
        <f t="shared" si="37"/>
        <v>0</v>
      </c>
      <c r="BI244" s="165">
        <f t="shared" si="38"/>
        <v>0</v>
      </c>
      <c r="BJ244" s="13" t="s">
        <v>86</v>
      </c>
      <c r="BK244" s="165">
        <f t="shared" si="39"/>
        <v>0</v>
      </c>
      <c r="BL244" s="13" t="s">
        <v>244</v>
      </c>
      <c r="BM244" s="164" t="s">
        <v>1525</v>
      </c>
    </row>
    <row r="245" spans="2:65" s="1" customFormat="1" ht="24" customHeight="1">
      <c r="B245" s="152"/>
      <c r="C245" s="153" t="s">
        <v>638</v>
      </c>
      <c r="D245" s="153" t="s">
        <v>178</v>
      </c>
      <c r="E245" s="154" t="s">
        <v>1526</v>
      </c>
      <c r="F245" s="155" t="s">
        <v>1527</v>
      </c>
      <c r="G245" s="156" t="s">
        <v>221</v>
      </c>
      <c r="H245" s="157">
        <v>1</v>
      </c>
      <c r="I245" s="158"/>
      <c r="J245" s="159">
        <f t="shared" si="30"/>
        <v>0</v>
      </c>
      <c r="K245" s="155" t="s">
        <v>1</v>
      </c>
      <c r="L245" s="28"/>
      <c r="M245" s="160" t="s">
        <v>1</v>
      </c>
      <c r="N245" s="161" t="s">
        <v>40</v>
      </c>
      <c r="O245" s="51"/>
      <c r="P245" s="162">
        <f t="shared" si="31"/>
        <v>0</v>
      </c>
      <c r="Q245" s="162">
        <v>2.0000000000000002E-5</v>
      </c>
      <c r="R245" s="162">
        <f t="shared" si="32"/>
        <v>2.0000000000000002E-5</v>
      </c>
      <c r="S245" s="162">
        <v>0</v>
      </c>
      <c r="T245" s="163">
        <f t="shared" si="33"/>
        <v>0</v>
      </c>
      <c r="AR245" s="164" t="s">
        <v>244</v>
      </c>
      <c r="AT245" s="164" t="s">
        <v>178</v>
      </c>
      <c r="AU245" s="164" t="s">
        <v>86</v>
      </c>
      <c r="AY245" s="13" t="s">
        <v>176</v>
      </c>
      <c r="BE245" s="165">
        <f t="shared" si="34"/>
        <v>0</v>
      </c>
      <c r="BF245" s="165">
        <f t="shared" si="35"/>
        <v>0</v>
      </c>
      <c r="BG245" s="165">
        <f t="shared" si="36"/>
        <v>0</v>
      </c>
      <c r="BH245" s="165">
        <f t="shared" si="37"/>
        <v>0</v>
      </c>
      <c r="BI245" s="165">
        <f t="shared" si="38"/>
        <v>0</v>
      </c>
      <c r="BJ245" s="13" t="s">
        <v>86</v>
      </c>
      <c r="BK245" s="165">
        <f t="shared" si="39"/>
        <v>0</v>
      </c>
      <c r="BL245" s="13" t="s">
        <v>244</v>
      </c>
      <c r="BM245" s="164" t="s">
        <v>1528</v>
      </c>
    </row>
    <row r="246" spans="2:65" s="1" customFormat="1" ht="16.5" customHeight="1">
      <c r="B246" s="152"/>
      <c r="C246" s="153" t="s">
        <v>642</v>
      </c>
      <c r="D246" s="153" t="s">
        <v>178</v>
      </c>
      <c r="E246" s="154" t="s">
        <v>1529</v>
      </c>
      <c r="F246" s="155" t="s">
        <v>1530</v>
      </c>
      <c r="G246" s="156" t="s">
        <v>221</v>
      </c>
      <c r="H246" s="157">
        <v>1</v>
      </c>
      <c r="I246" s="158"/>
      <c r="J246" s="159">
        <f t="shared" si="30"/>
        <v>0</v>
      </c>
      <c r="K246" s="155" t="s">
        <v>1</v>
      </c>
      <c r="L246" s="28"/>
      <c r="M246" s="160" t="s">
        <v>1</v>
      </c>
      <c r="N246" s="161" t="s">
        <v>40</v>
      </c>
      <c r="O246" s="51"/>
      <c r="P246" s="162">
        <f t="shared" si="31"/>
        <v>0</v>
      </c>
      <c r="Q246" s="162">
        <v>2.0000000000000002E-5</v>
      </c>
      <c r="R246" s="162">
        <f t="shared" si="32"/>
        <v>2.0000000000000002E-5</v>
      </c>
      <c r="S246" s="162">
        <v>0</v>
      </c>
      <c r="T246" s="163">
        <f t="shared" si="33"/>
        <v>0</v>
      </c>
      <c r="AR246" s="164" t="s">
        <v>244</v>
      </c>
      <c r="AT246" s="164" t="s">
        <v>178</v>
      </c>
      <c r="AU246" s="164" t="s">
        <v>86</v>
      </c>
      <c r="AY246" s="13" t="s">
        <v>176</v>
      </c>
      <c r="BE246" s="165">
        <f t="shared" si="34"/>
        <v>0</v>
      </c>
      <c r="BF246" s="165">
        <f t="shared" si="35"/>
        <v>0</v>
      </c>
      <c r="BG246" s="165">
        <f t="shared" si="36"/>
        <v>0</v>
      </c>
      <c r="BH246" s="165">
        <f t="shared" si="37"/>
        <v>0</v>
      </c>
      <c r="BI246" s="165">
        <f t="shared" si="38"/>
        <v>0</v>
      </c>
      <c r="BJ246" s="13" t="s">
        <v>86</v>
      </c>
      <c r="BK246" s="165">
        <f t="shared" si="39"/>
        <v>0</v>
      </c>
      <c r="BL246" s="13" t="s">
        <v>244</v>
      </c>
      <c r="BM246" s="164" t="s">
        <v>1531</v>
      </c>
    </row>
    <row r="247" spans="2:65" s="1" customFormat="1" ht="24" customHeight="1">
      <c r="B247" s="152"/>
      <c r="C247" s="153" t="s">
        <v>646</v>
      </c>
      <c r="D247" s="153" t="s">
        <v>178</v>
      </c>
      <c r="E247" s="154" t="s">
        <v>1532</v>
      </c>
      <c r="F247" s="155" t="s">
        <v>1533</v>
      </c>
      <c r="G247" s="156" t="s">
        <v>181</v>
      </c>
      <c r="H247" s="157">
        <v>46.11</v>
      </c>
      <c r="I247" s="158"/>
      <c r="J247" s="159">
        <f t="shared" si="30"/>
        <v>0</v>
      </c>
      <c r="K247" s="155" t="s">
        <v>1</v>
      </c>
      <c r="L247" s="28"/>
      <c r="M247" s="160" t="s">
        <v>1</v>
      </c>
      <c r="N247" s="161" t="s">
        <v>40</v>
      </c>
      <c r="O247" s="51"/>
      <c r="P247" s="162">
        <f t="shared" si="31"/>
        <v>0</v>
      </c>
      <c r="Q247" s="162">
        <v>0</v>
      </c>
      <c r="R247" s="162">
        <f t="shared" si="32"/>
        <v>0</v>
      </c>
      <c r="S247" s="162">
        <v>0</v>
      </c>
      <c r="T247" s="163">
        <f t="shared" si="33"/>
        <v>0</v>
      </c>
      <c r="AR247" s="164" t="s">
        <v>244</v>
      </c>
      <c r="AT247" s="164" t="s">
        <v>178</v>
      </c>
      <c r="AU247" s="164" t="s">
        <v>86</v>
      </c>
      <c r="AY247" s="13" t="s">
        <v>176</v>
      </c>
      <c r="BE247" s="165">
        <f t="shared" si="34"/>
        <v>0</v>
      </c>
      <c r="BF247" s="165">
        <f t="shared" si="35"/>
        <v>0</v>
      </c>
      <c r="BG247" s="165">
        <f t="shared" si="36"/>
        <v>0</v>
      </c>
      <c r="BH247" s="165">
        <f t="shared" si="37"/>
        <v>0</v>
      </c>
      <c r="BI247" s="165">
        <f t="shared" si="38"/>
        <v>0</v>
      </c>
      <c r="BJ247" s="13" t="s">
        <v>86</v>
      </c>
      <c r="BK247" s="165">
        <f t="shared" si="39"/>
        <v>0</v>
      </c>
      <c r="BL247" s="13" t="s">
        <v>244</v>
      </c>
      <c r="BM247" s="164" t="s">
        <v>1534</v>
      </c>
    </row>
    <row r="248" spans="2:65" s="1" customFormat="1" ht="24" customHeight="1">
      <c r="B248" s="152"/>
      <c r="C248" s="153" t="s">
        <v>650</v>
      </c>
      <c r="D248" s="153" t="s">
        <v>178</v>
      </c>
      <c r="E248" s="154" t="s">
        <v>1535</v>
      </c>
      <c r="F248" s="155" t="s">
        <v>1536</v>
      </c>
      <c r="G248" s="156" t="s">
        <v>206</v>
      </c>
      <c r="H248" s="157">
        <v>0.373</v>
      </c>
      <c r="I248" s="158"/>
      <c r="J248" s="159">
        <f t="shared" si="30"/>
        <v>0</v>
      </c>
      <c r="K248" s="155" t="s">
        <v>1</v>
      </c>
      <c r="L248" s="28"/>
      <c r="M248" s="160" t="s">
        <v>1</v>
      </c>
      <c r="N248" s="161" t="s">
        <v>40</v>
      </c>
      <c r="O248" s="51"/>
      <c r="P248" s="162">
        <f t="shared" si="31"/>
        <v>0</v>
      </c>
      <c r="Q248" s="162">
        <v>0</v>
      </c>
      <c r="R248" s="162">
        <f t="shared" si="32"/>
        <v>0</v>
      </c>
      <c r="S248" s="162">
        <v>0</v>
      </c>
      <c r="T248" s="163">
        <f t="shared" si="33"/>
        <v>0</v>
      </c>
      <c r="AR248" s="164" t="s">
        <v>244</v>
      </c>
      <c r="AT248" s="164" t="s">
        <v>178</v>
      </c>
      <c r="AU248" s="164" t="s">
        <v>86</v>
      </c>
      <c r="AY248" s="13" t="s">
        <v>176</v>
      </c>
      <c r="BE248" s="165">
        <f t="shared" si="34"/>
        <v>0</v>
      </c>
      <c r="BF248" s="165">
        <f t="shared" si="35"/>
        <v>0</v>
      </c>
      <c r="BG248" s="165">
        <f t="shared" si="36"/>
        <v>0</v>
      </c>
      <c r="BH248" s="165">
        <f t="shared" si="37"/>
        <v>0</v>
      </c>
      <c r="BI248" s="165">
        <f t="shared" si="38"/>
        <v>0</v>
      </c>
      <c r="BJ248" s="13" t="s">
        <v>86</v>
      </c>
      <c r="BK248" s="165">
        <f t="shared" si="39"/>
        <v>0</v>
      </c>
      <c r="BL248" s="13" t="s">
        <v>244</v>
      </c>
      <c r="BM248" s="164" t="s">
        <v>1537</v>
      </c>
    </row>
    <row r="249" spans="2:65" s="1" customFormat="1" ht="24" customHeight="1">
      <c r="B249" s="152"/>
      <c r="C249" s="153" t="s">
        <v>654</v>
      </c>
      <c r="D249" s="153" t="s">
        <v>178</v>
      </c>
      <c r="E249" s="154" t="s">
        <v>1538</v>
      </c>
      <c r="F249" s="155" t="s">
        <v>1539</v>
      </c>
      <c r="G249" s="156" t="s">
        <v>206</v>
      </c>
      <c r="H249" s="157">
        <v>0.373</v>
      </c>
      <c r="I249" s="158"/>
      <c r="J249" s="159">
        <f t="shared" si="30"/>
        <v>0</v>
      </c>
      <c r="K249" s="155" t="s">
        <v>1</v>
      </c>
      <c r="L249" s="28"/>
      <c r="M249" s="176" t="s">
        <v>1</v>
      </c>
      <c r="N249" s="177" t="s">
        <v>40</v>
      </c>
      <c r="O249" s="178"/>
      <c r="P249" s="179">
        <f t="shared" si="31"/>
        <v>0</v>
      </c>
      <c r="Q249" s="179">
        <v>0</v>
      </c>
      <c r="R249" s="179">
        <f t="shared" si="32"/>
        <v>0</v>
      </c>
      <c r="S249" s="179">
        <v>0</v>
      </c>
      <c r="T249" s="180">
        <f t="shared" si="33"/>
        <v>0</v>
      </c>
      <c r="AR249" s="164" t="s">
        <v>244</v>
      </c>
      <c r="AT249" s="164" t="s">
        <v>178</v>
      </c>
      <c r="AU249" s="164" t="s">
        <v>86</v>
      </c>
      <c r="AY249" s="13" t="s">
        <v>176</v>
      </c>
      <c r="BE249" s="165">
        <f t="shared" si="34"/>
        <v>0</v>
      </c>
      <c r="BF249" s="165">
        <f t="shared" si="35"/>
        <v>0</v>
      </c>
      <c r="BG249" s="165">
        <f t="shared" si="36"/>
        <v>0</v>
      </c>
      <c r="BH249" s="165">
        <f t="shared" si="37"/>
        <v>0</v>
      </c>
      <c r="BI249" s="165">
        <f t="shared" si="38"/>
        <v>0</v>
      </c>
      <c r="BJ249" s="13" t="s">
        <v>86</v>
      </c>
      <c r="BK249" s="165">
        <f t="shared" si="39"/>
        <v>0</v>
      </c>
      <c r="BL249" s="13" t="s">
        <v>244</v>
      </c>
      <c r="BM249" s="164" t="s">
        <v>1540</v>
      </c>
    </row>
    <row r="250" spans="2:65" s="1" customFormat="1" ht="6.95" customHeight="1">
      <c r="B250" s="40"/>
      <c r="C250" s="41"/>
      <c r="D250" s="41"/>
      <c r="E250" s="41"/>
      <c r="F250" s="41"/>
      <c r="G250" s="41"/>
      <c r="H250" s="41"/>
      <c r="I250" s="113"/>
      <c r="J250" s="41"/>
      <c r="K250" s="41"/>
      <c r="L250" s="28"/>
    </row>
  </sheetData>
  <autoFilter ref="C128:K249" xr:uid="{00000000-0009-0000-0000-000002000000}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14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5.1640625" customWidth="1"/>
    <col min="7" max="7" width="7" customWidth="1"/>
    <col min="8" max="8" width="11.5" customWidth="1"/>
    <col min="9" max="9" width="20.1640625" style="89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98</v>
      </c>
    </row>
    <row r="3" spans="2:46" ht="6.9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4.95" customHeight="1">
      <c r="B4" s="16"/>
      <c r="D4" s="17" t="s">
        <v>121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30" t="str">
        <f>'Rekapitulácia stavby'!K6</f>
        <v>Centrum integrovanej zdravotnej starostlivosti v meste Dobšiná</v>
      </c>
      <c r="F7" s="231"/>
      <c r="G7" s="231"/>
      <c r="H7" s="231"/>
      <c r="L7" s="16"/>
    </row>
    <row r="8" spans="2:46" ht="12.75">
      <c r="B8" s="16"/>
      <c r="D8" s="23" t="s">
        <v>122</v>
      </c>
      <c r="L8" s="16"/>
    </row>
    <row r="9" spans="2:46" ht="25.5" customHeight="1">
      <c r="B9" s="16"/>
      <c r="E9" s="230" t="s">
        <v>123</v>
      </c>
      <c r="F9" s="191"/>
      <c r="G9" s="191"/>
      <c r="H9" s="191"/>
      <c r="L9" s="16"/>
    </row>
    <row r="10" spans="2:46" ht="12" customHeight="1">
      <c r="B10" s="16"/>
      <c r="D10" s="23" t="s">
        <v>124</v>
      </c>
      <c r="L10" s="16"/>
    </row>
    <row r="11" spans="2:46" s="1" customFormat="1" ht="25.5" customHeight="1">
      <c r="B11" s="28"/>
      <c r="E11" s="232" t="s">
        <v>125</v>
      </c>
      <c r="F11" s="233"/>
      <c r="G11" s="233"/>
      <c r="H11" s="233"/>
      <c r="I11" s="93"/>
      <c r="L11" s="28"/>
    </row>
    <row r="12" spans="2:46" s="1" customFormat="1" ht="12" customHeight="1">
      <c r="B12" s="28"/>
      <c r="D12" s="23" t="s">
        <v>126</v>
      </c>
      <c r="I12" s="93"/>
      <c r="L12" s="28"/>
    </row>
    <row r="13" spans="2:46" s="1" customFormat="1" ht="36.950000000000003" customHeight="1">
      <c r="B13" s="28"/>
      <c r="E13" s="198" t="s">
        <v>1541</v>
      </c>
      <c r="F13" s="233"/>
      <c r="G13" s="233"/>
      <c r="H13" s="233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 t="str">
        <f>'Rekapitulácia stavby'!AN8</f>
        <v>12/2018</v>
      </c>
      <c r="L16" s="28"/>
    </row>
    <row r="17" spans="2:12" s="1" customFormat="1" ht="10.9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6.9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34" t="str">
        <f>'Rekapitulácia stavby'!E14</f>
        <v>Vyplň údaj</v>
      </c>
      <c r="F22" s="201"/>
      <c r="G22" s="201"/>
      <c r="H22" s="201"/>
      <c r="I22" s="94" t="s">
        <v>25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6.9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94" t="s">
        <v>25</v>
      </c>
      <c r="J28" s="21" t="str">
        <f>IF('Rekapitulácia stavby'!AN20="","",'Rekapitulácia stavby'!AN20)</f>
        <v/>
      </c>
      <c r="L28" s="28"/>
    </row>
    <row r="29" spans="2:12" s="1" customFormat="1" ht="6.9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05" t="s">
        <v>1</v>
      </c>
      <c r="F31" s="205"/>
      <c r="G31" s="205"/>
      <c r="H31" s="205"/>
      <c r="I31" s="96"/>
      <c r="L31" s="95"/>
    </row>
    <row r="32" spans="2:12" s="1" customFormat="1" ht="6.95" customHeight="1">
      <c r="B32" s="28"/>
      <c r="I32" s="93"/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ROUND(J129, 2)</f>
        <v>0</v>
      </c>
      <c r="L34" s="28"/>
    </row>
    <row r="35" spans="2:12" s="1" customFormat="1" ht="6.9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4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45" customHeight="1">
      <c r="B37" s="28"/>
      <c r="D37" s="92" t="s">
        <v>38</v>
      </c>
      <c r="E37" s="23" t="s">
        <v>39</v>
      </c>
      <c r="F37" s="100">
        <f>ROUND((SUM(BE129:BE213)),  2)</f>
        <v>0</v>
      </c>
      <c r="I37" s="101">
        <v>0.2</v>
      </c>
      <c r="J37" s="100">
        <f>ROUND(((SUM(BE129:BE213))*I37),  2)</f>
        <v>0</v>
      </c>
      <c r="L37" s="28"/>
    </row>
    <row r="38" spans="2:12" s="1" customFormat="1" ht="14.45" customHeight="1">
      <c r="B38" s="28"/>
      <c r="E38" s="23" t="s">
        <v>40</v>
      </c>
      <c r="F38" s="100">
        <f>ROUND((SUM(BF129:BF213)),  2)</f>
        <v>0</v>
      </c>
      <c r="I38" s="101">
        <v>0.2</v>
      </c>
      <c r="J38" s="100">
        <f>ROUND(((SUM(BF129:BF213))*I38),  2)</f>
        <v>0</v>
      </c>
      <c r="L38" s="28"/>
    </row>
    <row r="39" spans="2:12" s="1" customFormat="1" ht="14.45" hidden="1" customHeight="1">
      <c r="B39" s="28"/>
      <c r="E39" s="23" t="s">
        <v>41</v>
      </c>
      <c r="F39" s="100">
        <f>ROUND((SUM(BG129:BG213)),  2)</f>
        <v>0</v>
      </c>
      <c r="I39" s="101">
        <v>0.2</v>
      </c>
      <c r="J39" s="100">
        <f>0</f>
        <v>0</v>
      </c>
      <c r="L39" s="28"/>
    </row>
    <row r="40" spans="2:12" s="1" customFormat="1" ht="14.45" hidden="1" customHeight="1">
      <c r="B40" s="28"/>
      <c r="E40" s="23" t="s">
        <v>42</v>
      </c>
      <c r="F40" s="100">
        <f>ROUND((SUM(BH129:BH213)),  2)</f>
        <v>0</v>
      </c>
      <c r="I40" s="101">
        <v>0.2</v>
      </c>
      <c r="J40" s="100">
        <f>0</f>
        <v>0</v>
      </c>
      <c r="L40" s="28"/>
    </row>
    <row r="41" spans="2:12" s="1" customFormat="1" ht="14.45" hidden="1" customHeight="1">
      <c r="B41" s="28"/>
      <c r="E41" s="23" t="s">
        <v>43</v>
      </c>
      <c r="F41" s="100">
        <f>ROUND((SUM(BI129:BI213)),  2)</f>
        <v>0</v>
      </c>
      <c r="I41" s="101">
        <v>0</v>
      </c>
      <c r="J41" s="100">
        <f>0</f>
        <v>0</v>
      </c>
      <c r="L41" s="28"/>
    </row>
    <row r="42" spans="2:12" s="1" customFormat="1" ht="6.9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45" customHeight="1">
      <c r="B44" s="28"/>
      <c r="I44" s="93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4.95" customHeight="1">
      <c r="B82" s="28"/>
      <c r="C82" s="17" t="s">
        <v>128</v>
      </c>
      <c r="I82" s="93"/>
      <c r="L82" s="28"/>
    </row>
    <row r="83" spans="2:12" s="1" customFormat="1" ht="6.9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30" t="str">
        <f>E7</f>
        <v>Centrum integrovanej zdravotnej starostlivosti v meste Dobšiná</v>
      </c>
      <c r="F85" s="231"/>
      <c r="G85" s="231"/>
      <c r="H85" s="231"/>
      <c r="I85" s="93"/>
      <c r="L85" s="28"/>
    </row>
    <row r="86" spans="2:12" ht="12" customHeight="1">
      <c r="B86" s="16"/>
      <c r="C86" s="23" t="s">
        <v>122</v>
      </c>
      <c r="L86" s="16"/>
    </row>
    <row r="87" spans="2:12" ht="25.5" customHeight="1">
      <c r="B87" s="16"/>
      <c r="E87" s="230" t="s">
        <v>123</v>
      </c>
      <c r="F87" s="191"/>
      <c r="G87" s="191"/>
      <c r="H87" s="191"/>
      <c r="L87" s="16"/>
    </row>
    <row r="88" spans="2:12" ht="12" customHeight="1">
      <c r="B88" s="16"/>
      <c r="C88" s="23" t="s">
        <v>124</v>
      </c>
      <c r="L88" s="16"/>
    </row>
    <row r="89" spans="2:12" s="1" customFormat="1" ht="25.5" customHeight="1">
      <c r="B89" s="28"/>
      <c r="E89" s="232" t="s">
        <v>125</v>
      </c>
      <c r="F89" s="233"/>
      <c r="G89" s="233"/>
      <c r="H89" s="233"/>
      <c r="I89" s="93"/>
      <c r="L89" s="28"/>
    </row>
    <row r="90" spans="2:12" s="1" customFormat="1" ht="12" customHeight="1">
      <c r="B90" s="28"/>
      <c r="C90" s="23" t="s">
        <v>126</v>
      </c>
      <c r="I90" s="93"/>
      <c r="L90" s="28"/>
    </row>
    <row r="91" spans="2:12" s="1" customFormat="1" ht="16.5" customHeight="1">
      <c r="B91" s="28"/>
      <c r="E91" s="198" t="str">
        <f>E13</f>
        <v>C.03 - Zdravotechnické inštalácie</v>
      </c>
      <c r="F91" s="233"/>
      <c r="G91" s="233"/>
      <c r="H91" s="233"/>
      <c r="I91" s="93"/>
      <c r="L91" s="28"/>
    </row>
    <row r="92" spans="2:12" s="1" customFormat="1" ht="6.9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kat. územie Dobšiná, parc. číslo 1319/1</v>
      </c>
      <c r="I93" s="94" t="s">
        <v>21</v>
      </c>
      <c r="J93" s="48" t="str">
        <f>IF(J16="","",J16)</f>
        <v>12/2018</v>
      </c>
      <c r="L93" s="28"/>
    </row>
    <row r="94" spans="2:12" s="1" customFormat="1" ht="6.95" customHeight="1">
      <c r="B94" s="28"/>
      <c r="I94" s="93"/>
      <c r="L94" s="28"/>
    </row>
    <row r="95" spans="2:12" s="1" customFormat="1" ht="43.15" customHeight="1">
      <c r="B95" s="28"/>
      <c r="C95" s="23" t="s">
        <v>22</v>
      </c>
      <c r="F95" s="21" t="str">
        <f>E19</f>
        <v>mesto Dobšiná, SNP 554, 049 25 Dobšiná, SR</v>
      </c>
      <c r="I95" s="94" t="s">
        <v>28</v>
      </c>
      <c r="J95" s="26" t="str">
        <f>E25</f>
        <v>Ing.Jiří Tencar Ph.D.;Južná trieda 1566/41, Košice</v>
      </c>
      <c r="L95" s="28"/>
    </row>
    <row r="96" spans="2:12" s="1" customFormat="1" ht="15.2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 xml:space="preserve"> 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129</v>
      </c>
      <c r="D98" s="102"/>
      <c r="E98" s="102"/>
      <c r="F98" s="102"/>
      <c r="G98" s="102"/>
      <c r="H98" s="102"/>
      <c r="I98" s="116"/>
      <c r="J98" s="117" t="s">
        <v>130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" customHeight="1">
      <c r="B100" s="28"/>
      <c r="C100" s="118" t="s">
        <v>131</v>
      </c>
      <c r="I100" s="93"/>
      <c r="J100" s="62">
        <f>J129</f>
        <v>0</v>
      </c>
      <c r="L100" s="28"/>
      <c r="AU100" s="13" t="s">
        <v>132</v>
      </c>
    </row>
    <row r="101" spans="2:47" s="8" customFormat="1" ht="24.95" customHeight="1">
      <c r="B101" s="119"/>
      <c r="D101" s="120" t="s">
        <v>1182</v>
      </c>
      <c r="E101" s="121"/>
      <c r="F101" s="121"/>
      <c r="G101" s="121"/>
      <c r="H101" s="121"/>
      <c r="I101" s="122"/>
      <c r="J101" s="123">
        <f>J130</f>
        <v>0</v>
      </c>
      <c r="L101" s="119"/>
    </row>
    <row r="102" spans="2:47" s="9" customFormat="1" ht="19.899999999999999" customHeight="1">
      <c r="B102" s="124"/>
      <c r="D102" s="125" t="s">
        <v>1183</v>
      </c>
      <c r="E102" s="126"/>
      <c r="F102" s="126"/>
      <c r="G102" s="126"/>
      <c r="H102" s="126"/>
      <c r="I102" s="127"/>
      <c r="J102" s="128">
        <f>J131</f>
        <v>0</v>
      </c>
      <c r="L102" s="124"/>
    </row>
    <row r="103" spans="2:47" s="9" customFormat="1" ht="19.899999999999999" customHeight="1">
      <c r="B103" s="124"/>
      <c r="D103" s="125" t="s">
        <v>1542</v>
      </c>
      <c r="E103" s="126"/>
      <c r="F103" s="126"/>
      <c r="G103" s="126"/>
      <c r="H103" s="126"/>
      <c r="I103" s="127"/>
      <c r="J103" s="128">
        <f>J143</f>
        <v>0</v>
      </c>
      <c r="L103" s="124"/>
    </row>
    <row r="104" spans="2:47" s="9" customFormat="1" ht="19.899999999999999" customHeight="1">
      <c r="B104" s="124"/>
      <c r="D104" s="125" t="s">
        <v>1543</v>
      </c>
      <c r="E104" s="126"/>
      <c r="F104" s="126"/>
      <c r="G104" s="126"/>
      <c r="H104" s="126"/>
      <c r="I104" s="127"/>
      <c r="J104" s="128">
        <f>J160</f>
        <v>0</v>
      </c>
      <c r="L104" s="124"/>
    </row>
    <row r="105" spans="2:47" s="9" customFormat="1" ht="19.899999999999999" customHeight="1">
      <c r="B105" s="124"/>
      <c r="D105" s="125" t="s">
        <v>1544</v>
      </c>
      <c r="E105" s="126"/>
      <c r="F105" s="126"/>
      <c r="G105" s="126"/>
      <c r="H105" s="126"/>
      <c r="I105" s="127"/>
      <c r="J105" s="128">
        <f>J188</f>
        <v>0</v>
      </c>
      <c r="L105" s="124"/>
    </row>
    <row r="106" spans="2:47" s="1" customFormat="1" ht="21.75" customHeight="1">
      <c r="B106" s="28"/>
      <c r="I106" s="93"/>
      <c r="L106" s="28"/>
    </row>
    <row r="107" spans="2:47" s="1" customFormat="1" ht="6.95" customHeight="1">
      <c r="B107" s="40"/>
      <c r="C107" s="41"/>
      <c r="D107" s="41"/>
      <c r="E107" s="41"/>
      <c r="F107" s="41"/>
      <c r="G107" s="41"/>
      <c r="H107" s="41"/>
      <c r="I107" s="113"/>
      <c r="J107" s="41"/>
      <c r="K107" s="41"/>
      <c r="L107" s="28"/>
    </row>
    <row r="111" spans="2:47" s="1" customFormat="1" ht="6.95" customHeight="1">
      <c r="B111" s="42"/>
      <c r="C111" s="43"/>
      <c r="D111" s="43"/>
      <c r="E111" s="43"/>
      <c r="F111" s="43"/>
      <c r="G111" s="43"/>
      <c r="H111" s="43"/>
      <c r="I111" s="114"/>
      <c r="J111" s="43"/>
      <c r="K111" s="43"/>
      <c r="L111" s="28"/>
    </row>
    <row r="112" spans="2:47" s="1" customFormat="1" ht="24.95" customHeight="1">
      <c r="B112" s="28"/>
      <c r="C112" s="17" t="s">
        <v>162</v>
      </c>
      <c r="I112" s="93"/>
      <c r="L112" s="28"/>
    </row>
    <row r="113" spans="2:20" s="1" customFormat="1" ht="6.95" customHeight="1">
      <c r="B113" s="28"/>
      <c r="I113" s="93"/>
      <c r="L113" s="28"/>
    </row>
    <row r="114" spans="2:20" s="1" customFormat="1" ht="12" customHeight="1">
      <c r="B114" s="28"/>
      <c r="C114" s="23" t="s">
        <v>15</v>
      </c>
      <c r="I114" s="93"/>
      <c r="L114" s="28"/>
    </row>
    <row r="115" spans="2:20" s="1" customFormat="1" ht="16.5" customHeight="1">
      <c r="B115" s="28"/>
      <c r="E115" s="230" t="str">
        <f>E7</f>
        <v>Centrum integrovanej zdravotnej starostlivosti v meste Dobšiná</v>
      </c>
      <c r="F115" s="231"/>
      <c r="G115" s="231"/>
      <c r="H115" s="231"/>
      <c r="I115" s="93"/>
      <c r="L115" s="28"/>
    </row>
    <row r="116" spans="2:20" ht="12" customHeight="1">
      <c r="B116" s="16"/>
      <c r="C116" s="23" t="s">
        <v>122</v>
      </c>
      <c r="L116" s="16"/>
    </row>
    <row r="117" spans="2:20" ht="25.5" customHeight="1">
      <c r="B117" s="16"/>
      <c r="E117" s="230" t="s">
        <v>123</v>
      </c>
      <c r="F117" s="191"/>
      <c r="G117" s="191"/>
      <c r="H117" s="191"/>
      <c r="L117" s="16"/>
    </row>
    <row r="118" spans="2:20" ht="12" customHeight="1">
      <c r="B118" s="16"/>
      <c r="C118" s="23" t="s">
        <v>124</v>
      </c>
      <c r="L118" s="16"/>
    </row>
    <row r="119" spans="2:20" s="1" customFormat="1" ht="25.5" customHeight="1">
      <c r="B119" s="28"/>
      <c r="E119" s="232" t="s">
        <v>125</v>
      </c>
      <c r="F119" s="233"/>
      <c r="G119" s="233"/>
      <c r="H119" s="233"/>
      <c r="I119" s="93"/>
      <c r="L119" s="28"/>
    </row>
    <row r="120" spans="2:20" s="1" customFormat="1" ht="12" customHeight="1">
      <c r="B120" s="28"/>
      <c r="C120" s="23" t="s">
        <v>126</v>
      </c>
      <c r="I120" s="93"/>
      <c r="L120" s="28"/>
    </row>
    <row r="121" spans="2:20" s="1" customFormat="1" ht="16.5" customHeight="1">
      <c r="B121" s="28"/>
      <c r="E121" s="198" t="str">
        <f>E13</f>
        <v>C.03 - Zdravotechnické inštalácie</v>
      </c>
      <c r="F121" s="233"/>
      <c r="G121" s="233"/>
      <c r="H121" s="233"/>
      <c r="I121" s="93"/>
      <c r="L121" s="28"/>
    </row>
    <row r="122" spans="2:20" s="1" customFormat="1" ht="6.95" customHeight="1">
      <c r="B122" s="28"/>
      <c r="I122" s="93"/>
      <c r="L122" s="28"/>
    </row>
    <row r="123" spans="2:20" s="1" customFormat="1" ht="12" customHeight="1">
      <c r="B123" s="28"/>
      <c r="C123" s="23" t="s">
        <v>19</v>
      </c>
      <c r="F123" s="21" t="str">
        <f>F16</f>
        <v>kat. územie Dobšiná, parc. číslo 1319/1</v>
      </c>
      <c r="I123" s="94" t="s">
        <v>21</v>
      </c>
      <c r="J123" s="48" t="str">
        <f>IF(J16="","",J16)</f>
        <v>12/2018</v>
      </c>
      <c r="L123" s="28"/>
    </row>
    <row r="124" spans="2:20" s="1" customFormat="1" ht="6.95" customHeight="1">
      <c r="B124" s="28"/>
      <c r="I124" s="93"/>
      <c r="L124" s="28"/>
    </row>
    <row r="125" spans="2:20" s="1" customFormat="1" ht="43.15" customHeight="1">
      <c r="B125" s="28"/>
      <c r="C125" s="23" t="s">
        <v>22</v>
      </c>
      <c r="F125" s="21" t="str">
        <f>E19</f>
        <v>mesto Dobšiná, SNP 554, 049 25 Dobšiná, SR</v>
      </c>
      <c r="I125" s="94" t="s">
        <v>28</v>
      </c>
      <c r="J125" s="26" t="str">
        <f>E25</f>
        <v>Ing.Jiří Tencar Ph.D.;Južná trieda 1566/41, Košice</v>
      </c>
      <c r="L125" s="28"/>
    </row>
    <row r="126" spans="2:20" s="1" customFormat="1" ht="15.2" customHeight="1">
      <c r="B126" s="28"/>
      <c r="C126" s="23" t="s">
        <v>26</v>
      </c>
      <c r="F126" s="21" t="str">
        <f>IF(E22="","",E22)</f>
        <v>Vyplň údaj</v>
      </c>
      <c r="I126" s="94" t="s">
        <v>31</v>
      </c>
      <c r="J126" s="26" t="str">
        <f>E28</f>
        <v xml:space="preserve"> </v>
      </c>
      <c r="L126" s="28"/>
    </row>
    <row r="127" spans="2:20" s="1" customFormat="1" ht="10.35" customHeight="1">
      <c r="B127" s="28"/>
      <c r="I127" s="93"/>
      <c r="L127" s="28"/>
    </row>
    <row r="128" spans="2:20" s="10" customFormat="1" ht="29.25" customHeight="1">
      <c r="B128" s="129"/>
      <c r="C128" s="130" t="s">
        <v>163</v>
      </c>
      <c r="D128" s="131" t="s">
        <v>59</v>
      </c>
      <c r="E128" s="131" t="s">
        <v>55</v>
      </c>
      <c r="F128" s="131" t="s">
        <v>56</v>
      </c>
      <c r="G128" s="131" t="s">
        <v>164</v>
      </c>
      <c r="H128" s="131" t="s">
        <v>165</v>
      </c>
      <c r="I128" s="132" t="s">
        <v>166</v>
      </c>
      <c r="J128" s="133" t="s">
        <v>130</v>
      </c>
      <c r="K128" s="134" t="s">
        <v>167</v>
      </c>
      <c r="L128" s="129"/>
      <c r="M128" s="55" t="s">
        <v>1</v>
      </c>
      <c r="N128" s="56" t="s">
        <v>38</v>
      </c>
      <c r="O128" s="56" t="s">
        <v>168</v>
      </c>
      <c r="P128" s="56" t="s">
        <v>169</v>
      </c>
      <c r="Q128" s="56" t="s">
        <v>170</v>
      </c>
      <c r="R128" s="56" t="s">
        <v>171</v>
      </c>
      <c r="S128" s="56" t="s">
        <v>172</v>
      </c>
      <c r="T128" s="57" t="s">
        <v>173</v>
      </c>
    </row>
    <row r="129" spans="2:65" s="1" customFormat="1" ht="22.9" customHeight="1">
      <c r="B129" s="28"/>
      <c r="C129" s="60" t="s">
        <v>131</v>
      </c>
      <c r="I129" s="93"/>
      <c r="J129" s="135">
        <f>BK129</f>
        <v>0</v>
      </c>
      <c r="L129" s="28"/>
      <c r="M129" s="58"/>
      <c r="N129" s="49"/>
      <c r="O129" s="49"/>
      <c r="P129" s="136">
        <f>P130</f>
        <v>0</v>
      </c>
      <c r="Q129" s="49"/>
      <c r="R129" s="136">
        <f>R130</f>
        <v>2.5408465000000002</v>
      </c>
      <c r="S129" s="49"/>
      <c r="T129" s="137">
        <f>T130</f>
        <v>12.451880000000001</v>
      </c>
      <c r="AT129" s="13" t="s">
        <v>73</v>
      </c>
      <c r="AU129" s="13" t="s">
        <v>132</v>
      </c>
      <c r="BK129" s="138">
        <f>BK130</f>
        <v>0</v>
      </c>
    </row>
    <row r="130" spans="2:65" s="11" customFormat="1" ht="25.9" customHeight="1">
      <c r="B130" s="139"/>
      <c r="D130" s="140" t="s">
        <v>73</v>
      </c>
      <c r="E130" s="141" t="s">
        <v>567</v>
      </c>
      <c r="F130" s="141" t="s">
        <v>1187</v>
      </c>
      <c r="I130" s="142"/>
      <c r="J130" s="143">
        <f>BK130</f>
        <v>0</v>
      </c>
      <c r="L130" s="139"/>
      <c r="M130" s="144"/>
      <c r="N130" s="145"/>
      <c r="O130" s="145"/>
      <c r="P130" s="146">
        <f>P131+P143+P160+P188</f>
        <v>0</v>
      </c>
      <c r="Q130" s="145"/>
      <c r="R130" s="146">
        <f>R131+R143+R160+R188</f>
        <v>2.5408465000000002</v>
      </c>
      <c r="S130" s="145"/>
      <c r="T130" s="147">
        <f>T131+T143+T160+T188</f>
        <v>12.451880000000001</v>
      </c>
      <c r="AR130" s="140" t="s">
        <v>86</v>
      </c>
      <c r="AT130" s="148" t="s">
        <v>73</v>
      </c>
      <c r="AU130" s="148" t="s">
        <v>74</v>
      </c>
      <c r="AY130" s="140" t="s">
        <v>176</v>
      </c>
      <c r="BK130" s="149">
        <f>BK131+BK143+BK160+BK188</f>
        <v>0</v>
      </c>
    </row>
    <row r="131" spans="2:65" s="11" customFormat="1" ht="22.9" customHeight="1">
      <c r="B131" s="139"/>
      <c r="D131" s="140" t="s">
        <v>73</v>
      </c>
      <c r="E131" s="150" t="s">
        <v>612</v>
      </c>
      <c r="F131" s="150" t="s">
        <v>1188</v>
      </c>
      <c r="I131" s="142"/>
      <c r="J131" s="151">
        <f>BK131</f>
        <v>0</v>
      </c>
      <c r="L131" s="139"/>
      <c r="M131" s="144"/>
      <c r="N131" s="145"/>
      <c r="O131" s="145"/>
      <c r="P131" s="146">
        <f>SUM(P132:P142)</f>
        <v>0</v>
      </c>
      <c r="Q131" s="145"/>
      <c r="R131" s="146">
        <f>SUM(R132:R142)</f>
        <v>3.81547E-2</v>
      </c>
      <c r="S131" s="145"/>
      <c r="T131" s="147">
        <f>SUM(T132:T142)</f>
        <v>0</v>
      </c>
      <c r="AR131" s="140" t="s">
        <v>86</v>
      </c>
      <c r="AT131" s="148" t="s">
        <v>73</v>
      </c>
      <c r="AU131" s="148" t="s">
        <v>81</v>
      </c>
      <c r="AY131" s="140" t="s">
        <v>176</v>
      </c>
      <c r="BK131" s="149">
        <f>SUM(BK132:BK142)</f>
        <v>0</v>
      </c>
    </row>
    <row r="132" spans="2:65" s="1" customFormat="1" ht="24" customHeight="1">
      <c r="B132" s="152"/>
      <c r="C132" s="166" t="s">
        <v>81</v>
      </c>
      <c r="D132" s="166" t="s">
        <v>383</v>
      </c>
      <c r="E132" s="167" t="s">
        <v>1189</v>
      </c>
      <c r="F132" s="168" t="s">
        <v>1190</v>
      </c>
      <c r="G132" s="169" t="s">
        <v>431</v>
      </c>
      <c r="H132" s="170">
        <v>298.5</v>
      </c>
      <c r="I132" s="171"/>
      <c r="J132" s="172">
        <f t="shared" ref="J132:J142" si="0">ROUND(I132*H132,2)</f>
        <v>0</v>
      </c>
      <c r="K132" s="168" t="s">
        <v>1</v>
      </c>
      <c r="L132" s="173"/>
      <c r="M132" s="174" t="s">
        <v>1</v>
      </c>
      <c r="N132" s="175" t="s">
        <v>40</v>
      </c>
      <c r="O132" s="51"/>
      <c r="P132" s="162">
        <f t="shared" ref="P132:P142" si="1">O132*H132</f>
        <v>0</v>
      </c>
      <c r="Q132" s="162">
        <v>2.0000000000000002E-5</v>
      </c>
      <c r="R132" s="162">
        <f t="shared" ref="R132:R142" si="2">Q132*H132</f>
        <v>5.9700000000000005E-3</v>
      </c>
      <c r="S132" s="162">
        <v>0</v>
      </c>
      <c r="T132" s="163">
        <f t="shared" ref="T132:T142" si="3">S132*H132</f>
        <v>0</v>
      </c>
      <c r="AR132" s="164" t="s">
        <v>310</v>
      </c>
      <c r="AT132" s="164" t="s">
        <v>383</v>
      </c>
      <c r="AU132" s="164" t="s">
        <v>86</v>
      </c>
      <c r="AY132" s="13" t="s">
        <v>176</v>
      </c>
      <c r="BE132" s="165">
        <f t="shared" ref="BE132:BE142" si="4">IF(N132="základná",J132,0)</f>
        <v>0</v>
      </c>
      <c r="BF132" s="165">
        <f t="shared" ref="BF132:BF142" si="5">IF(N132="znížená",J132,0)</f>
        <v>0</v>
      </c>
      <c r="BG132" s="165">
        <f t="shared" ref="BG132:BG142" si="6">IF(N132="zákl. prenesená",J132,0)</f>
        <v>0</v>
      </c>
      <c r="BH132" s="165">
        <f t="shared" ref="BH132:BH142" si="7">IF(N132="zníž. prenesená",J132,0)</f>
        <v>0</v>
      </c>
      <c r="BI132" s="165">
        <f t="shared" ref="BI132:BI142" si="8">IF(N132="nulová",J132,0)</f>
        <v>0</v>
      </c>
      <c r="BJ132" s="13" t="s">
        <v>86</v>
      </c>
      <c r="BK132" s="165">
        <f t="shared" ref="BK132:BK142" si="9">ROUND(I132*H132,2)</f>
        <v>0</v>
      </c>
      <c r="BL132" s="13" t="s">
        <v>244</v>
      </c>
      <c r="BM132" s="164" t="s">
        <v>1545</v>
      </c>
    </row>
    <row r="133" spans="2:65" s="1" customFormat="1" ht="24" customHeight="1">
      <c r="B133" s="152"/>
      <c r="C133" s="166" t="s">
        <v>86</v>
      </c>
      <c r="D133" s="166" t="s">
        <v>383</v>
      </c>
      <c r="E133" s="167" t="s">
        <v>1195</v>
      </c>
      <c r="F133" s="168" t="s">
        <v>1196</v>
      </c>
      <c r="G133" s="169" t="s">
        <v>431</v>
      </c>
      <c r="H133" s="170">
        <v>138</v>
      </c>
      <c r="I133" s="171"/>
      <c r="J133" s="172">
        <f t="shared" si="0"/>
        <v>0</v>
      </c>
      <c r="K133" s="168" t="s">
        <v>1</v>
      </c>
      <c r="L133" s="173"/>
      <c r="M133" s="174" t="s">
        <v>1</v>
      </c>
      <c r="N133" s="175" t="s">
        <v>40</v>
      </c>
      <c r="O133" s="51"/>
      <c r="P133" s="162">
        <f t="shared" si="1"/>
        <v>0</v>
      </c>
      <c r="Q133" s="162">
        <v>1.0000000000000001E-5</v>
      </c>
      <c r="R133" s="162">
        <f t="shared" si="2"/>
        <v>1.3800000000000002E-3</v>
      </c>
      <c r="S133" s="162">
        <v>0</v>
      </c>
      <c r="T133" s="163">
        <f t="shared" si="3"/>
        <v>0</v>
      </c>
      <c r="AR133" s="164" t="s">
        <v>310</v>
      </c>
      <c r="AT133" s="164" t="s">
        <v>383</v>
      </c>
      <c r="AU133" s="164" t="s">
        <v>86</v>
      </c>
      <c r="AY133" s="13" t="s">
        <v>176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3" t="s">
        <v>86</v>
      </c>
      <c r="BK133" s="165">
        <f t="shared" si="9"/>
        <v>0</v>
      </c>
      <c r="BL133" s="13" t="s">
        <v>244</v>
      </c>
      <c r="BM133" s="164" t="s">
        <v>1546</v>
      </c>
    </row>
    <row r="134" spans="2:65" s="1" customFormat="1" ht="24" customHeight="1">
      <c r="B134" s="152"/>
      <c r="C134" s="166" t="s">
        <v>91</v>
      </c>
      <c r="D134" s="166" t="s">
        <v>383</v>
      </c>
      <c r="E134" s="167" t="s">
        <v>1198</v>
      </c>
      <c r="F134" s="168" t="s">
        <v>1199</v>
      </c>
      <c r="G134" s="169" t="s">
        <v>431</v>
      </c>
      <c r="H134" s="170">
        <v>101</v>
      </c>
      <c r="I134" s="171"/>
      <c r="J134" s="172">
        <f t="shared" si="0"/>
        <v>0</v>
      </c>
      <c r="K134" s="168" t="s">
        <v>1</v>
      </c>
      <c r="L134" s="173"/>
      <c r="M134" s="174" t="s">
        <v>1</v>
      </c>
      <c r="N134" s="175" t="s">
        <v>40</v>
      </c>
      <c r="O134" s="51"/>
      <c r="P134" s="162">
        <f t="shared" si="1"/>
        <v>0</v>
      </c>
      <c r="Q134" s="162">
        <v>2.0000000000000002E-5</v>
      </c>
      <c r="R134" s="162">
        <f t="shared" si="2"/>
        <v>2.0200000000000001E-3</v>
      </c>
      <c r="S134" s="162">
        <v>0</v>
      </c>
      <c r="T134" s="163">
        <f t="shared" si="3"/>
        <v>0</v>
      </c>
      <c r="AR134" s="164" t="s">
        <v>310</v>
      </c>
      <c r="AT134" s="164" t="s">
        <v>383</v>
      </c>
      <c r="AU134" s="164" t="s">
        <v>86</v>
      </c>
      <c r="AY134" s="13" t="s">
        <v>176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3" t="s">
        <v>86</v>
      </c>
      <c r="BK134" s="165">
        <f t="shared" si="9"/>
        <v>0</v>
      </c>
      <c r="BL134" s="13" t="s">
        <v>244</v>
      </c>
      <c r="BM134" s="164" t="s">
        <v>1547</v>
      </c>
    </row>
    <row r="135" spans="2:65" s="1" customFormat="1" ht="24" customHeight="1">
      <c r="B135" s="152"/>
      <c r="C135" s="166" t="s">
        <v>183</v>
      </c>
      <c r="D135" s="166" t="s">
        <v>383</v>
      </c>
      <c r="E135" s="167" t="s">
        <v>1201</v>
      </c>
      <c r="F135" s="168" t="s">
        <v>1202</v>
      </c>
      <c r="G135" s="169" t="s">
        <v>431</v>
      </c>
      <c r="H135" s="170">
        <v>54.4</v>
      </c>
      <c r="I135" s="171"/>
      <c r="J135" s="172">
        <f t="shared" si="0"/>
        <v>0</v>
      </c>
      <c r="K135" s="168" t="s">
        <v>1</v>
      </c>
      <c r="L135" s="173"/>
      <c r="M135" s="174" t="s">
        <v>1</v>
      </c>
      <c r="N135" s="175" t="s">
        <v>40</v>
      </c>
      <c r="O135" s="51"/>
      <c r="P135" s="162">
        <f t="shared" si="1"/>
        <v>0</v>
      </c>
      <c r="Q135" s="162">
        <v>4.0000000000000003E-5</v>
      </c>
      <c r="R135" s="162">
        <f t="shared" si="2"/>
        <v>2.176E-3</v>
      </c>
      <c r="S135" s="162">
        <v>0</v>
      </c>
      <c r="T135" s="163">
        <f t="shared" si="3"/>
        <v>0</v>
      </c>
      <c r="AR135" s="164" t="s">
        <v>310</v>
      </c>
      <c r="AT135" s="164" t="s">
        <v>383</v>
      </c>
      <c r="AU135" s="164" t="s">
        <v>86</v>
      </c>
      <c r="AY135" s="13" t="s">
        <v>176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3" t="s">
        <v>86</v>
      </c>
      <c r="BK135" s="165">
        <f t="shared" si="9"/>
        <v>0</v>
      </c>
      <c r="BL135" s="13" t="s">
        <v>244</v>
      </c>
      <c r="BM135" s="164" t="s">
        <v>1548</v>
      </c>
    </row>
    <row r="136" spans="2:65" s="1" customFormat="1" ht="24" customHeight="1">
      <c r="B136" s="152"/>
      <c r="C136" s="166" t="s">
        <v>195</v>
      </c>
      <c r="D136" s="166" t="s">
        <v>383</v>
      </c>
      <c r="E136" s="167" t="s">
        <v>1204</v>
      </c>
      <c r="F136" s="168" t="s">
        <v>1205</v>
      </c>
      <c r="G136" s="169" t="s">
        <v>431</v>
      </c>
      <c r="H136" s="170">
        <v>110.11</v>
      </c>
      <c r="I136" s="171"/>
      <c r="J136" s="172">
        <f t="shared" si="0"/>
        <v>0</v>
      </c>
      <c r="K136" s="168" t="s">
        <v>1</v>
      </c>
      <c r="L136" s="173"/>
      <c r="M136" s="174" t="s">
        <v>1</v>
      </c>
      <c r="N136" s="175" t="s">
        <v>40</v>
      </c>
      <c r="O136" s="51"/>
      <c r="P136" s="162">
        <f t="shared" si="1"/>
        <v>0</v>
      </c>
      <c r="Q136" s="162">
        <v>9.0000000000000006E-5</v>
      </c>
      <c r="R136" s="162">
        <f t="shared" si="2"/>
        <v>9.909900000000001E-3</v>
      </c>
      <c r="S136" s="162">
        <v>0</v>
      </c>
      <c r="T136" s="163">
        <f t="shared" si="3"/>
        <v>0</v>
      </c>
      <c r="AR136" s="164" t="s">
        <v>310</v>
      </c>
      <c r="AT136" s="164" t="s">
        <v>383</v>
      </c>
      <c r="AU136" s="164" t="s">
        <v>86</v>
      </c>
      <c r="AY136" s="13" t="s">
        <v>176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3" t="s">
        <v>86</v>
      </c>
      <c r="BK136" s="165">
        <f t="shared" si="9"/>
        <v>0</v>
      </c>
      <c r="BL136" s="13" t="s">
        <v>244</v>
      </c>
      <c r="BM136" s="164" t="s">
        <v>1549</v>
      </c>
    </row>
    <row r="137" spans="2:65" s="1" customFormat="1" ht="24" customHeight="1">
      <c r="B137" s="152"/>
      <c r="C137" s="166" t="s">
        <v>199</v>
      </c>
      <c r="D137" s="166" t="s">
        <v>383</v>
      </c>
      <c r="E137" s="167" t="s">
        <v>1207</v>
      </c>
      <c r="F137" s="168" t="s">
        <v>1208</v>
      </c>
      <c r="G137" s="169" t="s">
        <v>431</v>
      </c>
      <c r="H137" s="170">
        <v>75.52</v>
      </c>
      <c r="I137" s="171"/>
      <c r="J137" s="172">
        <f t="shared" si="0"/>
        <v>0</v>
      </c>
      <c r="K137" s="168" t="s">
        <v>1</v>
      </c>
      <c r="L137" s="173"/>
      <c r="M137" s="174" t="s">
        <v>1</v>
      </c>
      <c r="N137" s="175" t="s">
        <v>40</v>
      </c>
      <c r="O137" s="51"/>
      <c r="P137" s="162">
        <f t="shared" si="1"/>
        <v>0</v>
      </c>
      <c r="Q137" s="162">
        <v>1.9000000000000001E-4</v>
      </c>
      <c r="R137" s="162">
        <f t="shared" si="2"/>
        <v>1.43488E-2</v>
      </c>
      <c r="S137" s="162">
        <v>0</v>
      </c>
      <c r="T137" s="163">
        <f t="shared" si="3"/>
        <v>0</v>
      </c>
      <c r="AR137" s="164" t="s">
        <v>310</v>
      </c>
      <c r="AT137" s="164" t="s">
        <v>383</v>
      </c>
      <c r="AU137" s="164" t="s">
        <v>86</v>
      </c>
      <c r="AY137" s="13" t="s">
        <v>176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3" t="s">
        <v>86</v>
      </c>
      <c r="BK137" s="165">
        <f t="shared" si="9"/>
        <v>0</v>
      </c>
      <c r="BL137" s="13" t="s">
        <v>244</v>
      </c>
      <c r="BM137" s="164" t="s">
        <v>1550</v>
      </c>
    </row>
    <row r="138" spans="2:65" s="1" customFormat="1" ht="24" customHeight="1">
      <c r="B138" s="152"/>
      <c r="C138" s="166" t="s">
        <v>203</v>
      </c>
      <c r="D138" s="166" t="s">
        <v>383</v>
      </c>
      <c r="E138" s="167" t="s">
        <v>1210</v>
      </c>
      <c r="F138" s="168" t="s">
        <v>1211</v>
      </c>
      <c r="G138" s="169" t="s">
        <v>431</v>
      </c>
      <c r="H138" s="170">
        <v>23.5</v>
      </c>
      <c r="I138" s="171"/>
      <c r="J138" s="172">
        <f t="shared" si="0"/>
        <v>0</v>
      </c>
      <c r="K138" s="168" t="s">
        <v>1</v>
      </c>
      <c r="L138" s="173"/>
      <c r="M138" s="174" t="s">
        <v>1</v>
      </c>
      <c r="N138" s="175" t="s">
        <v>40</v>
      </c>
      <c r="O138" s="51"/>
      <c r="P138" s="162">
        <f t="shared" si="1"/>
        <v>0</v>
      </c>
      <c r="Q138" s="162">
        <v>1E-4</v>
      </c>
      <c r="R138" s="162">
        <f t="shared" si="2"/>
        <v>2.3500000000000001E-3</v>
      </c>
      <c r="S138" s="162">
        <v>0</v>
      </c>
      <c r="T138" s="163">
        <f t="shared" si="3"/>
        <v>0</v>
      </c>
      <c r="AR138" s="164" t="s">
        <v>310</v>
      </c>
      <c r="AT138" s="164" t="s">
        <v>383</v>
      </c>
      <c r="AU138" s="164" t="s">
        <v>86</v>
      </c>
      <c r="AY138" s="13" t="s">
        <v>176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3" t="s">
        <v>86</v>
      </c>
      <c r="BK138" s="165">
        <f t="shared" si="9"/>
        <v>0</v>
      </c>
      <c r="BL138" s="13" t="s">
        <v>244</v>
      </c>
      <c r="BM138" s="164" t="s">
        <v>1551</v>
      </c>
    </row>
    <row r="139" spans="2:65" s="1" customFormat="1" ht="36" customHeight="1">
      <c r="B139" s="152"/>
      <c r="C139" s="153" t="s">
        <v>208</v>
      </c>
      <c r="D139" s="153" t="s">
        <v>178</v>
      </c>
      <c r="E139" s="154" t="s">
        <v>1213</v>
      </c>
      <c r="F139" s="155" t="s">
        <v>1214</v>
      </c>
      <c r="G139" s="156" t="s">
        <v>431</v>
      </c>
      <c r="H139" s="157">
        <v>298.5</v>
      </c>
      <c r="I139" s="158"/>
      <c r="J139" s="159">
        <f t="shared" si="0"/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244</v>
      </c>
      <c r="AT139" s="164" t="s">
        <v>178</v>
      </c>
      <c r="AU139" s="164" t="s">
        <v>86</v>
      </c>
      <c r="AY139" s="13" t="s">
        <v>176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244</v>
      </c>
      <c r="BM139" s="164" t="s">
        <v>1552</v>
      </c>
    </row>
    <row r="140" spans="2:65" s="1" customFormat="1" ht="36" customHeight="1">
      <c r="B140" s="152"/>
      <c r="C140" s="153" t="s">
        <v>213</v>
      </c>
      <c r="D140" s="153" t="s">
        <v>178</v>
      </c>
      <c r="E140" s="154" t="s">
        <v>1216</v>
      </c>
      <c r="F140" s="155" t="s">
        <v>1217</v>
      </c>
      <c r="G140" s="156" t="s">
        <v>431</v>
      </c>
      <c r="H140" s="157">
        <v>502.53</v>
      </c>
      <c r="I140" s="158"/>
      <c r="J140" s="159">
        <f t="shared" si="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244</v>
      </c>
      <c r="AT140" s="164" t="s">
        <v>178</v>
      </c>
      <c r="AU140" s="164" t="s">
        <v>86</v>
      </c>
      <c r="AY140" s="13" t="s">
        <v>176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244</v>
      </c>
      <c r="BM140" s="164" t="s">
        <v>1553</v>
      </c>
    </row>
    <row r="141" spans="2:65" s="1" customFormat="1" ht="24" customHeight="1">
      <c r="B141" s="152"/>
      <c r="C141" s="153" t="s">
        <v>218</v>
      </c>
      <c r="D141" s="153" t="s">
        <v>178</v>
      </c>
      <c r="E141" s="154" t="s">
        <v>1219</v>
      </c>
      <c r="F141" s="155" t="s">
        <v>1220</v>
      </c>
      <c r="G141" s="156" t="s">
        <v>206</v>
      </c>
      <c r="H141" s="157">
        <v>3.7999999999999999E-2</v>
      </c>
      <c r="I141" s="158"/>
      <c r="J141" s="159">
        <f t="shared" si="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244</v>
      </c>
      <c r="AT141" s="164" t="s">
        <v>178</v>
      </c>
      <c r="AU141" s="164" t="s">
        <v>86</v>
      </c>
      <c r="AY141" s="13" t="s">
        <v>176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244</v>
      </c>
      <c r="BM141" s="164" t="s">
        <v>1554</v>
      </c>
    </row>
    <row r="142" spans="2:65" s="1" customFormat="1" ht="24" customHeight="1">
      <c r="B142" s="152"/>
      <c r="C142" s="153" t="s">
        <v>223</v>
      </c>
      <c r="D142" s="153" t="s">
        <v>178</v>
      </c>
      <c r="E142" s="154" t="s">
        <v>1222</v>
      </c>
      <c r="F142" s="155" t="s">
        <v>1223</v>
      </c>
      <c r="G142" s="156" t="s">
        <v>206</v>
      </c>
      <c r="H142" s="157">
        <v>3.7999999999999999E-2</v>
      </c>
      <c r="I142" s="158"/>
      <c r="J142" s="159">
        <f t="shared" si="0"/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244</v>
      </c>
      <c r="AT142" s="164" t="s">
        <v>178</v>
      </c>
      <c r="AU142" s="164" t="s">
        <v>86</v>
      </c>
      <c r="AY142" s="13" t="s">
        <v>176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244</v>
      </c>
      <c r="BM142" s="164" t="s">
        <v>1555</v>
      </c>
    </row>
    <row r="143" spans="2:65" s="11" customFormat="1" ht="22.9" customHeight="1">
      <c r="B143" s="139"/>
      <c r="D143" s="140" t="s">
        <v>73</v>
      </c>
      <c r="E143" s="150" t="s">
        <v>1556</v>
      </c>
      <c r="F143" s="150" t="s">
        <v>1557</v>
      </c>
      <c r="I143" s="142"/>
      <c r="J143" s="151">
        <f>BK143</f>
        <v>0</v>
      </c>
      <c r="L143" s="139"/>
      <c r="M143" s="144"/>
      <c r="N143" s="145"/>
      <c r="O143" s="145"/>
      <c r="P143" s="146">
        <f>SUM(P144:P159)</f>
        <v>0</v>
      </c>
      <c r="Q143" s="145"/>
      <c r="R143" s="146">
        <f>SUM(R144:R159)</f>
        <v>0.61245000000000016</v>
      </c>
      <c r="S143" s="145"/>
      <c r="T143" s="147">
        <f>SUM(T144:T159)</f>
        <v>8.109</v>
      </c>
      <c r="AR143" s="140" t="s">
        <v>86</v>
      </c>
      <c r="AT143" s="148" t="s">
        <v>73</v>
      </c>
      <c r="AU143" s="148" t="s">
        <v>81</v>
      </c>
      <c r="AY143" s="140" t="s">
        <v>176</v>
      </c>
      <c r="BK143" s="149">
        <f>SUM(BK144:BK159)</f>
        <v>0</v>
      </c>
    </row>
    <row r="144" spans="2:65" s="1" customFormat="1" ht="24" customHeight="1">
      <c r="B144" s="152"/>
      <c r="C144" s="153" t="s">
        <v>227</v>
      </c>
      <c r="D144" s="153" t="s">
        <v>178</v>
      </c>
      <c r="E144" s="154" t="s">
        <v>1558</v>
      </c>
      <c r="F144" s="155" t="s">
        <v>1559</v>
      </c>
      <c r="G144" s="156" t="s">
        <v>431</v>
      </c>
      <c r="H144" s="157">
        <v>300</v>
      </c>
      <c r="I144" s="158"/>
      <c r="J144" s="159">
        <f t="shared" ref="J144:J159" si="10">ROUND(I144*H144,2)</f>
        <v>0</v>
      </c>
      <c r="K144" s="155" t="s">
        <v>1</v>
      </c>
      <c r="L144" s="28"/>
      <c r="M144" s="160" t="s">
        <v>1</v>
      </c>
      <c r="N144" s="161" t="s">
        <v>40</v>
      </c>
      <c r="O144" s="51"/>
      <c r="P144" s="162">
        <f t="shared" ref="P144:P159" si="11">O144*H144</f>
        <v>0</v>
      </c>
      <c r="Q144" s="162">
        <v>0</v>
      </c>
      <c r="R144" s="162">
        <f t="shared" ref="R144:R159" si="12">Q144*H144</f>
        <v>0</v>
      </c>
      <c r="S144" s="162">
        <v>2.6700000000000002E-2</v>
      </c>
      <c r="T144" s="163">
        <f t="shared" ref="T144:T159" si="13">S144*H144</f>
        <v>8.01</v>
      </c>
      <c r="AR144" s="164" t="s">
        <v>244</v>
      </c>
      <c r="AT144" s="164" t="s">
        <v>178</v>
      </c>
      <c r="AU144" s="164" t="s">
        <v>86</v>
      </c>
      <c r="AY144" s="13" t="s">
        <v>176</v>
      </c>
      <c r="BE144" s="165">
        <f t="shared" ref="BE144:BE159" si="14">IF(N144="základná",J144,0)</f>
        <v>0</v>
      </c>
      <c r="BF144" s="165">
        <f t="shared" ref="BF144:BF159" si="15">IF(N144="znížená",J144,0)</f>
        <v>0</v>
      </c>
      <c r="BG144" s="165">
        <f t="shared" ref="BG144:BG159" si="16">IF(N144="zákl. prenesená",J144,0)</f>
        <v>0</v>
      </c>
      <c r="BH144" s="165">
        <f t="shared" ref="BH144:BH159" si="17">IF(N144="zníž. prenesená",J144,0)</f>
        <v>0</v>
      </c>
      <c r="BI144" s="165">
        <f t="shared" ref="BI144:BI159" si="18">IF(N144="nulová",J144,0)</f>
        <v>0</v>
      </c>
      <c r="BJ144" s="13" t="s">
        <v>86</v>
      </c>
      <c r="BK144" s="165">
        <f t="shared" ref="BK144:BK159" si="19">ROUND(I144*H144,2)</f>
        <v>0</v>
      </c>
      <c r="BL144" s="13" t="s">
        <v>244</v>
      </c>
      <c r="BM144" s="164" t="s">
        <v>1560</v>
      </c>
    </row>
    <row r="145" spans="2:65" s="1" customFormat="1" ht="24" customHeight="1">
      <c r="B145" s="152"/>
      <c r="C145" s="153" t="s">
        <v>231</v>
      </c>
      <c r="D145" s="153" t="s">
        <v>178</v>
      </c>
      <c r="E145" s="154" t="s">
        <v>1561</v>
      </c>
      <c r="F145" s="155" t="s">
        <v>1562</v>
      </c>
      <c r="G145" s="156" t="s">
        <v>431</v>
      </c>
      <c r="H145" s="157">
        <v>50</v>
      </c>
      <c r="I145" s="158"/>
      <c r="J145" s="159">
        <f t="shared" si="10"/>
        <v>0</v>
      </c>
      <c r="K145" s="155" t="s">
        <v>1</v>
      </c>
      <c r="L145" s="28"/>
      <c r="M145" s="160" t="s">
        <v>1</v>
      </c>
      <c r="N145" s="161" t="s">
        <v>40</v>
      </c>
      <c r="O145" s="51"/>
      <c r="P145" s="162">
        <f t="shared" si="11"/>
        <v>0</v>
      </c>
      <c r="Q145" s="162">
        <v>0</v>
      </c>
      <c r="R145" s="162">
        <f t="shared" si="12"/>
        <v>0</v>
      </c>
      <c r="S145" s="162">
        <v>1.98E-3</v>
      </c>
      <c r="T145" s="163">
        <f t="shared" si="13"/>
        <v>9.9000000000000005E-2</v>
      </c>
      <c r="AR145" s="164" t="s">
        <v>244</v>
      </c>
      <c r="AT145" s="164" t="s">
        <v>178</v>
      </c>
      <c r="AU145" s="164" t="s">
        <v>86</v>
      </c>
      <c r="AY145" s="13" t="s">
        <v>176</v>
      </c>
      <c r="BE145" s="165">
        <f t="shared" si="14"/>
        <v>0</v>
      </c>
      <c r="BF145" s="165">
        <f t="shared" si="15"/>
        <v>0</v>
      </c>
      <c r="BG145" s="165">
        <f t="shared" si="16"/>
        <v>0</v>
      </c>
      <c r="BH145" s="165">
        <f t="shared" si="17"/>
        <v>0</v>
      </c>
      <c r="BI145" s="165">
        <f t="shared" si="18"/>
        <v>0</v>
      </c>
      <c r="BJ145" s="13" t="s">
        <v>86</v>
      </c>
      <c r="BK145" s="165">
        <f t="shared" si="19"/>
        <v>0</v>
      </c>
      <c r="BL145" s="13" t="s">
        <v>244</v>
      </c>
      <c r="BM145" s="164" t="s">
        <v>1563</v>
      </c>
    </row>
    <row r="146" spans="2:65" s="1" customFormat="1" ht="16.5" customHeight="1">
      <c r="B146" s="152"/>
      <c r="C146" s="166" t="s">
        <v>236</v>
      </c>
      <c r="D146" s="166" t="s">
        <v>383</v>
      </c>
      <c r="E146" s="167" t="s">
        <v>1564</v>
      </c>
      <c r="F146" s="168" t="s">
        <v>1565</v>
      </c>
      <c r="G146" s="169" t="s">
        <v>221</v>
      </c>
      <c r="H146" s="170">
        <v>5</v>
      </c>
      <c r="I146" s="171"/>
      <c r="J146" s="172">
        <f t="shared" si="10"/>
        <v>0</v>
      </c>
      <c r="K146" s="168" t="s">
        <v>1</v>
      </c>
      <c r="L146" s="173"/>
      <c r="M146" s="174" t="s">
        <v>1</v>
      </c>
      <c r="N146" s="175" t="s">
        <v>40</v>
      </c>
      <c r="O146" s="51"/>
      <c r="P146" s="162">
        <f t="shared" si="11"/>
        <v>0</v>
      </c>
      <c r="Q146" s="162">
        <v>2.3000000000000001E-4</v>
      </c>
      <c r="R146" s="162">
        <f t="shared" si="12"/>
        <v>1.15E-3</v>
      </c>
      <c r="S146" s="162">
        <v>0</v>
      </c>
      <c r="T146" s="163">
        <f t="shared" si="13"/>
        <v>0</v>
      </c>
      <c r="AR146" s="164" t="s">
        <v>310</v>
      </c>
      <c r="AT146" s="164" t="s">
        <v>383</v>
      </c>
      <c r="AU146" s="164" t="s">
        <v>86</v>
      </c>
      <c r="AY146" s="13" t="s">
        <v>176</v>
      </c>
      <c r="BE146" s="165">
        <f t="shared" si="14"/>
        <v>0</v>
      </c>
      <c r="BF146" s="165">
        <f t="shared" si="15"/>
        <v>0</v>
      </c>
      <c r="BG146" s="165">
        <f t="shared" si="16"/>
        <v>0</v>
      </c>
      <c r="BH146" s="165">
        <f t="shared" si="17"/>
        <v>0</v>
      </c>
      <c r="BI146" s="165">
        <f t="shared" si="18"/>
        <v>0</v>
      </c>
      <c r="BJ146" s="13" t="s">
        <v>86</v>
      </c>
      <c r="BK146" s="165">
        <f t="shared" si="19"/>
        <v>0</v>
      </c>
      <c r="BL146" s="13" t="s">
        <v>244</v>
      </c>
      <c r="BM146" s="164" t="s">
        <v>1566</v>
      </c>
    </row>
    <row r="147" spans="2:65" s="1" customFormat="1" ht="16.5" customHeight="1">
      <c r="B147" s="152"/>
      <c r="C147" s="153" t="s">
        <v>240</v>
      </c>
      <c r="D147" s="153" t="s">
        <v>178</v>
      </c>
      <c r="E147" s="154" t="s">
        <v>1567</v>
      </c>
      <c r="F147" s="155" t="s">
        <v>1568</v>
      </c>
      <c r="G147" s="156" t="s">
        <v>221</v>
      </c>
      <c r="H147" s="157">
        <v>5</v>
      </c>
      <c r="I147" s="158"/>
      <c r="J147" s="159">
        <f t="shared" si="10"/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 t="shared" si="11"/>
        <v>0</v>
      </c>
      <c r="Q147" s="162">
        <v>0</v>
      </c>
      <c r="R147" s="162">
        <f t="shared" si="12"/>
        <v>0</v>
      </c>
      <c r="S147" s="162">
        <v>0</v>
      </c>
      <c r="T147" s="163">
        <f t="shared" si="13"/>
        <v>0</v>
      </c>
      <c r="AR147" s="164" t="s">
        <v>244</v>
      </c>
      <c r="AT147" s="164" t="s">
        <v>178</v>
      </c>
      <c r="AU147" s="164" t="s">
        <v>86</v>
      </c>
      <c r="AY147" s="13" t="s">
        <v>176</v>
      </c>
      <c r="BE147" s="165">
        <f t="shared" si="14"/>
        <v>0</v>
      </c>
      <c r="BF147" s="165">
        <f t="shared" si="15"/>
        <v>0</v>
      </c>
      <c r="BG147" s="165">
        <f t="shared" si="16"/>
        <v>0</v>
      </c>
      <c r="BH147" s="165">
        <f t="shared" si="17"/>
        <v>0</v>
      </c>
      <c r="BI147" s="165">
        <f t="shared" si="18"/>
        <v>0</v>
      </c>
      <c r="BJ147" s="13" t="s">
        <v>86</v>
      </c>
      <c r="BK147" s="165">
        <f t="shared" si="19"/>
        <v>0</v>
      </c>
      <c r="BL147" s="13" t="s">
        <v>244</v>
      </c>
      <c r="BM147" s="164" t="s">
        <v>1569</v>
      </c>
    </row>
    <row r="148" spans="2:65" s="1" customFormat="1" ht="48" customHeight="1">
      <c r="B148" s="152"/>
      <c r="C148" s="166" t="s">
        <v>244</v>
      </c>
      <c r="D148" s="166" t="s">
        <v>383</v>
      </c>
      <c r="E148" s="167" t="s">
        <v>1570</v>
      </c>
      <c r="F148" s="168" t="s">
        <v>1571</v>
      </c>
      <c r="G148" s="169" t="s">
        <v>221</v>
      </c>
      <c r="H148" s="170">
        <v>7</v>
      </c>
      <c r="I148" s="171"/>
      <c r="J148" s="172">
        <f t="shared" si="10"/>
        <v>0</v>
      </c>
      <c r="K148" s="168" t="s">
        <v>1</v>
      </c>
      <c r="L148" s="173"/>
      <c r="M148" s="174" t="s">
        <v>1</v>
      </c>
      <c r="N148" s="175" t="s">
        <v>40</v>
      </c>
      <c r="O148" s="51"/>
      <c r="P148" s="162">
        <f t="shared" si="11"/>
        <v>0</v>
      </c>
      <c r="Q148" s="162">
        <v>8.0000000000000004E-4</v>
      </c>
      <c r="R148" s="162">
        <f t="shared" si="12"/>
        <v>5.5999999999999999E-3</v>
      </c>
      <c r="S148" s="162">
        <v>0</v>
      </c>
      <c r="T148" s="163">
        <f t="shared" si="13"/>
        <v>0</v>
      </c>
      <c r="AR148" s="164" t="s">
        <v>310</v>
      </c>
      <c r="AT148" s="164" t="s">
        <v>383</v>
      </c>
      <c r="AU148" s="164" t="s">
        <v>86</v>
      </c>
      <c r="AY148" s="13" t="s">
        <v>176</v>
      </c>
      <c r="BE148" s="165">
        <f t="shared" si="14"/>
        <v>0</v>
      </c>
      <c r="BF148" s="165">
        <f t="shared" si="15"/>
        <v>0</v>
      </c>
      <c r="BG148" s="165">
        <f t="shared" si="16"/>
        <v>0</v>
      </c>
      <c r="BH148" s="165">
        <f t="shared" si="17"/>
        <v>0</v>
      </c>
      <c r="BI148" s="165">
        <f t="shared" si="18"/>
        <v>0</v>
      </c>
      <c r="BJ148" s="13" t="s">
        <v>86</v>
      </c>
      <c r="BK148" s="165">
        <f t="shared" si="19"/>
        <v>0</v>
      </c>
      <c r="BL148" s="13" t="s">
        <v>244</v>
      </c>
      <c r="BM148" s="164" t="s">
        <v>1572</v>
      </c>
    </row>
    <row r="149" spans="2:65" s="1" customFormat="1" ht="16.5" customHeight="1">
      <c r="B149" s="152"/>
      <c r="C149" s="153" t="s">
        <v>248</v>
      </c>
      <c r="D149" s="153" t="s">
        <v>178</v>
      </c>
      <c r="E149" s="154" t="s">
        <v>1573</v>
      </c>
      <c r="F149" s="155" t="s">
        <v>1574</v>
      </c>
      <c r="G149" s="156" t="s">
        <v>221</v>
      </c>
      <c r="H149" s="157">
        <v>7</v>
      </c>
      <c r="I149" s="158"/>
      <c r="J149" s="159">
        <f t="shared" si="10"/>
        <v>0</v>
      </c>
      <c r="K149" s="155" t="s">
        <v>1</v>
      </c>
      <c r="L149" s="28"/>
      <c r="M149" s="160" t="s">
        <v>1</v>
      </c>
      <c r="N149" s="161" t="s">
        <v>40</v>
      </c>
      <c r="O149" s="51"/>
      <c r="P149" s="162">
        <f t="shared" si="11"/>
        <v>0</v>
      </c>
      <c r="Q149" s="162">
        <v>2.0000000000000002E-5</v>
      </c>
      <c r="R149" s="162">
        <f t="shared" si="12"/>
        <v>1.4000000000000001E-4</v>
      </c>
      <c r="S149" s="162">
        <v>0</v>
      </c>
      <c r="T149" s="163">
        <f t="shared" si="13"/>
        <v>0</v>
      </c>
      <c r="AR149" s="164" t="s">
        <v>244</v>
      </c>
      <c r="AT149" s="164" t="s">
        <v>178</v>
      </c>
      <c r="AU149" s="164" t="s">
        <v>86</v>
      </c>
      <c r="AY149" s="13" t="s">
        <v>176</v>
      </c>
      <c r="BE149" s="165">
        <f t="shared" si="14"/>
        <v>0</v>
      </c>
      <c r="BF149" s="165">
        <f t="shared" si="15"/>
        <v>0</v>
      </c>
      <c r="BG149" s="165">
        <f t="shared" si="16"/>
        <v>0</v>
      </c>
      <c r="BH149" s="165">
        <f t="shared" si="17"/>
        <v>0</v>
      </c>
      <c r="BI149" s="165">
        <f t="shared" si="18"/>
        <v>0</v>
      </c>
      <c r="BJ149" s="13" t="s">
        <v>86</v>
      </c>
      <c r="BK149" s="165">
        <f t="shared" si="19"/>
        <v>0</v>
      </c>
      <c r="BL149" s="13" t="s">
        <v>244</v>
      </c>
      <c r="BM149" s="164" t="s">
        <v>1575</v>
      </c>
    </row>
    <row r="150" spans="2:65" s="1" customFormat="1" ht="16.5" customHeight="1">
      <c r="B150" s="152"/>
      <c r="C150" s="166" t="s">
        <v>252</v>
      </c>
      <c r="D150" s="166" t="s">
        <v>383</v>
      </c>
      <c r="E150" s="167" t="s">
        <v>1576</v>
      </c>
      <c r="F150" s="168" t="s">
        <v>1577</v>
      </c>
      <c r="G150" s="169" t="s">
        <v>431</v>
      </c>
      <c r="H150" s="170">
        <v>132</v>
      </c>
      <c r="I150" s="171"/>
      <c r="J150" s="172">
        <f t="shared" si="10"/>
        <v>0</v>
      </c>
      <c r="K150" s="168" t="s">
        <v>1</v>
      </c>
      <c r="L150" s="173"/>
      <c r="M150" s="174" t="s">
        <v>1</v>
      </c>
      <c r="N150" s="175" t="s">
        <v>40</v>
      </c>
      <c r="O150" s="51"/>
      <c r="P150" s="162">
        <f t="shared" si="11"/>
        <v>0</v>
      </c>
      <c r="Q150" s="162">
        <v>4.2000000000000002E-4</v>
      </c>
      <c r="R150" s="162">
        <f t="shared" si="12"/>
        <v>5.5440000000000003E-2</v>
      </c>
      <c r="S150" s="162">
        <v>0</v>
      </c>
      <c r="T150" s="163">
        <f t="shared" si="13"/>
        <v>0</v>
      </c>
      <c r="AR150" s="164" t="s">
        <v>310</v>
      </c>
      <c r="AT150" s="164" t="s">
        <v>383</v>
      </c>
      <c r="AU150" s="164" t="s">
        <v>86</v>
      </c>
      <c r="AY150" s="13" t="s">
        <v>176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3" t="s">
        <v>86</v>
      </c>
      <c r="BK150" s="165">
        <f t="shared" si="19"/>
        <v>0</v>
      </c>
      <c r="BL150" s="13" t="s">
        <v>244</v>
      </c>
      <c r="BM150" s="164" t="s">
        <v>1578</v>
      </c>
    </row>
    <row r="151" spans="2:65" s="1" customFormat="1" ht="16.5" customHeight="1">
      <c r="B151" s="152"/>
      <c r="C151" s="166" t="s">
        <v>256</v>
      </c>
      <c r="D151" s="166" t="s">
        <v>383</v>
      </c>
      <c r="E151" s="167" t="s">
        <v>1579</v>
      </c>
      <c r="F151" s="168" t="s">
        <v>1580</v>
      </c>
      <c r="G151" s="169" t="s">
        <v>431</v>
      </c>
      <c r="H151" s="170">
        <v>96</v>
      </c>
      <c r="I151" s="171"/>
      <c r="J151" s="172">
        <f t="shared" si="10"/>
        <v>0</v>
      </c>
      <c r="K151" s="168" t="s">
        <v>1</v>
      </c>
      <c r="L151" s="173"/>
      <c r="M151" s="174" t="s">
        <v>1</v>
      </c>
      <c r="N151" s="175" t="s">
        <v>40</v>
      </c>
      <c r="O151" s="51"/>
      <c r="P151" s="162">
        <f t="shared" si="11"/>
        <v>0</v>
      </c>
      <c r="Q151" s="162">
        <v>6.4000000000000005E-4</v>
      </c>
      <c r="R151" s="162">
        <f t="shared" si="12"/>
        <v>6.1440000000000008E-2</v>
      </c>
      <c r="S151" s="162">
        <v>0</v>
      </c>
      <c r="T151" s="163">
        <f t="shared" si="13"/>
        <v>0</v>
      </c>
      <c r="AR151" s="164" t="s">
        <v>310</v>
      </c>
      <c r="AT151" s="164" t="s">
        <v>383</v>
      </c>
      <c r="AU151" s="164" t="s">
        <v>86</v>
      </c>
      <c r="AY151" s="13" t="s">
        <v>176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3" t="s">
        <v>86</v>
      </c>
      <c r="BK151" s="165">
        <f t="shared" si="19"/>
        <v>0</v>
      </c>
      <c r="BL151" s="13" t="s">
        <v>244</v>
      </c>
      <c r="BM151" s="164" t="s">
        <v>1581</v>
      </c>
    </row>
    <row r="152" spans="2:65" s="1" customFormat="1" ht="16.5" customHeight="1">
      <c r="B152" s="152"/>
      <c r="C152" s="166" t="s">
        <v>7</v>
      </c>
      <c r="D152" s="166" t="s">
        <v>383</v>
      </c>
      <c r="E152" s="167" t="s">
        <v>1582</v>
      </c>
      <c r="F152" s="168" t="s">
        <v>1583</v>
      </c>
      <c r="G152" s="169" t="s">
        <v>431</v>
      </c>
      <c r="H152" s="170">
        <v>300</v>
      </c>
      <c r="I152" s="171"/>
      <c r="J152" s="172">
        <f t="shared" si="10"/>
        <v>0</v>
      </c>
      <c r="K152" s="168" t="s">
        <v>1</v>
      </c>
      <c r="L152" s="173"/>
      <c r="M152" s="174" t="s">
        <v>1</v>
      </c>
      <c r="N152" s="175" t="s">
        <v>40</v>
      </c>
      <c r="O152" s="51"/>
      <c r="P152" s="162">
        <f t="shared" si="11"/>
        <v>0</v>
      </c>
      <c r="Q152" s="162">
        <v>1.1999999999999999E-3</v>
      </c>
      <c r="R152" s="162">
        <f t="shared" si="12"/>
        <v>0.36</v>
      </c>
      <c r="S152" s="162">
        <v>0</v>
      </c>
      <c r="T152" s="163">
        <f t="shared" si="13"/>
        <v>0</v>
      </c>
      <c r="AR152" s="164" t="s">
        <v>310</v>
      </c>
      <c r="AT152" s="164" t="s">
        <v>383</v>
      </c>
      <c r="AU152" s="164" t="s">
        <v>86</v>
      </c>
      <c r="AY152" s="13" t="s">
        <v>176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3" t="s">
        <v>86</v>
      </c>
      <c r="BK152" s="165">
        <f t="shared" si="19"/>
        <v>0</v>
      </c>
      <c r="BL152" s="13" t="s">
        <v>244</v>
      </c>
      <c r="BM152" s="164" t="s">
        <v>1584</v>
      </c>
    </row>
    <row r="153" spans="2:65" s="1" customFormat="1" ht="24" customHeight="1">
      <c r="B153" s="152"/>
      <c r="C153" s="166" t="s">
        <v>265</v>
      </c>
      <c r="D153" s="166" t="s">
        <v>383</v>
      </c>
      <c r="E153" s="167" t="s">
        <v>1585</v>
      </c>
      <c r="F153" s="168" t="s">
        <v>1586</v>
      </c>
      <c r="G153" s="169" t="s">
        <v>221</v>
      </c>
      <c r="H153" s="170">
        <v>9</v>
      </c>
      <c r="I153" s="171"/>
      <c r="J153" s="172">
        <f t="shared" si="10"/>
        <v>0</v>
      </c>
      <c r="K153" s="168" t="s">
        <v>1</v>
      </c>
      <c r="L153" s="173"/>
      <c r="M153" s="174" t="s">
        <v>1</v>
      </c>
      <c r="N153" s="175" t="s">
        <v>40</v>
      </c>
      <c r="O153" s="51"/>
      <c r="P153" s="162">
        <f t="shared" si="11"/>
        <v>0</v>
      </c>
      <c r="Q153" s="162">
        <v>2.9999999999999997E-4</v>
      </c>
      <c r="R153" s="162">
        <f t="shared" si="12"/>
        <v>2.6999999999999997E-3</v>
      </c>
      <c r="S153" s="162">
        <v>0</v>
      </c>
      <c r="T153" s="163">
        <f t="shared" si="13"/>
        <v>0</v>
      </c>
      <c r="AR153" s="164" t="s">
        <v>310</v>
      </c>
      <c r="AT153" s="164" t="s">
        <v>383</v>
      </c>
      <c r="AU153" s="164" t="s">
        <v>86</v>
      </c>
      <c r="AY153" s="13" t="s">
        <v>176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3" t="s">
        <v>86</v>
      </c>
      <c r="BK153" s="165">
        <f t="shared" si="19"/>
        <v>0</v>
      </c>
      <c r="BL153" s="13" t="s">
        <v>244</v>
      </c>
      <c r="BM153" s="164" t="s">
        <v>1587</v>
      </c>
    </row>
    <row r="154" spans="2:65" s="1" customFormat="1" ht="16.5" customHeight="1">
      <c r="B154" s="152"/>
      <c r="C154" s="166" t="s">
        <v>269</v>
      </c>
      <c r="D154" s="166" t="s">
        <v>383</v>
      </c>
      <c r="E154" s="167" t="s">
        <v>1588</v>
      </c>
      <c r="F154" s="168" t="s">
        <v>1589</v>
      </c>
      <c r="G154" s="169" t="s">
        <v>221</v>
      </c>
      <c r="H154" s="170">
        <v>18</v>
      </c>
      <c r="I154" s="171"/>
      <c r="J154" s="172">
        <f t="shared" si="10"/>
        <v>0</v>
      </c>
      <c r="K154" s="168" t="s">
        <v>1</v>
      </c>
      <c r="L154" s="173"/>
      <c r="M154" s="174" t="s">
        <v>1</v>
      </c>
      <c r="N154" s="175" t="s">
        <v>40</v>
      </c>
      <c r="O154" s="51"/>
      <c r="P154" s="162">
        <f t="shared" si="11"/>
        <v>0</v>
      </c>
      <c r="Q154" s="162">
        <v>4.4999999999999999E-4</v>
      </c>
      <c r="R154" s="162">
        <f t="shared" si="12"/>
        <v>8.0999999999999996E-3</v>
      </c>
      <c r="S154" s="162">
        <v>0</v>
      </c>
      <c r="T154" s="163">
        <f t="shared" si="13"/>
        <v>0</v>
      </c>
      <c r="AR154" s="164" t="s">
        <v>310</v>
      </c>
      <c r="AT154" s="164" t="s">
        <v>383</v>
      </c>
      <c r="AU154" s="164" t="s">
        <v>86</v>
      </c>
      <c r="AY154" s="13" t="s">
        <v>176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3" t="s">
        <v>86</v>
      </c>
      <c r="BK154" s="165">
        <f t="shared" si="19"/>
        <v>0</v>
      </c>
      <c r="BL154" s="13" t="s">
        <v>244</v>
      </c>
      <c r="BM154" s="164" t="s">
        <v>1590</v>
      </c>
    </row>
    <row r="155" spans="2:65" s="1" customFormat="1" ht="16.5" customHeight="1">
      <c r="B155" s="152"/>
      <c r="C155" s="153" t="s">
        <v>273</v>
      </c>
      <c r="D155" s="153" t="s">
        <v>178</v>
      </c>
      <c r="E155" s="154" t="s">
        <v>1591</v>
      </c>
      <c r="F155" s="155" t="s">
        <v>1592</v>
      </c>
      <c r="G155" s="156" t="s">
        <v>431</v>
      </c>
      <c r="H155" s="157">
        <v>132</v>
      </c>
      <c r="I155" s="158"/>
      <c r="J155" s="159">
        <f t="shared" si="10"/>
        <v>0</v>
      </c>
      <c r="K155" s="155" t="s">
        <v>1</v>
      </c>
      <c r="L155" s="28"/>
      <c r="M155" s="160" t="s">
        <v>1</v>
      </c>
      <c r="N155" s="161" t="s">
        <v>40</v>
      </c>
      <c r="O155" s="51"/>
      <c r="P155" s="162">
        <f t="shared" si="11"/>
        <v>0</v>
      </c>
      <c r="Q155" s="162">
        <v>2.0000000000000001E-4</v>
      </c>
      <c r="R155" s="162">
        <f t="shared" si="12"/>
        <v>2.64E-2</v>
      </c>
      <c r="S155" s="162">
        <v>0</v>
      </c>
      <c r="T155" s="163">
        <f t="shared" si="13"/>
        <v>0</v>
      </c>
      <c r="AR155" s="164" t="s">
        <v>244</v>
      </c>
      <c r="AT155" s="164" t="s">
        <v>178</v>
      </c>
      <c r="AU155" s="164" t="s">
        <v>86</v>
      </c>
      <c r="AY155" s="13" t="s">
        <v>176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3" t="s">
        <v>86</v>
      </c>
      <c r="BK155" s="165">
        <f t="shared" si="19"/>
        <v>0</v>
      </c>
      <c r="BL155" s="13" t="s">
        <v>244</v>
      </c>
      <c r="BM155" s="164" t="s">
        <v>1593</v>
      </c>
    </row>
    <row r="156" spans="2:65" s="1" customFormat="1" ht="16.5" customHeight="1">
      <c r="B156" s="152"/>
      <c r="C156" s="153" t="s">
        <v>277</v>
      </c>
      <c r="D156" s="153" t="s">
        <v>178</v>
      </c>
      <c r="E156" s="154" t="s">
        <v>1594</v>
      </c>
      <c r="F156" s="155" t="s">
        <v>1595</v>
      </c>
      <c r="G156" s="156" t="s">
        <v>431</v>
      </c>
      <c r="H156" s="157">
        <v>96</v>
      </c>
      <c r="I156" s="158"/>
      <c r="J156" s="159">
        <f t="shared" si="10"/>
        <v>0</v>
      </c>
      <c r="K156" s="155" t="s">
        <v>1</v>
      </c>
      <c r="L156" s="28"/>
      <c r="M156" s="160" t="s">
        <v>1</v>
      </c>
      <c r="N156" s="161" t="s">
        <v>40</v>
      </c>
      <c r="O156" s="51"/>
      <c r="P156" s="162">
        <f t="shared" si="11"/>
        <v>0</v>
      </c>
      <c r="Q156" s="162">
        <v>2.7999999999999998E-4</v>
      </c>
      <c r="R156" s="162">
        <f t="shared" si="12"/>
        <v>2.6879999999999998E-2</v>
      </c>
      <c r="S156" s="162">
        <v>0</v>
      </c>
      <c r="T156" s="163">
        <f t="shared" si="13"/>
        <v>0</v>
      </c>
      <c r="AR156" s="164" t="s">
        <v>244</v>
      </c>
      <c r="AT156" s="164" t="s">
        <v>178</v>
      </c>
      <c r="AU156" s="164" t="s">
        <v>86</v>
      </c>
      <c r="AY156" s="13" t="s">
        <v>176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3" t="s">
        <v>86</v>
      </c>
      <c r="BK156" s="165">
        <f t="shared" si="19"/>
        <v>0</v>
      </c>
      <c r="BL156" s="13" t="s">
        <v>244</v>
      </c>
      <c r="BM156" s="164" t="s">
        <v>1596</v>
      </c>
    </row>
    <row r="157" spans="2:65" s="1" customFormat="1" ht="16.5" customHeight="1">
      <c r="B157" s="152"/>
      <c r="C157" s="153" t="s">
        <v>281</v>
      </c>
      <c r="D157" s="153" t="s">
        <v>178</v>
      </c>
      <c r="E157" s="154" t="s">
        <v>1597</v>
      </c>
      <c r="F157" s="155" t="s">
        <v>1598</v>
      </c>
      <c r="G157" s="156" t="s">
        <v>431</v>
      </c>
      <c r="H157" s="157">
        <v>300</v>
      </c>
      <c r="I157" s="158"/>
      <c r="J157" s="159">
        <f t="shared" si="10"/>
        <v>0</v>
      </c>
      <c r="K157" s="155" t="s">
        <v>1</v>
      </c>
      <c r="L157" s="28"/>
      <c r="M157" s="160" t="s">
        <v>1</v>
      </c>
      <c r="N157" s="161" t="s">
        <v>40</v>
      </c>
      <c r="O157" s="51"/>
      <c r="P157" s="162">
        <f t="shared" si="11"/>
        <v>0</v>
      </c>
      <c r="Q157" s="162">
        <v>1.9000000000000001E-4</v>
      </c>
      <c r="R157" s="162">
        <f t="shared" si="12"/>
        <v>5.7000000000000002E-2</v>
      </c>
      <c r="S157" s="162">
        <v>0</v>
      </c>
      <c r="T157" s="163">
        <f t="shared" si="13"/>
        <v>0</v>
      </c>
      <c r="AR157" s="164" t="s">
        <v>244</v>
      </c>
      <c r="AT157" s="164" t="s">
        <v>178</v>
      </c>
      <c r="AU157" s="164" t="s">
        <v>86</v>
      </c>
      <c r="AY157" s="13" t="s">
        <v>176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3" t="s">
        <v>86</v>
      </c>
      <c r="BK157" s="165">
        <f t="shared" si="19"/>
        <v>0</v>
      </c>
      <c r="BL157" s="13" t="s">
        <v>244</v>
      </c>
      <c r="BM157" s="164" t="s">
        <v>1599</v>
      </c>
    </row>
    <row r="158" spans="2:65" s="1" customFormat="1" ht="16.5" customHeight="1">
      <c r="B158" s="152"/>
      <c r="C158" s="153" t="s">
        <v>285</v>
      </c>
      <c r="D158" s="153" t="s">
        <v>178</v>
      </c>
      <c r="E158" s="154" t="s">
        <v>1600</v>
      </c>
      <c r="F158" s="155" t="s">
        <v>1601</v>
      </c>
      <c r="G158" s="156" t="s">
        <v>431</v>
      </c>
      <c r="H158" s="157">
        <v>40</v>
      </c>
      <c r="I158" s="158"/>
      <c r="J158" s="159">
        <f t="shared" si="10"/>
        <v>0</v>
      </c>
      <c r="K158" s="155" t="s">
        <v>1</v>
      </c>
      <c r="L158" s="28"/>
      <c r="M158" s="160" t="s">
        <v>1</v>
      </c>
      <c r="N158" s="161" t="s">
        <v>40</v>
      </c>
      <c r="O158" s="51"/>
      <c r="P158" s="162">
        <f t="shared" si="11"/>
        <v>0</v>
      </c>
      <c r="Q158" s="162">
        <v>1.9000000000000001E-4</v>
      </c>
      <c r="R158" s="162">
        <f t="shared" si="12"/>
        <v>7.6000000000000009E-3</v>
      </c>
      <c r="S158" s="162">
        <v>0</v>
      </c>
      <c r="T158" s="163">
        <f t="shared" si="13"/>
        <v>0</v>
      </c>
      <c r="AR158" s="164" t="s">
        <v>244</v>
      </c>
      <c r="AT158" s="164" t="s">
        <v>178</v>
      </c>
      <c r="AU158" s="164" t="s">
        <v>86</v>
      </c>
      <c r="AY158" s="13" t="s">
        <v>176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3" t="s">
        <v>86</v>
      </c>
      <c r="BK158" s="165">
        <f t="shared" si="19"/>
        <v>0</v>
      </c>
      <c r="BL158" s="13" t="s">
        <v>244</v>
      </c>
      <c r="BM158" s="164" t="s">
        <v>1602</v>
      </c>
    </row>
    <row r="159" spans="2:65" s="1" customFormat="1" ht="24" customHeight="1">
      <c r="B159" s="152"/>
      <c r="C159" s="153" t="s">
        <v>290</v>
      </c>
      <c r="D159" s="153" t="s">
        <v>178</v>
      </c>
      <c r="E159" s="154" t="s">
        <v>1603</v>
      </c>
      <c r="F159" s="155" t="s">
        <v>1604</v>
      </c>
      <c r="G159" s="156" t="s">
        <v>206</v>
      </c>
      <c r="H159" s="157">
        <v>0.80700000000000005</v>
      </c>
      <c r="I159" s="158"/>
      <c r="J159" s="159">
        <f t="shared" si="10"/>
        <v>0</v>
      </c>
      <c r="K159" s="155" t="s">
        <v>1</v>
      </c>
      <c r="L159" s="28"/>
      <c r="M159" s="160" t="s">
        <v>1</v>
      </c>
      <c r="N159" s="161" t="s">
        <v>40</v>
      </c>
      <c r="O159" s="51"/>
      <c r="P159" s="162">
        <f t="shared" si="11"/>
        <v>0</v>
      </c>
      <c r="Q159" s="162">
        <v>0</v>
      </c>
      <c r="R159" s="162">
        <f t="shared" si="12"/>
        <v>0</v>
      </c>
      <c r="S159" s="162">
        <v>0</v>
      </c>
      <c r="T159" s="163">
        <f t="shared" si="13"/>
        <v>0</v>
      </c>
      <c r="AR159" s="164" t="s">
        <v>244</v>
      </c>
      <c r="AT159" s="164" t="s">
        <v>178</v>
      </c>
      <c r="AU159" s="164" t="s">
        <v>86</v>
      </c>
      <c r="AY159" s="13" t="s">
        <v>176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3" t="s">
        <v>86</v>
      </c>
      <c r="BK159" s="165">
        <f t="shared" si="19"/>
        <v>0</v>
      </c>
      <c r="BL159" s="13" t="s">
        <v>244</v>
      </c>
      <c r="BM159" s="164" t="s">
        <v>1605</v>
      </c>
    </row>
    <row r="160" spans="2:65" s="11" customFormat="1" ht="22.9" customHeight="1">
      <c r="B160" s="139"/>
      <c r="D160" s="140" t="s">
        <v>73</v>
      </c>
      <c r="E160" s="150" t="s">
        <v>666</v>
      </c>
      <c r="F160" s="150" t="s">
        <v>1557</v>
      </c>
      <c r="I160" s="142"/>
      <c r="J160" s="151">
        <f>BK160</f>
        <v>0</v>
      </c>
      <c r="L160" s="139"/>
      <c r="M160" s="144"/>
      <c r="N160" s="145"/>
      <c r="O160" s="145"/>
      <c r="P160" s="146">
        <f>SUM(P161:P187)</f>
        <v>0</v>
      </c>
      <c r="Q160" s="145"/>
      <c r="R160" s="146">
        <f>SUM(R161:R187)</f>
        <v>0.43963180000000002</v>
      </c>
      <c r="S160" s="145"/>
      <c r="T160" s="147">
        <f>SUM(T161:T187)</f>
        <v>1.8838999999999999</v>
      </c>
      <c r="AR160" s="140" t="s">
        <v>86</v>
      </c>
      <c r="AT160" s="148" t="s">
        <v>73</v>
      </c>
      <c r="AU160" s="148" t="s">
        <v>81</v>
      </c>
      <c r="AY160" s="140" t="s">
        <v>176</v>
      </c>
      <c r="BK160" s="149">
        <f>SUM(BK161:BK187)</f>
        <v>0</v>
      </c>
    </row>
    <row r="161" spans="2:65" s="1" customFormat="1" ht="24" customHeight="1">
      <c r="B161" s="152"/>
      <c r="C161" s="153" t="s">
        <v>294</v>
      </c>
      <c r="D161" s="153" t="s">
        <v>178</v>
      </c>
      <c r="E161" s="154" t="s">
        <v>1606</v>
      </c>
      <c r="F161" s="155" t="s">
        <v>1607</v>
      </c>
      <c r="G161" s="156" t="s">
        <v>431</v>
      </c>
      <c r="H161" s="157">
        <v>276</v>
      </c>
      <c r="I161" s="158"/>
      <c r="J161" s="159">
        <f t="shared" ref="J161:J187" si="20">ROUND(I161*H161,2)</f>
        <v>0</v>
      </c>
      <c r="K161" s="155" t="s">
        <v>1</v>
      </c>
      <c r="L161" s="28"/>
      <c r="M161" s="160" t="s">
        <v>1</v>
      </c>
      <c r="N161" s="161" t="s">
        <v>40</v>
      </c>
      <c r="O161" s="51"/>
      <c r="P161" s="162">
        <f t="shared" ref="P161:P187" si="21">O161*H161</f>
        <v>0</v>
      </c>
      <c r="Q161" s="162">
        <v>0</v>
      </c>
      <c r="R161" s="162">
        <f t="shared" ref="R161:R187" si="22">Q161*H161</f>
        <v>0</v>
      </c>
      <c r="S161" s="162">
        <v>6.7000000000000002E-3</v>
      </c>
      <c r="T161" s="163">
        <f t="shared" ref="T161:T187" si="23">S161*H161</f>
        <v>1.8492</v>
      </c>
      <c r="AR161" s="164" t="s">
        <v>244</v>
      </c>
      <c r="AT161" s="164" t="s">
        <v>178</v>
      </c>
      <c r="AU161" s="164" t="s">
        <v>86</v>
      </c>
      <c r="AY161" s="13" t="s">
        <v>176</v>
      </c>
      <c r="BE161" s="165">
        <f t="shared" ref="BE161:BE187" si="24">IF(N161="základná",J161,0)</f>
        <v>0</v>
      </c>
      <c r="BF161" s="165">
        <f t="shared" ref="BF161:BF187" si="25">IF(N161="znížená",J161,0)</f>
        <v>0</v>
      </c>
      <c r="BG161" s="165">
        <f t="shared" ref="BG161:BG187" si="26">IF(N161="zákl. prenesená",J161,0)</f>
        <v>0</v>
      </c>
      <c r="BH161" s="165">
        <f t="shared" ref="BH161:BH187" si="27">IF(N161="zníž. prenesená",J161,0)</f>
        <v>0</v>
      </c>
      <c r="BI161" s="165">
        <f t="shared" ref="BI161:BI187" si="28">IF(N161="nulová",J161,0)</f>
        <v>0</v>
      </c>
      <c r="BJ161" s="13" t="s">
        <v>86</v>
      </c>
      <c r="BK161" s="165">
        <f t="shared" ref="BK161:BK187" si="29">ROUND(I161*H161,2)</f>
        <v>0</v>
      </c>
      <c r="BL161" s="13" t="s">
        <v>244</v>
      </c>
      <c r="BM161" s="164" t="s">
        <v>1608</v>
      </c>
    </row>
    <row r="162" spans="2:65" s="1" customFormat="1" ht="24" customHeight="1">
      <c r="B162" s="152"/>
      <c r="C162" s="153" t="s">
        <v>298</v>
      </c>
      <c r="D162" s="153" t="s">
        <v>178</v>
      </c>
      <c r="E162" s="154" t="s">
        <v>1609</v>
      </c>
      <c r="F162" s="155" t="s">
        <v>1610</v>
      </c>
      <c r="G162" s="156" t="s">
        <v>431</v>
      </c>
      <c r="H162" s="157">
        <v>298.5</v>
      </c>
      <c r="I162" s="158"/>
      <c r="J162" s="159">
        <f t="shared" si="20"/>
        <v>0</v>
      </c>
      <c r="K162" s="155" t="s">
        <v>1</v>
      </c>
      <c r="L162" s="28"/>
      <c r="M162" s="160" t="s">
        <v>1</v>
      </c>
      <c r="N162" s="161" t="s">
        <v>40</v>
      </c>
      <c r="O162" s="51"/>
      <c r="P162" s="162">
        <f t="shared" si="21"/>
        <v>0</v>
      </c>
      <c r="Q162" s="162">
        <v>0</v>
      </c>
      <c r="R162" s="162">
        <f t="shared" si="22"/>
        <v>0</v>
      </c>
      <c r="S162" s="162">
        <v>0</v>
      </c>
      <c r="T162" s="163">
        <f t="shared" si="23"/>
        <v>0</v>
      </c>
      <c r="AR162" s="164" t="s">
        <v>244</v>
      </c>
      <c r="AT162" s="164" t="s">
        <v>178</v>
      </c>
      <c r="AU162" s="164" t="s">
        <v>86</v>
      </c>
      <c r="AY162" s="13" t="s">
        <v>176</v>
      </c>
      <c r="BE162" s="165">
        <f t="shared" si="24"/>
        <v>0</v>
      </c>
      <c r="BF162" s="165">
        <f t="shared" si="25"/>
        <v>0</v>
      </c>
      <c r="BG162" s="165">
        <f t="shared" si="26"/>
        <v>0</v>
      </c>
      <c r="BH162" s="165">
        <f t="shared" si="27"/>
        <v>0</v>
      </c>
      <c r="BI162" s="165">
        <f t="shared" si="28"/>
        <v>0</v>
      </c>
      <c r="BJ162" s="13" t="s">
        <v>86</v>
      </c>
      <c r="BK162" s="165">
        <f t="shared" si="29"/>
        <v>0</v>
      </c>
      <c r="BL162" s="13" t="s">
        <v>244</v>
      </c>
      <c r="BM162" s="164" t="s">
        <v>1611</v>
      </c>
    </row>
    <row r="163" spans="2:65" s="1" customFormat="1" ht="24" customHeight="1">
      <c r="B163" s="152"/>
      <c r="C163" s="153" t="s">
        <v>302</v>
      </c>
      <c r="D163" s="153" t="s">
        <v>178</v>
      </c>
      <c r="E163" s="154" t="s">
        <v>1612</v>
      </c>
      <c r="F163" s="155" t="s">
        <v>1613</v>
      </c>
      <c r="G163" s="156" t="s">
        <v>431</v>
      </c>
      <c r="H163" s="157">
        <v>138</v>
      </c>
      <c r="I163" s="158"/>
      <c r="J163" s="159">
        <f t="shared" si="20"/>
        <v>0</v>
      </c>
      <c r="K163" s="155" t="s">
        <v>1</v>
      </c>
      <c r="L163" s="28"/>
      <c r="M163" s="160" t="s">
        <v>1</v>
      </c>
      <c r="N163" s="161" t="s">
        <v>40</v>
      </c>
      <c r="O163" s="51"/>
      <c r="P163" s="162">
        <f t="shared" si="21"/>
        <v>0</v>
      </c>
      <c r="Q163" s="162">
        <v>0</v>
      </c>
      <c r="R163" s="162">
        <f t="shared" si="22"/>
        <v>0</v>
      </c>
      <c r="S163" s="162">
        <v>0</v>
      </c>
      <c r="T163" s="163">
        <f t="shared" si="23"/>
        <v>0</v>
      </c>
      <c r="AR163" s="164" t="s">
        <v>244</v>
      </c>
      <c r="AT163" s="164" t="s">
        <v>178</v>
      </c>
      <c r="AU163" s="164" t="s">
        <v>86</v>
      </c>
      <c r="AY163" s="13" t="s">
        <v>176</v>
      </c>
      <c r="BE163" s="165">
        <f t="shared" si="24"/>
        <v>0</v>
      </c>
      <c r="BF163" s="165">
        <f t="shared" si="25"/>
        <v>0</v>
      </c>
      <c r="BG163" s="165">
        <f t="shared" si="26"/>
        <v>0</v>
      </c>
      <c r="BH163" s="165">
        <f t="shared" si="27"/>
        <v>0</v>
      </c>
      <c r="BI163" s="165">
        <f t="shared" si="28"/>
        <v>0</v>
      </c>
      <c r="BJ163" s="13" t="s">
        <v>86</v>
      </c>
      <c r="BK163" s="165">
        <f t="shared" si="29"/>
        <v>0</v>
      </c>
      <c r="BL163" s="13" t="s">
        <v>244</v>
      </c>
      <c r="BM163" s="164" t="s">
        <v>1614</v>
      </c>
    </row>
    <row r="164" spans="2:65" s="1" customFormat="1" ht="24" customHeight="1">
      <c r="B164" s="152"/>
      <c r="C164" s="153" t="s">
        <v>306</v>
      </c>
      <c r="D164" s="153" t="s">
        <v>178</v>
      </c>
      <c r="E164" s="154" t="s">
        <v>1615</v>
      </c>
      <c r="F164" s="155" t="s">
        <v>1616</v>
      </c>
      <c r="G164" s="156" t="s">
        <v>431</v>
      </c>
      <c r="H164" s="157">
        <v>100</v>
      </c>
      <c r="I164" s="158"/>
      <c r="J164" s="159">
        <f t="shared" si="20"/>
        <v>0</v>
      </c>
      <c r="K164" s="155" t="s">
        <v>1</v>
      </c>
      <c r="L164" s="28"/>
      <c r="M164" s="160" t="s">
        <v>1</v>
      </c>
      <c r="N164" s="161" t="s">
        <v>40</v>
      </c>
      <c r="O164" s="51"/>
      <c r="P164" s="162">
        <f t="shared" si="21"/>
        <v>0</v>
      </c>
      <c r="Q164" s="162">
        <v>0</v>
      </c>
      <c r="R164" s="162">
        <f t="shared" si="22"/>
        <v>0</v>
      </c>
      <c r="S164" s="162">
        <v>0</v>
      </c>
      <c r="T164" s="163">
        <f t="shared" si="23"/>
        <v>0</v>
      </c>
      <c r="AR164" s="164" t="s">
        <v>244</v>
      </c>
      <c r="AT164" s="164" t="s">
        <v>178</v>
      </c>
      <c r="AU164" s="164" t="s">
        <v>86</v>
      </c>
      <c r="AY164" s="13" t="s">
        <v>176</v>
      </c>
      <c r="BE164" s="165">
        <f t="shared" si="24"/>
        <v>0</v>
      </c>
      <c r="BF164" s="165">
        <f t="shared" si="25"/>
        <v>0</v>
      </c>
      <c r="BG164" s="165">
        <f t="shared" si="26"/>
        <v>0</v>
      </c>
      <c r="BH164" s="165">
        <f t="shared" si="27"/>
        <v>0</v>
      </c>
      <c r="BI164" s="165">
        <f t="shared" si="28"/>
        <v>0</v>
      </c>
      <c r="BJ164" s="13" t="s">
        <v>86</v>
      </c>
      <c r="BK164" s="165">
        <f t="shared" si="29"/>
        <v>0</v>
      </c>
      <c r="BL164" s="13" t="s">
        <v>244</v>
      </c>
      <c r="BM164" s="164" t="s">
        <v>1617</v>
      </c>
    </row>
    <row r="165" spans="2:65" s="1" customFormat="1" ht="24" customHeight="1">
      <c r="B165" s="152"/>
      <c r="C165" s="153" t="s">
        <v>310</v>
      </c>
      <c r="D165" s="153" t="s">
        <v>178</v>
      </c>
      <c r="E165" s="154" t="s">
        <v>1618</v>
      </c>
      <c r="F165" s="155" t="s">
        <v>1619</v>
      </c>
      <c r="G165" s="156" t="s">
        <v>431</v>
      </c>
      <c r="H165" s="157">
        <v>50</v>
      </c>
      <c r="I165" s="158"/>
      <c r="J165" s="159">
        <f t="shared" si="20"/>
        <v>0</v>
      </c>
      <c r="K165" s="155" t="s">
        <v>1</v>
      </c>
      <c r="L165" s="28"/>
      <c r="M165" s="160" t="s">
        <v>1</v>
      </c>
      <c r="N165" s="161" t="s">
        <v>40</v>
      </c>
      <c r="O165" s="51"/>
      <c r="P165" s="162">
        <f t="shared" si="21"/>
        <v>0</v>
      </c>
      <c r="Q165" s="162">
        <v>9.0000000000000006E-5</v>
      </c>
      <c r="R165" s="162">
        <f t="shared" si="22"/>
        <v>4.5000000000000005E-3</v>
      </c>
      <c r="S165" s="162">
        <v>0</v>
      </c>
      <c r="T165" s="163">
        <f t="shared" si="23"/>
        <v>0</v>
      </c>
      <c r="AR165" s="164" t="s">
        <v>244</v>
      </c>
      <c r="AT165" s="164" t="s">
        <v>178</v>
      </c>
      <c r="AU165" s="164" t="s">
        <v>86</v>
      </c>
      <c r="AY165" s="13" t="s">
        <v>176</v>
      </c>
      <c r="BE165" s="165">
        <f t="shared" si="24"/>
        <v>0</v>
      </c>
      <c r="BF165" s="165">
        <f t="shared" si="25"/>
        <v>0</v>
      </c>
      <c r="BG165" s="165">
        <f t="shared" si="26"/>
        <v>0</v>
      </c>
      <c r="BH165" s="165">
        <f t="shared" si="27"/>
        <v>0</v>
      </c>
      <c r="BI165" s="165">
        <f t="shared" si="28"/>
        <v>0</v>
      </c>
      <c r="BJ165" s="13" t="s">
        <v>86</v>
      </c>
      <c r="BK165" s="165">
        <f t="shared" si="29"/>
        <v>0</v>
      </c>
      <c r="BL165" s="13" t="s">
        <v>244</v>
      </c>
      <c r="BM165" s="164" t="s">
        <v>1620</v>
      </c>
    </row>
    <row r="166" spans="2:65" s="1" customFormat="1" ht="24" customHeight="1">
      <c r="B166" s="152"/>
      <c r="C166" s="153" t="s">
        <v>314</v>
      </c>
      <c r="D166" s="153" t="s">
        <v>178</v>
      </c>
      <c r="E166" s="154" t="s">
        <v>1621</v>
      </c>
      <c r="F166" s="155" t="s">
        <v>1622</v>
      </c>
      <c r="G166" s="156" t="s">
        <v>431</v>
      </c>
      <c r="H166" s="157">
        <v>110.11</v>
      </c>
      <c r="I166" s="158"/>
      <c r="J166" s="159">
        <f t="shared" si="20"/>
        <v>0</v>
      </c>
      <c r="K166" s="155" t="s">
        <v>1</v>
      </c>
      <c r="L166" s="28"/>
      <c r="M166" s="160" t="s">
        <v>1</v>
      </c>
      <c r="N166" s="161" t="s">
        <v>40</v>
      </c>
      <c r="O166" s="51"/>
      <c r="P166" s="162">
        <f t="shared" si="21"/>
        <v>0</v>
      </c>
      <c r="Q166" s="162">
        <v>2.0000000000000002E-5</v>
      </c>
      <c r="R166" s="162">
        <f t="shared" si="22"/>
        <v>2.2022000000000001E-3</v>
      </c>
      <c r="S166" s="162">
        <v>0</v>
      </c>
      <c r="T166" s="163">
        <f t="shared" si="23"/>
        <v>0</v>
      </c>
      <c r="AR166" s="164" t="s">
        <v>244</v>
      </c>
      <c r="AT166" s="164" t="s">
        <v>178</v>
      </c>
      <c r="AU166" s="164" t="s">
        <v>86</v>
      </c>
      <c r="AY166" s="13" t="s">
        <v>176</v>
      </c>
      <c r="BE166" s="165">
        <f t="shared" si="24"/>
        <v>0</v>
      </c>
      <c r="BF166" s="165">
        <f t="shared" si="25"/>
        <v>0</v>
      </c>
      <c r="BG166" s="165">
        <f t="shared" si="26"/>
        <v>0</v>
      </c>
      <c r="BH166" s="165">
        <f t="shared" si="27"/>
        <v>0</v>
      </c>
      <c r="BI166" s="165">
        <f t="shared" si="28"/>
        <v>0</v>
      </c>
      <c r="BJ166" s="13" t="s">
        <v>86</v>
      </c>
      <c r="BK166" s="165">
        <f t="shared" si="29"/>
        <v>0</v>
      </c>
      <c r="BL166" s="13" t="s">
        <v>244</v>
      </c>
      <c r="BM166" s="164" t="s">
        <v>1623</v>
      </c>
    </row>
    <row r="167" spans="2:65" s="1" customFormat="1" ht="24" customHeight="1">
      <c r="B167" s="152"/>
      <c r="C167" s="153" t="s">
        <v>318</v>
      </c>
      <c r="D167" s="153" t="s">
        <v>178</v>
      </c>
      <c r="E167" s="154" t="s">
        <v>1624</v>
      </c>
      <c r="F167" s="155" t="s">
        <v>1625</v>
      </c>
      <c r="G167" s="156" t="s">
        <v>431</v>
      </c>
      <c r="H167" s="157">
        <v>59</v>
      </c>
      <c r="I167" s="158"/>
      <c r="J167" s="159">
        <f t="shared" si="20"/>
        <v>0</v>
      </c>
      <c r="K167" s="155" t="s">
        <v>1</v>
      </c>
      <c r="L167" s="28"/>
      <c r="M167" s="160" t="s">
        <v>1</v>
      </c>
      <c r="N167" s="161" t="s">
        <v>40</v>
      </c>
      <c r="O167" s="51"/>
      <c r="P167" s="162">
        <f t="shared" si="21"/>
        <v>0</v>
      </c>
      <c r="Q167" s="162">
        <v>2.0000000000000002E-5</v>
      </c>
      <c r="R167" s="162">
        <f t="shared" si="22"/>
        <v>1.1800000000000001E-3</v>
      </c>
      <c r="S167" s="162">
        <v>0</v>
      </c>
      <c r="T167" s="163">
        <f t="shared" si="23"/>
        <v>0</v>
      </c>
      <c r="AR167" s="164" t="s">
        <v>244</v>
      </c>
      <c r="AT167" s="164" t="s">
        <v>178</v>
      </c>
      <c r="AU167" s="164" t="s">
        <v>86</v>
      </c>
      <c r="AY167" s="13" t="s">
        <v>176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3" t="s">
        <v>86</v>
      </c>
      <c r="BK167" s="165">
        <f t="shared" si="29"/>
        <v>0</v>
      </c>
      <c r="BL167" s="13" t="s">
        <v>244</v>
      </c>
      <c r="BM167" s="164" t="s">
        <v>1626</v>
      </c>
    </row>
    <row r="168" spans="2:65" s="1" customFormat="1" ht="24" customHeight="1">
      <c r="B168" s="152"/>
      <c r="C168" s="153" t="s">
        <v>322</v>
      </c>
      <c r="D168" s="153" t="s">
        <v>178</v>
      </c>
      <c r="E168" s="154" t="s">
        <v>1627</v>
      </c>
      <c r="F168" s="155" t="s">
        <v>1628</v>
      </c>
      <c r="G168" s="156" t="s">
        <v>431</v>
      </c>
      <c r="H168" s="157">
        <v>22</v>
      </c>
      <c r="I168" s="158"/>
      <c r="J168" s="159">
        <f t="shared" si="20"/>
        <v>0</v>
      </c>
      <c r="K168" s="155" t="s">
        <v>1</v>
      </c>
      <c r="L168" s="28"/>
      <c r="M168" s="160" t="s">
        <v>1</v>
      </c>
      <c r="N168" s="161" t="s">
        <v>40</v>
      </c>
      <c r="O168" s="51"/>
      <c r="P168" s="162">
        <f t="shared" si="21"/>
        <v>0</v>
      </c>
      <c r="Q168" s="162">
        <v>4.0000000000000003E-5</v>
      </c>
      <c r="R168" s="162">
        <f t="shared" si="22"/>
        <v>8.8000000000000003E-4</v>
      </c>
      <c r="S168" s="162">
        <v>0</v>
      </c>
      <c r="T168" s="163">
        <f t="shared" si="23"/>
        <v>0</v>
      </c>
      <c r="AR168" s="164" t="s">
        <v>244</v>
      </c>
      <c r="AT168" s="164" t="s">
        <v>178</v>
      </c>
      <c r="AU168" s="164" t="s">
        <v>86</v>
      </c>
      <c r="AY168" s="13" t="s">
        <v>176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3" t="s">
        <v>86</v>
      </c>
      <c r="BK168" s="165">
        <f t="shared" si="29"/>
        <v>0</v>
      </c>
      <c r="BL168" s="13" t="s">
        <v>244</v>
      </c>
      <c r="BM168" s="164" t="s">
        <v>1629</v>
      </c>
    </row>
    <row r="169" spans="2:65" s="1" customFormat="1" ht="24" customHeight="1">
      <c r="B169" s="152"/>
      <c r="C169" s="153" t="s">
        <v>326</v>
      </c>
      <c r="D169" s="153" t="s">
        <v>178</v>
      </c>
      <c r="E169" s="154" t="s">
        <v>1630</v>
      </c>
      <c r="F169" s="155" t="s">
        <v>1631</v>
      </c>
      <c r="G169" s="156" t="s">
        <v>234</v>
      </c>
      <c r="H169" s="157">
        <v>1</v>
      </c>
      <c r="I169" s="158"/>
      <c r="J169" s="159">
        <f t="shared" si="20"/>
        <v>0</v>
      </c>
      <c r="K169" s="155" t="s">
        <v>1</v>
      </c>
      <c r="L169" s="28"/>
      <c r="M169" s="160" t="s">
        <v>1</v>
      </c>
      <c r="N169" s="161" t="s">
        <v>40</v>
      </c>
      <c r="O169" s="51"/>
      <c r="P169" s="162">
        <f t="shared" si="21"/>
        <v>0</v>
      </c>
      <c r="Q169" s="162">
        <v>0</v>
      </c>
      <c r="R169" s="162">
        <f t="shared" si="22"/>
        <v>0</v>
      </c>
      <c r="S169" s="162">
        <v>3.4700000000000002E-2</v>
      </c>
      <c r="T169" s="163">
        <f t="shared" si="23"/>
        <v>3.4700000000000002E-2</v>
      </c>
      <c r="AR169" s="164" t="s">
        <v>244</v>
      </c>
      <c r="AT169" s="164" t="s">
        <v>178</v>
      </c>
      <c r="AU169" s="164" t="s">
        <v>86</v>
      </c>
      <c r="AY169" s="13" t="s">
        <v>176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3" t="s">
        <v>86</v>
      </c>
      <c r="BK169" s="165">
        <f t="shared" si="29"/>
        <v>0</v>
      </c>
      <c r="BL169" s="13" t="s">
        <v>244</v>
      </c>
      <c r="BM169" s="164" t="s">
        <v>1632</v>
      </c>
    </row>
    <row r="170" spans="2:65" s="1" customFormat="1" ht="24" customHeight="1">
      <c r="B170" s="152"/>
      <c r="C170" s="166" t="s">
        <v>330</v>
      </c>
      <c r="D170" s="166" t="s">
        <v>383</v>
      </c>
      <c r="E170" s="167" t="s">
        <v>1633</v>
      </c>
      <c r="F170" s="168" t="s">
        <v>1634</v>
      </c>
      <c r="G170" s="169" t="s">
        <v>431</v>
      </c>
      <c r="H170" s="170">
        <v>298.5</v>
      </c>
      <c r="I170" s="171"/>
      <c r="J170" s="172">
        <f t="shared" si="20"/>
        <v>0</v>
      </c>
      <c r="K170" s="168" t="s">
        <v>1</v>
      </c>
      <c r="L170" s="173"/>
      <c r="M170" s="174" t="s">
        <v>1</v>
      </c>
      <c r="N170" s="175" t="s">
        <v>40</v>
      </c>
      <c r="O170" s="51"/>
      <c r="P170" s="162">
        <f t="shared" si="21"/>
        <v>0</v>
      </c>
      <c r="Q170" s="162">
        <v>1E-4</v>
      </c>
      <c r="R170" s="162">
        <f t="shared" si="22"/>
        <v>2.9850000000000002E-2</v>
      </c>
      <c r="S170" s="162">
        <v>0</v>
      </c>
      <c r="T170" s="163">
        <f t="shared" si="23"/>
        <v>0</v>
      </c>
      <c r="AR170" s="164" t="s">
        <v>310</v>
      </c>
      <c r="AT170" s="164" t="s">
        <v>383</v>
      </c>
      <c r="AU170" s="164" t="s">
        <v>86</v>
      </c>
      <c r="AY170" s="13" t="s">
        <v>176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3" t="s">
        <v>86</v>
      </c>
      <c r="BK170" s="165">
        <f t="shared" si="29"/>
        <v>0</v>
      </c>
      <c r="BL170" s="13" t="s">
        <v>244</v>
      </c>
      <c r="BM170" s="164" t="s">
        <v>1635</v>
      </c>
    </row>
    <row r="171" spans="2:65" s="1" customFormat="1" ht="24" customHeight="1">
      <c r="B171" s="152"/>
      <c r="C171" s="166" t="s">
        <v>334</v>
      </c>
      <c r="D171" s="166" t="s">
        <v>383</v>
      </c>
      <c r="E171" s="167" t="s">
        <v>1636</v>
      </c>
      <c r="F171" s="168" t="s">
        <v>1637</v>
      </c>
      <c r="G171" s="169" t="s">
        <v>431</v>
      </c>
      <c r="H171" s="170">
        <v>138</v>
      </c>
      <c r="I171" s="171"/>
      <c r="J171" s="172">
        <f t="shared" si="20"/>
        <v>0</v>
      </c>
      <c r="K171" s="168" t="s">
        <v>1</v>
      </c>
      <c r="L171" s="173"/>
      <c r="M171" s="174" t="s">
        <v>1</v>
      </c>
      <c r="N171" s="175" t="s">
        <v>40</v>
      </c>
      <c r="O171" s="51"/>
      <c r="P171" s="162">
        <f t="shared" si="21"/>
        <v>0</v>
      </c>
      <c r="Q171" s="162">
        <v>1.4999999999999999E-4</v>
      </c>
      <c r="R171" s="162">
        <f t="shared" si="22"/>
        <v>2.07E-2</v>
      </c>
      <c r="S171" s="162">
        <v>0</v>
      </c>
      <c r="T171" s="163">
        <f t="shared" si="23"/>
        <v>0</v>
      </c>
      <c r="AR171" s="164" t="s">
        <v>310</v>
      </c>
      <c r="AT171" s="164" t="s">
        <v>383</v>
      </c>
      <c r="AU171" s="164" t="s">
        <v>86</v>
      </c>
      <c r="AY171" s="13" t="s">
        <v>176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3" t="s">
        <v>86</v>
      </c>
      <c r="BK171" s="165">
        <f t="shared" si="29"/>
        <v>0</v>
      </c>
      <c r="BL171" s="13" t="s">
        <v>244</v>
      </c>
      <c r="BM171" s="164" t="s">
        <v>1638</v>
      </c>
    </row>
    <row r="172" spans="2:65" s="1" customFormat="1" ht="24" customHeight="1">
      <c r="B172" s="152"/>
      <c r="C172" s="166" t="s">
        <v>338</v>
      </c>
      <c r="D172" s="166" t="s">
        <v>383</v>
      </c>
      <c r="E172" s="167" t="s">
        <v>1639</v>
      </c>
      <c r="F172" s="168" t="s">
        <v>1640</v>
      </c>
      <c r="G172" s="169" t="s">
        <v>431</v>
      </c>
      <c r="H172" s="170">
        <v>100</v>
      </c>
      <c r="I172" s="171"/>
      <c r="J172" s="172">
        <f t="shared" si="20"/>
        <v>0</v>
      </c>
      <c r="K172" s="168" t="s">
        <v>1</v>
      </c>
      <c r="L172" s="173"/>
      <c r="M172" s="174" t="s">
        <v>1</v>
      </c>
      <c r="N172" s="175" t="s">
        <v>40</v>
      </c>
      <c r="O172" s="51"/>
      <c r="P172" s="162">
        <f t="shared" si="21"/>
        <v>0</v>
      </c>
      <c r="Q172" s="162">
        <v>2.3000000000000001E-4</v>
      </c>
      <c r="R172" s="162">
        <f t="shared" si="22"/>
        <v>2.3E-2</v>
      </c>
      <c r="S172" s="162">
        <v>0</v>
      </c>
      <c r="T172" s="163">
        <f t="shared" si="23"/>
        <v>0</v>
      </c>
      <c r="AR172" s="164" t="s">
        <v>310</v>
      </c>
      <c r="AT172" s="164" t="s">
        <v>383</v>
      </c>
      <c r="AU172" s="164" t="s">
        <v>86</v>
      </c>
      <c r="AY172" s="13" t="s">
        <v>176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3" t="s">
        <v>86</v>
      </c>
      <c r="BK172" s="165">
        <f t="shared" si="29"/>
        <v>0</v>
      </c>
      <c r="BL172" s="13" t="s">
        <v>244</v>
      </c>
      <c r="BM172" s="164" t="s">
        <v>1641</v>
      </c>
    </row>
    <row r="173" spans="2:65" s="1" customFormat="1" ht="24" customHeight="1">
      <c r="B173" s="152"/>
      <c r="C173" s="166" t="s">
        <v>342</v>
      </c>
      <c r="D173" s="166" t="s">
        <v>383</v>
      </c>
      <c r="E173" s="167" t="s">
        <v>1642</v>
      </c>
      <c r="F173" s="168" t="s">
        <v>1643</v>
      </c>
      <c r="G173" s="169" t="s">
        <v>431</v>
      </c>
      <c r="H173" s="170">
        <v>50</v>
      </c>
      <c r="I173" s="171"/>
      <c r="J173" s="172">
        <f t="shared" si="20"/>
        <v>0</v>
      </c>
      <c r="K173" s="168" t="s">
        <v>1</v>
      </c>
      <c r="L173" s="173"/>
      <c r="M173" s="174" t="s">
        <v>1</v>
      </c>
      <c r="N173" s="175" t="s">
        <v>40</v>
      </c>
      <c r="O173" s="51"/>
      <c r="P173" s="162">
        <f t="shared" si="21"/>
        <v>0</v>
      </c>
      <c r="Q173" s="162">
        <v>3.6999999999999999E-4</v>
      </c>
      <c r="R173" s="162">
        <f t="shared" si="22"/>
        <v>1.8499999999999999E-2</v>
      </c>
      <c r="S173" s="162">
        <v>0</v>
      </c>
      <c r="T173" s="163">
        <f t="shared" si="23"/>
        <v>0</v>
      </c>
      <c r="AR173" s="164" t="s">
        <v>310</v>
      </c>
      <c r="AT173" s="164" t="s">
        <v>383</v>
      </c>
      <c r="AU173" s="164" t="s">
        <v>86</v>
      </c>
      <c r="AY173" s="13" t="s">
        <v>176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3" t="s">
        <v>86</v>
      </c>
      <c r="BK173" s="165">
        <f t="shared" si="29"/>
        <v>0</v>
      </c>
      <c r="BL173" s="13" t="s">
        <v>244</v>
      </c>
      <c r="BM173" s="164" t="s">
        <v>1644</v>
      </c>
    </row>
    <row r="174" spans="2:65" s="1" customFormat="1" ht="24" customHeight="1">
      <c r="B174" s="152"/>
      <c r="C174" s="166" t="s">
        <v>346</v>
      </c>
      <c r="D174" s="166" t="s">
        <v>383</v>
      </c>
      <c r="E174" s="167" t="s">
        <v>1645</v>
      </c>
      <c r="F174" s="168" t="s">
        <v>1646</v>
      </c>
      <c r="G174" s="169" t="s">
        <v>431</v>
      </c>
      <c r="H174" s="170">
        <v>110.11</v>
      </c>
      <c r="I174" s="171"/>
      <c r="J174" s="172">
        <f t="shared" si="20"/>
        <v>0</v>
      </c>
      <c r="K174" s="168" t="s">
        <v>1</v>
      </c>
      <c r="L174" s="173"/>
      <c r="M174" s="174" t="s">
        <v>1</v>
      </c>
      <c r="N174" s="175" t="s">
        <v>40</v>
      </c>
      <c r="O174" s="51"/>
      <c r="P174" s="162">
        <f t="shared" si="21"/>
        <v>0</v>
      </c>
      <c r="Q174" s="162">
        <v>5.8E-4</v>
      </c>
      <c r="R174" s="162">
        <f t="shared" si="22"/>
        <v>6.3863799999999998E-2</v>
      </c>
      <c r="S174" s="162">
        <v>0</v>
      </c>
      <c r="T174" s="163">
        <f t="shared" si="23"/>
        <v>0</v>
      </c>
      <c r="AR174" s="164" t="s">
        <v>310</v>
      </c>
      <c r="AT174" s="164" t="s">
        <v>383</v>
      </c>
      <c r="AU174" s="164" t="s">
        <v>86</v>
      </c>
      <c r="AY174" s="13" t="s">
        <v>176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3" t="s">
        <v>86</v>
      </c>
      <c r="BK174" s="165">
        <f t="shared" si="29"/>
        <v>0</v>
      </c>
      <c r="BL174" s="13" t="s">
        <v>244</v>
      </c>
      <c r="BM174" s="164" t="s">
        <v>1647</v>
      </c>
    </row>
    <row r="175" spans="2:65" s="1" customFormat="1" ht="24" customHeight="1">
      <c r="B175" s="152"/>
      <c r="C175" s="166" t="s">
        <v>350</v>
      </c>
      <c r="D175" s="166" t="s">
        <v>383</v>
      </c>
      <c r="E175" s="167" t="s">
        <v>1648</v>
      </c>
      <c r="F175" s="168" t="s">
        <v>1649</v>
      </c>
      <c r="G175" s="169" t="s">
        <v>431</v>
      </c>
      <c r="H175" s="170">
        <v>59</v>
      </c>
      <c r="I175" s="171"/>
      <c r="J175" s="172">
        <f t="shared" si="20"/>
        <v>0</v>
      </c>
      <c r="K175" s="168" t="s">
        <v>1</v>
      </c>
      <c r="L175" s="173"/>
      <c r="M175" s="174" t="s">
        <v>1</v>
      </c>
      <c r="N175" s="175" t="s">
        <v>40</v>
      </c>
      <c r="O175" s="51"/>
      <c r="P175" s="162">
        <f t="shared" si="21"/>
        <v>0</v>
      </c>
      <c r="Q175" s="162">
        <v>8.9999999999999998E-4</v>
      </c>
      <c r="R175" s="162">
        <f t="shared" si="22"/>
        <v>5.3100000000000001E-2</v>
      </c>
      <c r="S175" s="162">
        <v>0</v>
      </c>
      <c r="T175" s="163">
        <f t="shared" si="23"/>
        <v>0</v>
      </c>
      <c r="AR175" s="164" t="s">
        <v>310</v>
      </c>
      <c r="AT175" s="164" t="s">
        <v>383</v>
      </c>
      <c r="AU175" s="164" t="s">
        <v>86</v>
      </c>
      <c r="AY175" s="13" t="s">
        <v>176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3" t="s">
        <v>86</v>
      </c>
      <c r="BK175" s="165">
        <f t="shared" si="29"/>
        <v>0</v>
      </c>
      <c r="BL175" s="13" t="s">
        <v>244</v>
      </c>
      <c r="BM175" s="164" t="s">
        <v>1650</v>
      </c>
    </row>
    <row r="176" spans="2:65" s="1" customFormat="1" ht="24" customHeight="1">
      <c r="B176" s="152"/>
      <c r="C176" s="166" t="s">
        <v>354</v>
      </c>
      <c r="D176" s="166" t="s">
        <v>383</v>
      </c>
      <c r="E176" s="167" t="s">
        <v>1651</v>
      </c>
      <c r="F176" s="168" t="s">
        <v>1652</v>
      </c>
      <c r="G176" s="169" t="s">
        <v>431</v>
      </c>
      <c r="H176" s="170">
        <v>22</v>
      </c>
      <c r="I176" s="171"/>
      <c r="J176" s="172">
        <f t="shared" si="20"/>
        <v>0</v>
      </c>
      <c r="K176" s="168" t="s">
        <v>1</v>
      </c>
      <c r="L176" s="173"/>
      <c r="M176" s="174" t="s">
        <v>1</v>
      </c>
      <c r="N176" s="175" t="s">
        <v>40</v>
      </c>
      <c r="O176" s="51"/>
      <c r="P176" s="162">
        <f t="shared" si="21"/>
        <v>0</v>
      </c>
      <c r="Q176" s="162">
        <v>1.41E-3</v>
      </c>
      <c r="R176" s="162">
        <f t="shared" si="22"/>
        <v>3.1019999999999999E-2</v>
      </c>
      <c r="S176" s="162">
        <v>0</v>
      </c>
      <c r="T176" s="163">
        <f t="shared" si="23"/>
        <v>0</v>
      </c>
      <c r="AR176" s="164" t="s">
        <v>310</v>
      </c>
      <c r="AT176" s="164" t="s">
        <v>383</v>
      </c>
      <c r="AU176" s="164" t="s">
        <v>86</v>
      </c>
      <c r="AY176" s="13" t="s">
        <v>176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3" t="s">
        <v>86</v>
      </c>
      <c r="BK176" s="165">
        <f t="shared" si="29"/>
        <v>0</v>
      </c>
      <c r="BL176" s="13" t="s">
        <v>244</v>
      </c>
      <c r="BM176" s="164" t="s">
        <v>1653</v>
      </c>
    </row>
    <row r="177" spans="2:65" s="1" customFormat="1" ht="16.5" customHeight="1">
      <c r="B177" s="152"/>
      <c r="C177" s="166" t="s">
        <v>358</v>
      </c>
      <c r="D177" s="166" t="s">
        <v>383</v>
      </c>
      <c r="E177" s="167" t="s">
        <v>1654</v>
      </c>
      <c r="F177" s="168" t="s">
        <v>1655</v>
      </c>
      <c r="G177" s="169" t="s">
        <v>431</v>
      </c>
      <c r="H177" s="170">
        <v>6</v>
      </c>
      <c r="I177" s="171"/>
      <c r="J177" s="172">
        <f t="shared" si="20"/>
        <v>0</v>
      </c>
      <c r="K177" s="168" t="s">
        <v>1</v>
      </c>
      <c r="L177" s="173"/>
      <c r="M177" s="174" t="s">
        <v>1</v>
      </c>
      <c r="N177" s="175" t="s">
        <v>40</v>
      </c>
      <c r="O177" s="51"/>
      <c r="P177" s="162">
        <f t="shared" si="21"/>
        <v>0</v>
      </c>
      <c r="Q177" s="162">
        <v>1.41E-3</v>
      </c>
      <c r="R177" s="162">
        <f t="shared" si="22"/>
        <v>8.4600000000000005E-3</v>
      </c>
      <c r="S177" s="162">
        <v>0</v>
      </c>
      <c r="T177" s="163">
        <f t="shared" si="23"/>
        <v>0</v>
      </c>
      <c r="AR177" s="164" t="s">
        <v>310</v>
      </c>
      <c r="AT177" s="164" t="s">
        <v>383</v>
      </c>
      <c r="AU177" s="164" t="s">
        <v>86</v>
      </c>
      <c r="AY177" s="13" t="s">
        <v>176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3" t="s">
        <v>86</v>
      </c>
      <c r="BK177" s="165">
        <f t="shared" si="29"/>
        <v>0</v>
      </c>
      <c r="BL177" s="13" t="s">
        <v>244</v>
      </c>
      <c r="BM177" s="164" t="s">
        <v>1656</v>
      </c>
    </row>
    <row r="178" spans="2:65" s="1" customFormat="1" ht="16.5" customHeight="1">
      <c r="B178" s="152"/>
      <c r="C178" s="166" t="s">
        <v>362</v>
      </c>
      <c r="D178" s="166" t="s">
        <v>383</v>
      </c>
      <c r="E178" s="167" t="s">
        <v>1657</v>
      </c>
      <c r="F178" s="168" t="s">
        <v>1658</v>
      </c>
      <c r="G178" s="169" t="s">
        <v>431</v>
      </c>
      <c r="H178" s="170">
        <v>4.4000000000000004</v>
      </c>
      <c r="I178" s="171"/>
      <c r="J178" s="172">
        <f t="shared" si="20"/>
        <v>0</v>
      </c>
      <c r="K178" s="168" t="s">
        <v>1</v>
      </c>
      <c r="L178" s="173"/>
      <c r="M178" s="174" t="s">
        <v>1</v>
      </c>
      <c r="N178" s="175" t="s">
        <v>40</v>
      </c>
      <c r="O178" s="51"/>
      <c r="P178" s="162">
        <f t="shared" si="21"/>
        <v>0</v>
      </c>
      <c r="Q178" s="162">
        <v>1.41E-3</v>
      </c>
      <c r="R178" s="162">
        <f t="shared" si="22"/>
        <v>6.2040000000000003E-3</v>
      </c>
      <c r="S178" s="162">
        <v>0</v>
      </c>
      <c r="T178" s="163">
        <f t="shared" si="23"/>
        <v>0</v>
      </c>
      <c r="AR178" s="164" t="s">
        <v>310</v>
      </c>
      <c r="AT178" s="164" t="s">
        <v>383</v>
      </c>
      <c r="AU178" s="164" t="s">
        <v>86</v>
      </c>
      <c r="AY178" s="13" t="s">
        <v>176</v>
      </c>
      <c r="BE178" s="165">
        <f t="shared" si="24"/>
        <v>0</v>
      </c>
      <c r="BF178" s="165">
        <f t="shared" si="25"/>
        <v>0</v>
      </c>
      <c r="BG178" s="165">
        <f t="shared" si="26"/>
        <v>0</v>
      </c>
      <c r="BH178" s="165">
        <f t="shared" si="27"/>
        <v>0</v>
      </c>
      <c r="BI178" s="165">
        <f t="shared" si="28"/>
        <v>0</v>
      </c>
      <c r="BJ178" s="13" t="s">
        <v>86</v>
      </c>
      <c r="BK178" s="165">
        <f t="shared" si="29"/>
        <v>0</v>
      </c>
      <c r="BL178" s="13" t="s">
        <v>244</v>
      </c>
      <c r="BM178" s="164" t="s">
        <v>1659</v>
      </c>
    </row>
    <row r="179" spans="2:65" s="1" customFormat="1" ht="16.5" customHeight="1">
      <c r="B179" s="152"/>
      <c r="C179" s="166" t="s">
        <v>366</v>
      </c>
      <c r="D179" s="166" t="s">
        <v>383</v>
      </c>
      <c r="E179" s="167" t="s">
        <v>1660</v>
      </c>
      <c r="F179" s="168" t="s">
        <v>1661</v>
      </c>
      <c r="G179" s="169" t="s">
        <v>431</v>
      </c>
      <c r="H179" s="170">
        <v>16.52</v>
      </c>
      <c r="I179" s="171"/>
      <c r="J179" s="172">
        <f t="shared" si="20"/>
        <v>0</v>
      </c>
      <c r="K179" s="168" t="s">
        <v>1</v>
      </c>
      <c r="L179" s="173"/>
      <c r="M179" s="174" t="s">
        <v>1</v>
      </c>
      <c r="N179" s="175" t="s">
        <v>40</v>
      </c>
      <c r="O179" s="51"/>
      <c r="P179" s="162">
        <f t="shared" si="21"/>
        <v>0</v>
      </c>
      <c r="Q179" s="162">
        <v>1.41E-3</v>
      </c>
      <c r="R179" s="162">
        <f t="shared" si="22"/>
        <v>2.32932E-2</v>
      </c>
      <c r="S179" s="162">
        <v>0</v>
      </c>
      <c r="T179" s="163">
        <f t="shared" si="23"/>
        <v>0</v>
      </c>
      <c r="AR179" s="164" t="s">
        <v>310</v>
      </c>
      <c r="AT179" s="164" t="s">
        <v>383</v>
      </c>
      <c r="AU179" s="164" t="s">
        <v>86</v>
      </c>
      <c r="AY179" s="13" t="s">
        <v>176</v>
      </c>
      <c r="BE179" s="165">
        <f t="shared" si="24"/>
        <v>0</v>
      </c>
      <c r="BF179" s="165">
        <f t="shared" si="25"/>
        <v>0</v>
      </c>
      <c r="BG179" s="165">
        <f t="shared" si="26"/>
        <v>0</v>
      </c>
      <c r="BH179" s="165">
        <f t="shared" si="27"/>
        <v>0</v>
      </c>
      <c r="BI179" s="165">
        <f t="shared" si="28"/>
        <v>0</v>
      </c>
      <c r="BJ179" s="13" t="s">
        <v>86</v>
      </c>
      <c r="BK179" s="165">
        <f t="shared" si="29"/>
        <v>0</v>
      </c>
      <c r="BL179" s="13" t="s">
        <v>244</v>
      </c>
      <c r="BM179" s="164" t="s">
        <v>1662</v>
      </c>
    </row>
    <row r="180" spans="2:65" s="1" customFormat="1" ht="16.5" customHeight="1">
      <c r="B180" s="152"/>
      <c r="C180" s="166" t="s">
        <v>370</v>
      </c>
      <c r="D180" s="166" t="s">
        <v>383</v>
      </c>
      <c r="E180" s="167" t="s">
        <v>1663</v>
      </c>
      <c r="F180" s="168" t="s">
        <v>1664</v>
      </c>
      <c r="G180" s="169" t="s">
        <v>431</v>
      </c>
      <c r="H180" s="170">
        <v>1.6</v>
      </c>
      <c r="I180" s="171"/>
      <c r="J180" s="172">
        <f t="shared" si="20"/>
        <v>0</v>
      </c>
      <c r="K180" s="168" t="s">
        <v>1</v>
      </c>
      <c r="L180" s="173"/>
      <c r="M180" s="174" t="s">
        <v>1</v>
      </c>
      <c r="N180" s="175" t="s">
        <v>40</v>
      </c>
      <c r="O180" s="51"/>
      <c r="P180" s="162">
        <f t="shared" si="21"/>
        <v>0</v>
      </c>
      <c r="Q180" s="162">
        <v>1.41E-3</v>
      </c>
      <c r="R180" s="162">
        <f t="shared" si="22"/>
        <v>2.2560000000000002E-3</v>
      </c>
      <c r="S180" s="162">
        <v>0</v>
      </c>
      <c r="T180" s="163">
        <f t="shared" si="23"/>
        <v>0</v>
      </c>
      <c r="AR180" s="164" t="s">
        <v>310</v>
      </c>
      <c r="AT180" s="164" t="s">
        <v>383</v>
      </c>
      <c r="AU180" s="164" t="s">
        <v>86</v>
      </c>
      <c r="AY180" s="13" t="s">
        <v>176</v>
      </c>
      <c r="BE180" s="165">
        <f t="shared" si="24"/>
        <v>0</v>
      </c>
      <c r="BF180" s="165">
        <f t="shared" si="25"/>
        <v>0</v>
      </c>
      <c r="BG180" s="165">
        <f t="shared" si="26"/>
        <v>0</v>
      </c>
      <c r="BH180" s="165">
        <f t="shared" si="27"/>
        <v>0</v>
      </c>
      <c r="BI180" s="165">
        <f t="shared" si="28"/>
        <v>0</v>
      </c>
      <c r="BJ180" s="13" t="s">
        <v>86</v>
      </c>
      <c r="BK180" s="165">
        <f t="shared" si="29"/>
        <v>0</v>
      </c>
      <c r="BL180" s="13" t="s">
        <v>244</v>
      </c>
      <c r="BM180" s="164" t="s">
        <v>1665</v>
      </c>
    </row>
    <row r="181" spans="2:65" s="1" customFormat="1" ht="16.5" customHeight="1">
      <c r="B181" s="152"/>
      <c r="C181" s="153" t="s">
        <v>374</v>
      </c>
      <c r="D181" s="153" t="s">
        <v>178</v>
      </c>
      <c r="E181" s="154" t="s">
        <v>1666</v>
      </c>
      <c r="F181" s="155" t="s">
        <v>1667</v>
      </c>
      <c r="G181" s="156" t="s">
        <v>431</v>
      </c>
      <c r="H181" s="157">
        <v>6</v>
      </c>
      <c r="I181" s="158"/>
      <c r="J181" s="159">
        <f t="shared" si="20"/>
        <v>0</v>
      </c>
      <c r="K181" s="155" t="s">
        <v>1</v>
      </c>
      <c r="L181" s="28"/>
      <c r="M181" s="160" t="s">
        <v>1</v>
      </c>
      <c r="N181" s="161" t="s">
        <v>40</v>
      </c>
      <c r="O181" s="51"/>
      <c r="P181" s="162">
        <f t="shared" si="21"/>
        <v>0</v>
      </c>
      <c r="Q181" s="162">
        <v>0</v>
      </c>
      <c r="R181" s="162">
        <f t="shared" si="22"/>
        <v>0</v>
      </c>
      <c r="S181" s="162">
        <v>0</v>
      </c>
      <c r="T181" s="163">
        <f t="shared" si="23"/>
        <v>0</v>
      </c>
      <c r="AR181" s="164" t="s">
        <v>244</v>
      </c>
      <c r="AT181" s="164" t="s">
        <v>178</v>
      </c>
      <c r="AU181" s="164" t="s">
        <v>86</v>
      </c>
      <c r="AY181" s="13" t="s">
        <v>176</v>
      </c>
      <c r="BE181" s="165">
        <f t="shared" si="24"/>
        <v>0</v>
      </c>
      <c r="BF181" s="165">
        <f t="shared" si="25"/>
        <v>0</v>
      </c>
      <c r="BG181" s="165">
        <f t="shared" si="26"/>
        <v>0</v>
      </c>
      <c r="BH181" s="165">
        <f t="shared" si="27"/>
        <v>0</v>
      </c>
      <c r="BI181" s="165">
        <f t="shared" si="28"/>
        <v>0</v>
      </c>
      <c r="BJ181" s="13" t="s">
        <v>86</v>
      </c>
      <c r="BK181" s="165">
        <f t="shared" si="29"/>
        <v>0</v>
      </c>
      <c r="BL181" s="13" t="s">
        <v>244</v>
      </c>
      <c r="BM181" s="164" t="s">
        <v>1668</v>
      </c>
    </row>
    <row r="182" spans="2:65" s="1" customFormat="1" ht="16.5" customHeight="1">
      <c r="B182" s="152"/>
      <c r="C182" s="153" t="s">
        <v>378</v>
      </c>
      <c r="D182" s="153" t="s">
        <v>178</v>
      </c>
      <c r="E182" s="154" t="s">
        <v>1669</v>
      </c>
      <c r="F182" s="155" t="s">
        <v>1670</v>
      </c>
      <c r="G182" s="156" t="s">
        <v>431</v>
      </c>
      <c r="H182" s="157">
        <v>4.4000000000000004</v>
      </c>
      <c r="I182" s="158"/>
      <c r="J182" s="159">
        <f t="shared" si="20"/>
        <v>0</v>
      </c>
      <c r="K182" s="155" t="s">
        <v>1</v>
      </c>
      <c r="L182" s="28"/>
      <c r="M182" s="160" t="s">
        <v>1</v>
      </c>
      <c r="N182" s="161" t="s">
        <v>40</v>
      </c>
      <c r="O182" s="51"/>
      <c r="P182" s="162">
        <f t="shared" si="21"/>
        <v>0</v>
      </c>
      <c r="Q182" s="162">
        <v>0</v>
      </c>
      <c r="R182" s="162">
        <f t="shared" si="22"/>
        <v>0</v>
      </c>
      <c r="S182" s="162">
        <v>0</v>
      </c>
      <c r="T182" s="163">
        <f t="shared" si="23"/>
        <v>0</v>
      </c>
      <c r="AR182" s="164" t="s">
        <v>244</v>
      </c>
      <c r="AT182" s="164" t="s">
        <v>178</v>
      </c>
      <c r="AU182" s="164" t="s">
        <v>86</v>
      </c>
      <c r="AY182" s="13" t="s">
        <v>176</v>
      </c>
      <c r="BE182" s="165">
        <f t="shared" si="24"/>
        <v>0</v>
      </c>
      <c r="BF182" s="165">
        <f t="shared" si="25"/>
        <v>0</v>
      </c>
      <c r="BG182" s="165">
        <f t="shared" si="26"/>
        <v>0</v>
      </c>
      <c r="BH182" s="165">
        <f t="shared" si="27"/>
        <v>0</v>
      </c>
      <c r="BI182" s="165">
        <f t="shared" si="28"/>
        <v>0</v>
      </c>
      <c r="BJ182" s="13" t="s">
        <v>86</v>
      </c>
      <c r="BK182" s="165">
        <f t="shared" si="29"/>
        <v>0</v>
      </c>
      <c r="BL182" s="13" t="s">
        <v>244</v>
      </c>
      <c r="BM182" s="164" t="s">
        <v>1671</v>
      </c>
    </row>
    <row r="183" spans="2:65" s="1" customFormat="1" ht="16.5" customHeight="1">
      <c r="B183" s="152"/>
      <c r="C183" s="153" t="s">
        <v>382</v>
      </c>
      <c r="D183" s="153" t="s">
        <v>178</v>
      </c>
      <c r="E183" s="154" t="s">
        <v>1672</v>
      </c>
      <c r="F183" s="155" t="s">
        <v>1673</v>
      </c>
      <c r="G183" s="156" t="s">
        <v>431</v>
      </c>
      <c r="H183" s="157">
        <v>16.52</v>
      </c>
      <c r="I183" s="158"/>
      <c r="J183" s="159">
        <f t="shared" si="20"/>
        <v>0</v>
      </c>
      <c r="K183" s="155" t="s">
        <v>1</v>
      </c>
      <c r="L183" s="28"/>
      <c r="M183" s="160" t="s">
        <v>1</v>
      </c>
      <c r="N183" s="161" t="s">
        <v>40</v>
      </c>
      <c r="O183" s="51"/>
      <c r="P183" s="162">
        <f t="shared" si="21"/>
        <v>0</v>
      </c>
      <c r="Q183" s="162">
        <v>0</v>
      </c>
      <c r="R183" s="162">
        <f t="shared" si="22"/>
        <v>0</v>
      </c>
      <c r="S183" s="162">
        <v>0</v>
      </c>
      <c r="T183" s="163">
        <f t="shared" si="23"/>
        <v>0</v>
      </c>
      <c r="AR183" s="164" t="s">
        <v>244</v>
      </c>
      <c r="AT183" s="164" t="s">
        <v>178</v>
      </c>
      <c r="AU183" s="164" t="s">
        <v>86</v>
      </c>
      <c r="AY183" s="13" t="s">
        <v>176</v>
      </c>
      <c r="BE183" s="165">
        <f t="shared" si="24"/>
        <v>0</v>
      </c>
      <c r="BF183" s="165">
        <f t="shared" si="25"/>
        <v>0</v>
      </c>
      <c r="BG183" s="165">
        <f t="shared" si="26"/>
        <v>0</v>
      </c>
      <c r="BH183" s="165">
        <f t="shared" si="27"/>
        <v>0</v>
      </c>
      <c r="BI183" s="165">
        <f t="shared" si="28"/>
        <v>0</v>
      </c>
      <c r="BJ183" s="13" t="s">
        <v>86</v>
      </c>
      <c r="BK183" s="165">
        <f t="shared" si="29"/>
        <v>0</v>
      </c>
      <c r="BL183" s="13" t="s">
        <v>244</v>
      </c>
      <c r="BM183" s="164" t="s">
        <v>1674</v>
      </c>
    </row>
    <row r="184" spans="2:65" s="1" customFormat="1" ht="16.5" customHeight="1">
      <c r="B184" s="152"/>
      <c r="C184" s="153" t="s">
        <v>387</v>
      </c>
      <c r="D184" s="153" t="s">
        <v>178</v>
      </c>
      <c r="E184" s="154" t="s">
        <v>1675</v>
      </c>
      <c r="F184" s="155" t="s">
        <v>1676</v>
      </c>
      <c r="G184" s="156" t="s">
        <v>431</v>
      </c>
      <c r="H184" s="157">
        <v>1.6</v>
      </c>
      <c r="I184" s="158"/>
      <c r="J184" s="159">
        <f t="shared" si="20"/>
        <v>0</v>
      </c>
      <c r="K184" s="155" t="s">
        <v>1</v>
      </c>
      <c r="L184" s="28"/>
      <c r="M184" s="160" t="s">
        <v>1</v>
      </c>
      <c r="N184" s="161" t="s">
        <v>40</v>
      </c>
      <c r="O184" s="51"/>
      <c r="P184" s="162">
        <f t="shared" si="21"/>
        <v>0</v>
      </c>
      <c r="Q184" s="162">
        <v>0</v>
      </c>
      <c r="R184" s="162">
        <f t="shared" si="22"/>
        <v>0</v>
      </c>
      <c r="S184" s="162">
        <v>0</v>
      </c>
      <c r="T184" s="163">
        <f t="shared" si="23"/>
        <v>0</v>
      </c>
      <c r="AR184" s="164" t="s">
        <v>244</v>
      </c>
      <c r="AT184" s="164" t="s">
        <v>178</v>
      </c>
      <c r="AU184" s="164" t="s">
        <v>86</v>
      </c>
      <c r="AY184" s="13" t="s">
        <v>176</v>
      </c>
      <c r="BE184" s="165">
        <f t="shared" si="24"/>
        <v>0</v>
      </c>
      <c r="BF184" s="165">
        <f t="shared" si="25"/>
        <v>0</v>
      </c>
      <c r="BG184" s="165">
        <f t="shared" si="26"/>
        <v>0</v>
      </c>
      <c r="BH184" s="165">
        <f t="shared" si="27"/>
        <v>0</v>
      </c>
      <c r="BI184" s="165">
        <f t="shared" si="28"/>
        <v>0</v>
      </c>
      <c r="BJ184" s="13" t="s">
        <v>86</v>
      </c>
      <c r="BK184" s="165">
        <f t="shared" si="29"/>
        <v>0</v>
      </c>
      <c r="BL184" s="13" t="s">
        <v>244</v>
      </c>
      <c r="BM184" s="164" t="s">
        <v>1677</v>
      </c>
    </row>
    <row r="185" spans="2:65" s="1" customFormat="1" ht="24" customHeight="1">
      <c r="B185" s="152"/>
      <c r="C185" s="153" t="s">
        <v>391</v>
      </c>
      <c r="D185" s="153" t="s">
        <v>178</v>
      </c>
      <c r="E185" s="154" t="s">
        <v>1678</v>
      </c>
      <c r="F185" s="155" t="s">
        <v>1679</v>
      </c>
      <c r="G185" s="156" t="s">
        <v>431</v>
      </c>
      <c r="H185" s="157">
        <v>761.01</v>
      </c>
      <c r="I185" s="158"/>
      <c r="J185" s="159">
        <f t="shared" si="20"/>
        <v>0</v>
      </c>
      <c r="K185" s="155" t="s">
        <v>1</v>
      </c>
      <c r="L185" s="28"/>
      <c r="M185" s="160" t="s">
        <v>1</v>
      </c>
      <c r="N185" s="161" t="s">
        <v>40</v>
      </c>
      <c r="O185" s="51"/>
      <c r="P185" s="162">
        <f t="shared" si="21"/>
        <v>0</v>
      </c>
      <c r="Q185" s="162">
        <v>1.8000000000000001E-4</v>
      </c>
      <c r="R185" s="162">
        <f t="shared" si="22"/>
        <v>0.13698180000000001</v>
      </c>
      <c r="S185" s="162">
        <v>0</v>
      </c>
      <c r="T185" s="163">
        <f t="shared" si="23"/>
        <v>0</v>
      </c>
      <c r="AR185" s="164" t="s">
        <v>244</v>
      </c>
      <c r="AT185" s="164" t="s">
        <v>178</v>
      </c>
      <c r="AU185" s="164" t="s">
        <v>86</v>
      </c>
      <c r="AY185" s="13" t="s">
        <v>176</v>
      </c>
      <c r="BE185" s="165">
        <f t="shared" si="24"/>
        <v>0</v>
      </c>
      <c r="BF185" s="165">
        <f t="shared" si="25"/>
        <v>0</v>
      </c>
      <c r="BG185" s="165">
        <f t="shared" si="26"/>
        <v>0</v>
      </c>
      <c r="BH185" s="165">
        <f t="shared" si="27"/>
        <v>0</v>
      </c>
      <c r="BI185" s="165">
        <f t="shared" si="28"/>
        <v>0</v>
      </c>
      <c r="BJ185" s="13" t="s">
        <v>86</v>
      </c>
      <c r="BK185" s="165">
        <f t="shared" si="29"/>
        <v>0</v>
      </c>
      <c r="BL185" s="13" t="s">
        <v>244</v>
      </c>
      <c r="BM185" s="164" t="s">
        <v>1680</v>
      </c>
    </row>
    <row r="186" spans="2:65" s="1" customFormat="1" ht="24" customHeight="1">
      <c r="B186" s="152"/>
      <c r="C186" s="153" t="s">
        <v>395</v>
      </c>
      <c r="D186" s="153" t="s">
        <v>178</v>
      </c>
      <c r="E186" s="154" t="s">
        <v>1681</v>
      </c>
      <c r="F186" s="155" t="s">
        <v>1682</v>
      </c>
      <c r="G186" s="156" t="s">
        <v>431</v>
      </c>
      <c r="H186" s="157">
        <v>40.119999999999997</v>
      </c>
      <c r="I186" s="158"/>
      <c r="J186" s="159">
        <f t="shared" si="20"/>
        <v>0</v>
      </c>
      <c r="K186" s="155" t="s">
        <v>1</v>
      </c>
      <c r="L186" s="28"/>
      <c r="M186" s="160" t="s">
        <v>1</v>
      </c>
      <c r="N186" s="161" t="s">
        <v>40</v>
      </c>
      <c r="O186" s="51"/>
      <c r="P186" s="162">
        <f t="shared" si="21"/>
        <v>0</v>
      </c>
      <c r="Q186" s="162">
        <v>3.4000000000000002E-4</v>
      </c>
      <c r="R186" s="162">
        <f t="shared" si="22"/>
        <v>1.36408E-2</v>
      </c>
      <c r="S186" s="162">
        <v>0</v>
      </c>
      <c r="T186" s="163">
        <f t="shared" si="23"/>
        <v>0</v>
      </c>
      <c r="AR186" s="164" t="s">
        <v>244</v>
      </c>
      <c r="AT186" s="164" t="s">
        <v>178</v>
      </c>
      <c r="AU186" s="164" t="s">
        <v>86</v>
      </c>
      <c r="AY186" s="13" t="s">
        <v>176</v>
      </c>
      <c r="BE186" s="165">
        <f t="shared" si="24"/>
        <v>0</v>
      </c>
      <c r="BF186" s="165">
        <f t="shared" si="25"/>
        <v>0</v>
      </c>
      <c r="BG186" s="165">
        <f t="shared" si="26"/>
        <v>0</v>
      </c>
      <c r="BH186" s="165">
        <f t="shared" si="27"/>
        <v>0</v>
      </c>
      <c r="BI186" s="165">
        <f t="shared" si="28"/>
        <v>0</v>
      </c>
      <c r="BJ186" s="13" t="s">
        <v>86</v>
      </c>
      <c r="BK186" s="165">
        <f t="shared" si="29"/>
        <v>0</v>
      </c>
      <c r="BL186" s="13" t="s">
        <v>244</v>
      </c>
      <c r="BM186" s="164" t="s">
        <v>1683</v>
      </c>
    </row>
    <row r="187" spans="2:65" s="1" customFormat="1" ht="24" customHeight="1">
      <c r="B187" s="152"/>
      <c r="C187" s="153" t="s">
        <v>400</v>
      </c>
      <c r="D187" s="153" t="s">
        <v>178</v>
      </c>
      <c r="E187" s="154" t="s">
        <v>1684</v>
      </c>
      <c r="F187" s="155" t="s">
        <v>1685</v>
      </c>
      <c r="G187" s="156" t="s">
        <v>206</v>
      </c>
      <c r="H187" s="157">
        <v>0.433</v>
      </c>
      <c r="I187" s="158"/>
      <c r="J187" s="159">
        <f t="shared" si="20"/>
        <v>0</v>
      </c>
      <c r="K187" s="155" t="s">
        <v>1</v>
      </c>
      <c r="L187" s="28"/>
      <c r="M187" s="160" t="s">
        <v>1</v>
      </c>
      <c r="N187" s="161" t="s">
        <v>40</v>
      </c>
      <c r="O187" s="51"/>
      <c r="P187" s="162">
        <f t="shared" si="21"/>
        <v>0</v>
      </c>
      <c r="Q187" s="162">
        <v>0</v>
      </c>
      <c r="R187" s="162">
        <f t="shared" si="22"/>
        <v>0</v>
      </c>
      <c r="S187" s="162">
        <v>0</v>
      </c>
      <c r="T187" s="163">
        <f t="shared" si="23"/>
        <v>0</v>
      </c>
      <c r="AR187" s="164" t="s">
        <v>244</v>
      </c>
      <c r="AT187" s="164" t="s">
        <v>178</v>
      </c>
      <c r="AU187" s="164" t="s">
        <v>86</v>
      </c>
      <c r="AY187" s="13" t="s">
        <v>176</v>
      </c>
      <c r="BE187" s="165">
        <f t="shared" si="24"/>
        <v>0</v>
      </c>
      <c r="BF187" s="165">
        <f t="shared" si="25"/>
        <v>0</v>
      </c>
      <c r="BG187" s="165">
        <f t="shared" si="26"/>
        <v>0</v>
      </c>
      <c r="BH187" s="165">
        <f t="shared" si="27"/>
        <v>0</v>
      </c>
      <c r="BI187" s="165">
        <f t="shared" si="28"/>
        <v>0</v>
      </c>
      <c r="BJ187" s="13" t="s">
        <v>86</v>
      </c>
      <c r="BK187" s="165">
        <f t="shared" si="29"/>
        <v>0</v>
      </c>
      <c r="BL187" s="13" t="s">
        <v>244</v>
      </c>
      <c r="BM187" s="164" t="s">
        <v>1686</v>
      </c>
    </row>
    <row r="188" spans="2:65" s="11" customFormat="1" ht="22.9" customHeight="1">
      <c r="B188" s="139"/>
      <c r="D188" s="140" t="s">
        <v>73</v>
      </c>
      <c r="E188" s="150" t="s">
        <v>1687</v>
      </c>
      <c r="F188" s="150" t="s">
        <v>1557</v>
      </c>
      <c r="I188" s="142"/>
      <c r="J188" s="151">
        <f>BK188</f>
        <v>0</v>
      </c>
      <c r="L188" s="139"/>
      <c r="M188" s="144"/>
      <c r="N188" s="145"/>
      <c r="O188" s="145"/>
      <c r="P188" s="146">
        <f>SUM(P189:P213)</f>
        <v>0</v>
      </c>
      <c r="Q188" s="145"/>
      <c r="R188" s="146">
        <f>SUM(R189:R213)</f>
        <v>1.4506100000000002</v>
      </c>
      <c r="S188" s="145"/>
      <c r="T188" s="147">
        <f>SUM(T189:T213)</f>
        <v>2.4589800000000004</v>
      </c>
      <c r="AR188" s="140" t="s">
        <v>86</v>
      </c>
      <c r="AT188" s="148" t="s">
        <v>73</v>
      </c>
      <c r="AU188" s="148" t="s">
        <v>81</v>
      </c>
      <c r="AY188" s="140" t="s">
        <v>176</v>
      </c>
      <c r="BK188" s="149">
        <f>SUM(BK189:BK213)</f>
        <v>0</v>
      </c>
    </row>
    <row r="189" spans="2:65" s="1" customFormat="1" ht="24" customHeight="1">
      <c r="B189" s="152"/>
      <c r="C189" s="153" t="s">
        <v>404</v>
      </c>
      <c r="D189" s="153" t="s">
        <v>178</v>
      </c>
      <c r="E189" s="154" t="s">
        <v>1688</v>
      </c>
      <c r="F189" s="155" t="s">
        <v>1689</v>
      </c>
      <c r="G189" s="156" t="s">
        <v>234</v>
      </c>
      <c r="H189" s="157">
        <v>34</v>
      </c>
      <c r="I189" s="158"/>
      <c r="J189" s="159">
        <f t="shared" ref="J189:J213" si="30">ROUND(I189*H189,2)</f>
        <v>0</v>
      </c>
      <c r="K189" s="155" t="s">
        <v>1</v>
      </c>
      <c r="L189" s="28"/>
      <c r="M189" s="160" t="s">
        <v>1</v>
      </c>
      <c r="N189" s="161" t="s">
        <v>40</v>
      </c>
      <c r="O189" s="51"/>
      <c r="P189" s="162">
        <f t="shared" ref="P189:P213" si="31">O189*H189</f>
        <v>0</v>
      </c>
      <c r="Q189" s="162">
        <v>0</v>
      </c>
      <c r="R189" s="162">
        <f t="shared" ref="R189:R213" si="32">Q189*H189</f>
        <v>0</v>
      </c>
      <c r="S189" s="162">
        <v>1.933E-2</v>
      </c>
      <c r="T189" s="163">
        <f t="shared" ref="T189:T213" si="33">S189*H189</f>
        <v>0.65722000000000003</v>
      </c>
      <c r="AR189" s="164" t="s">
        <v>244</v>
      </c>
      <c r="AT189" s="164" t="s">
        <v>178</v>
      </c>
      <c r="AU189" s="164" t="s">
        <v>86</v>
      </c>
      <c r="AY189" s="13" t="s">
        <v>176</v>
      </c>
      <c r="BE189" s="165">
        <f t="shared" ref="BE189:BE213" si="34">IF(N189="základná",J189,0)</f>
        <v>0</v>
      </c>
      <c r="BF189" s="165">
        <f t="shared" ref="BF189:BF213" si="35">IF(N189="znížená",J189,0)</f>
        <v>0</v>
      </c>
      <c r="BG189" s="165">
        <f t="shared" ref="BG189:BG213" si="36">IF(N189="zákl. prenesená",J189,0)</f>
        <v>0</v>
      </c>
      <c r="BH189" s="165">
        <f t="shared" ref="BH189:BH213" si="37">IF(N189="zníž. prenesená",J189,0)</f>
        <v>0</v>
      </c>
      <c r="BI189" s="165">
        <f t="shared" ref="BI189:BI213" si="38">IF(N189="nulová",J189,0)</f>
        <v>0</v>
      </c>
      <c r="BJ189" s="13" t="s">
        <v>86</v>
      </c>
      <c r="BK189" s="165">
        <f t="shared" ref="BK189:BK213" si="39">ROUND(I189*H189,2)</f>
        <v>0</v>
      </c>
      <c r="BL189" s="13" t="s">
        <v>244</v>
      </c>
      <c r="BM189" s="164" t="s">
        <v>1690</v>
      </c>
    </row>
    <row r="190" spans="2:65" s="1" customFormat="1" ht="24" customHeight="1">
      <c r="B190" s="152"/>
      <c r="C190" s="153" t="s">
        <v>408</v>
      </c>
      <c r="D190" s="153" t="s">
        <v>178</v>
      </c>
      <c r="E190" s="154" t="s">
        <v>1691</v>
      </c>
      <c r="F190" s="155" t="s">
        <v>1692</v>
      </c>
      <c r="G190" s="156" t="s">
        <v>234</v>
      </c>
      <c r="H190" s="157">
        <v>17</v>
      </c>
      <c r="I190" s="158"/>
      <c r="J190" s="159">
        <f t="shared" si="30"/>
        <v>0</v>
      </c>
      <c r="K190" s="155" t="s">
        <v>1</v>
      </c>
      <c r="L190" s="28"/>
      <c r="M190" s="160" t="s">
        <v>1</v>
      </c>
      <c r="N190" s="161" t="s">
        <v>40</v>
      </c>
      <c r="O190" s="51"/>
      <c r="P190" s="162">
        <f t="shared" si="31"/>
        <v>0</v>
      </c>
      <c r="Q190" s="162">
        <v>0</v>
      </c>
      <c r="R190" s="162">
        <f t="shared" si="32"/>
        <v>0</v>
      </c>
      <c r="S190" s="162">
        <v>1.9460000000000002E-2</v>
      </c>
      <c r="T190" s="163">
        <f t="shared" si="33"/>
        <v>0.33082</v>
      </c>
      <c r="AR190" s="164" t="s">
        <v>244</v>
      </c>
      <c r="AT190" s="164" t="s">
        <v>178</v>
      </c>
      <c r="AU190" s="164" t="s">
        <v>86</v>
      </c>
      <c r="AY190" s="13" t="s">
        <v>176</v>
      </c>
      <c r="BE190" s="165">
        <f t="shared" si="34"/>
        <v>0</v>
      </c>
      <c r="BF190" s="165">
        <f t="shared" si="35"/>
        <v>0</v>
      </c>
      <c r="BG190" s="165">
        <f t="shared" si="36"/>
        <v>0</v>
      </c>
      <c r="BH190" s="165">
        <f t="shared" si="37"/>
        <v>0</v>
      </c>
      <c r="BI190" s="165">
        <f t="shared" si="38"/>
        <v>0</v>
      </c>
      <c r="BJ190" s="13" t="s">
        <v>86</v>
      </c>
      <c r="BK190" s="165">
        <f t="shared" si="39"/>
        <v>0</v>
      </c>
      <c r="BL190" s="13" t="s">
        <v>244</v>
      </c>
      <c r="BM190" s="164" t="s">
        <v>1693</v>
      </c>
    </row>
    <row r="191" spans="2:65" s="1" customFormat="1" ht="16.5" customHeight="1">
      <c r="B191" s="152"/>
      <c r="C191" s="153" t="s">
        <v>412</v>
      </c>
      <c r="D191" s="153" t="s">
        <v>178</v>
      </c>
      <c r="E191" s="154" t="s">
        <v>1694</v>
      </c>
      <c r="F191" s="155" t="s">
        <v>1695</v>
      </c>
      <c r="G191" s="156" t="s">
        <v>234</v>
      </c>
      <c r="H191" s="157">
        <v>6</v>
      </c>
      <c r="I191" s="158"/>
      <c r="J191" s="159">
        <f t="shared" si="30"/>
        <v>0</v>
      </c>
      <c r="K191" s="155" t="s">
        <v>1</v>
      </c>
      <c r="L191" s="28"/>
      <c r="M191" s="160" t="s">
        <v>1</v>
      </c>
      <c r="N191" s="161" t="s">
        <v>40</v>
      </c>
      <c r="O191" s="51"/>
      <c r="P191" s="162">
        <f t="shared" si="31"/>
        <v>0</v>
      </c>
      <c r="Q191" s="162">
        <v>0</v>
      </c>
      <c r="R191" s="162">
        <f t="shared" si="32"/>
        <v>0</v>
      </c>
      <c r="S191" s="162">
        <v>1.4E-2</v>
      </c>
      <c r="T191" s="163">
        <f t="shared" si="33"/>
        <v>8.4000000000000005E-2</v>
      </c>
      <c r="AR191" s="164" t="s">
        <v>244</v>
      </c>
      <c r="AT191" s="164" t="s">
        <v>178</v>
      </c>
      <c r="AU191" s="164" t="s">
        <v>86</v>
      </c>
      <c r="AY191" s="13" t="s">
        <v>176</v>
      </c>
      <c r="BE191" s="165">
        <f t="shared" si="34"/>
        <v>0</v>
      </c>
      <c r="BF191" s="165">
        <f t="shared" si="35"/>
        <v>0</v>
      </c>
      <c r="BG191" s="165">
        <f t="shared" si="36"/>
        <v>0</v>
      </c>
      <c r="BH191" s="165">
        <f t="shared" si="37"/>
        <v>0</v>
      </c>
      <c r="BI191" s="165">
        <f t="shared" si="38"/>
        <v>0</v>
      </c>
      <c r="BJ191" s="13" t="s">
        <v>86</v>
      </c>
      <c r="BK191" s="165">
        <f t="shared" si="39"/>
        <v>0</v>
      </c>
      <c r="BL191" s="13" t="s">
        <v>244</v>
      </c>
      <c r="BM191" s="164" t="s">
        <v>1696</v>
      </c>
    </row>
    <row r="192" spans="2:65" s="1" customFormat="1" ht="24" customHeight="1">
      <c r="B192" s="152"/>
      <c r="C192" s="153" t="s">
        <v>416</v>
      </c>
      <c r="D192" s="153" t="s">
        <v>178</v>
      </c>
      <c r="E192" s="154" t="s">
        <v>1697</v>
      </c>
      <c r="F192" s="155" t="s">
        <v>1698</v>
      </c>
      <c r="G192" s="156" t="s">
        <v>234</v>
      </c>
      <c r="H192" s="157">
        <v>2</v>
      </c>
      <c r="I192" s="158"/>
      <c r="J192" s="159">
        <f t="shared" si="30"/>
        <v>0</v>
      </c>
      <c r="K192" s="155" t="s">
        <v>1</v>
      </c>
      <c r="L192" s="28"/>
      <c r="M192" s="160" t="s">
        <v>1</v>
      </c>
      <c r="N192" s="161" t="s">
        <v>40</v>
      </c>
      <c r="O192" s="51"/>
      <c r="P192" s="162">
        <f t="shared" si="31"/>
        <v>0</v>
      </c>
      <c r="Q192" s="162">
        <v>0</v>
      </c>
      <c r="R192" s="162">
        <f t="shared" si="32"/>
        <v>0</v>
      </c>
      <c r="S192" s="162">
        <v>0.69347000000000003</v>
      </c>
      <c r="T192" s="163">
        <f t="shared" si="33"/>
        <v>1.3869400000000001</v>
      </c>
      <c r="AR192" s="164" t="s">
        <v>244</v>
      </c>
      <c r="AT192" s="164" t="s">
        <v>178</v>
      </c>
      <c r="AU192" s="164" t="s">
        <v>86</v>
      </c>
      <c r="AY192" s="13" t="s">
        <v>176</v>
      </c>
      <c r="BE192" s="165">
        <f t="shared" si="34"/>
        <v>0</v>
      </c>
      <c r="BF192" s="165">
        <f t="shared" si="35"/>
        <v>0</v>
      </c>
      <c r="BG192" s="165">
        <f t="shared" si="36"/>
        <v>0</v>
      </c>
      <c r="BH192" s="165">
        <f t="shared" si="37"/>
        <v>0</v>
      </c>
      <c r="BI192" s="165">
        <f t="shared" si="38"/>
        <v>0</v>
      </c>
      <c r="BJ192" s="13" t="s">
        <v>86</v>
      </c>
      <c r="BK192" s="165">
        <f t="shared" si="39"/>
        <v>0</v>
      </c>
      <c r="BL192" s="13" t="s">
        <v>244</v>
      </c>
      <c r="BM192" s="164" t="s">
        <v>1699</v>
      </c>
    </row>
    <row r="193" spans="2:65" s="1" customFormat="1" ht="36" customHeight="1">
      <c r="B193" s="152"/>
      <c r="C193" s="166" t="s">
        <v>420</v>
      </c>
      <c r="D193" s="166" t="s">
        <v>383</v>
      </c>
      <c r="E193" s="167" t="s">
        <v>1700</v>
      </c>
      <c r="F193" s="168" t="s">
        <v>1701</v>
      </c>
      <c r="G193" s="169" t="s">
        <v>221</v>
      </c>
      <c r="H193" s="170">
        <v>17</v>
      </c>
      <c r="I193" s="171"/>
      <c r="J193" s="172">
        <f t="shared" si="30"/>
        <v>0</v>
      </c>
      <c r="K193" s="168" t="s">
        <v>1</v>
      </c>
      <c r="L193" s="173"/>
      <c r="M193" s="174" t="s">
        <v>1</v>
      </c>
      <c r="N193" s="175" t="s">
        <v>40</v>
      </c>
      <c r="O193" s="51"/>
      <c r="P193" s="162">
        <f t="shared" si="31"/>
        <v>0</v>
      </c>
      <c r="Q193" s="162">
        <v>1.6049999999999998E-2</v>
      </c>
      <c r="R193" s="162">
        <f t="shared" si="32"/>
        <v>0.27284999999999998</v>
      </c>
      <c r="S193" s="162">
        <v>0</v>
      </c>
      <c r="T193" s="163">
        <f t="shared" si="33"/>
        <v>0</v>
      </c>
      <c r="AR193" s="164" t="s">
        <v>310</v>
      </c>
      <c r="AT193" s="164" t="s">
        <v>383</v>
      </c>
      <c r="AU193" s="164" t="s">
        <v>86</v>
      </c>
      <c r="AY193" s="13" t="s">
        <v>176</v>
      </c>
      <c r="BE193" s="165">
        <f t="shared" si="34"/>
        <v>0</v>
      </c>
      <c r="BF193" s="165">
        <f t="shared" si="35"/>
        <v>0</v>
      </c>
      <c r="BG193" s="165">
        <f t="shared" si="36"/>
        <v>0</v>
      </c>
      <c r="BH193" s="165">
        <f t="shared" si="37"/>
        <v>0</v>
      </c>
      <c r="BI193" s="165">
        <f t="shared" si="38"/>
        <v>0</v>
      </c>
      <c r="BJ193" s="13" t="s">
        <v>86</v>
      </c>
      <c r="BK193" s="165">
        <f t="shared" si="39"/>
        <v>0</v>
      </c>
      <c r="BL193" s="13" t="s">
        <v>244</v>
      </c>
      <c r="BM193" s="164" t="s">
        <v>1702</v>
      </c>
    </row>
    <row r="194" spans="2:65" s="1" customFormat="1" ht="24" customHeight="1">
      <c r="B194" s="152"/>
      <c r="C194" s="153" t="s">
        <v>424</v>
      </c>
      <c r="D194" s="153" t="s">
        <v>178</v>
      </c>
      <c r="E194" s="154" t="s">
        <v>1703</v>
      </c>
      <c r="F194" s="155" t="s">
        <v>1704</v>
      </c>
      <c r="G194" s="156" t="s">
        <v>234</v>
      </c>
      <c r="H194" s="157">
        <v>17</v>
      </c>
      <c r="I194" s="158"/>
      <c r="J194" s="159">
        <f t="shared" si="30"/>
        <v>0</v>
      </c>
      <c r="K194" s="155" t="s">
        <v>1</v>
      </c>
      <c r="L194" s="28"/>
      <c r="M194" s="160" t="s">
        <v>1</v>
      </c>
      <c r="N194" s="161" t="s">
        <v>40</v>
      </c>
      <c r="O194" s="51"/>
      <c r="P194" s="162">
        <f t="shared" si="31"/>
        <v>0</v>
      </c>
      <c r="Q194" s="162">
        <v>0</v>
      </c>
      <c r="R194" s="162">
        <f t="shared" si="32"/>
        <v>0</v>
      </c>
      <c r="S194" s="162">
        <v>0</v>
      </c>
      <c r="T194" s="163">
        <f t="shared" si="33"/>
        <v>0</v>
      </c>
      <c r="AR194" s="164" t="s">
        <v>244</v>
      </c>
      <c r="AT194" s="164" t="s">
        <v>178</v>
      </c>
      <c r="AU194" s="164" t="s">
        <v>86</v>
      </c>
      <c r="AY194" s="13" t="s">
        <v>176</v>
      </c>
      <c r="BE194" s="165">
        <f t="shared" si="34"/>
        <v>0</v>
      </c>
      <c r="BF194" s="165">
        <f t="shared" si="35"/>
        <v>0</v>
      </c>
      <c r="BG194" s="165">
        <f t="shared" si="36"/>
        <v>0</v>
      </c>
      <c r="BH194" s="165">
        <f t="shared" si="37"/>
        <v>0</v>
      </c>
      <c r="BI194" s="165">
        <f t="shared" si="38"/>
        <v>0</v>
      </c>
      <c r="BJ194" s="13" t="s">
        <v>86</v>
      </c>
      <c r="BK194" s="165">
        <f t="shared" si="39"/>
        <v>0</v>
      </c>
      <c r="BL194" s="13" t="s">
        <v>244</v>
      </c>
      <c r="BM194" s="164" t="s">
        <v>1705</v>
      </c>
    </row>
    <row r="195" spans="2:65" s="1" customFormat="1" ht="24" customHeight="1">
      <c r="B195" s="152"/>
      <c r="C195" s="166" t="s">
        <v>428</v>
      </c>
      <c r="D195" s="166" t="s">
        <v>383</v>
      </c>
      <c r="E195" s="167" t="s">
        <v>1706</v>
      </c>
      <c r="F195" s="168" t="s">
        <v>1707</v>
      </c>
      <c r="G195" s="169" t="s">
        <v>221</v>
      </c>
      <c r="H195" s="170">
        <v>17</v>
      </c>
      <c r="I195" s="171"/>
      <c r="J195" s="172">
        <f t="shared" si="30"/>
        <v>0</v>
      </c>
      <c r="K195" s="168" t="s">
        <v>1</v>
      </c>
      <c r="L195" s="173"/>
      <c r="M195" s="174" t="s">
        <v>1</v>
      </c>
      <c r="N195" s="175" t="s">
        <v>40</v>
      </c>
      <c r="O195" s="51"/>
      <c r="P195" s="162">
        <f t="shared" si="31"/>
        <v>0</v>
      </c>
      <c r="Q195" s="162">
        <v>1.35E-2</v>
      </c>
      <c r="R195" s="162">
        <f t="shared" si="32"/>
        <v>0.22950000000000001</v>
      </c>
      <c r="S195" s="162">
        <v>0</v>
      </c>
      <c r="T195" s="163">
        <f t="shared" si="33"/>
        <v>0</v>
      </c>
      <c r="AR195" s="164" t="s">
        <v>310</v>
      </c>
      <c r="AT195" s="164" t="s">
        <v>383</v>
      </c>
      <c r="AU195" s="164" t="s">
        <v>86</v>
      </c>
      <c r="AY195" s="13" t="s">
        <v>176</v>
      </c>
      <c r="BE195" s="165">
        <f t="shared" si="34"/>
        <v>0</v>
      </c>
      <c r="BF195" s="165">
        <f t="shared" si="35"/>
        <v>0</v>
      </c>
      <c r="BG195" s="165">
        <f t="shared" si="36"/>
        <v>0</v>
      </c>
      <c r="BH195" s="165">
        <f t="shared" si="37"/>
        <v>0</v>
      </c>
      <c r="BI195" s="165">
        <f t="shared" si="38"/>
        <v>0</v>
      </c>
      <c r="BJ195" s="13" t="s">
        <v>86</v>
      </c>
      <c r="BK195" s="165">
        <f t="shared" si="39"/>
        <v>0</v>
      </c>
      <c r="BL195" s="13" t="s">
        <v>244</v>
      </c>
      <c r="BM195" s="164" t="s">
        <v>1708</v>
      </c>
    </row>
    <row r="196" spans="2:65" s="1" customFormat="1" ht="16.5" customHeight="1">
      <c r="B196" s="152"/>
      <c r="C196" s="153" t="s">
        <v>433</v>
      </c>
      <c r="D196" s="153" t="s">
        <v>178</v>
      </c>
      <c r="E196" s="154" t="s">
        <v>1709</v>
      </c>
      <c r="F196" s="155" t="s">
        <v>1710</v>
      </c>
      <c r="G196" s="156" t="s">
        <v>221</v>
      </c>
      <c r="H196" s="157">
        <v>17</v>
      </c>
      <c r="I196" s="158"/>
      <c r="J196" s="159">
        <f t="shared" si="30"/>
        <v>0</v>
      </c>
      <c r="K196" s="155" t="s">
        <v>1</v>
      </c>
      <c r="L196" s="28"/>
      <c r="M196" s="160" t="s">
        <v>1</v>
      </c>
      <c r="N196" s="161" t="s">
        <v>40</v>
      </c>
      <c r="O196" s="51"/>
      <c r="P196" s="162">
        <f t="shared" si="31"/>
        <v>0</v>
      </c>
      <c r="Q196" s="162">
        <v>6.4000000000000005E-4</v>
      </c>
      <c r="R196" s="162">
        <f t="shared" si="32"/>
        <v>1.0880000000000001E-2</v>
      </c>
      <c r="S196" s="162">
        <v>0</v>
      </c>
      <c r="T196" s="163">
        <f t="shared" si="33"/>
        <v>0</v>
      </c>
      <c r="AR196" s="164" t="s">
        <v>244</v>
      </c>
      <c r="AT196" s="164" t="s">
        <v>178</v>
      </c>
      <c r="AU196" s="164" t="s">
        <v>86</v>
      </c>
      <c r="AY196" s="13" t="s">
        <v>176</v>
      </c>
      <c r="BE196" s="165">
        <f t="shared" si="34"/>
        <v>0</v>
      </c>
      <c r="BF196" s="165">
        <f t="shared" si="35"/>
        <v>0</v>
      </c>
      <c r="BG196" s="165">
        <f t="shared" si="36"/>
        <v>0</v>
      </c>
      <c r="BH196" s="165">
        <f t="shared" si="37"/>
        <v>0</v>
      </c>
      <c r="BI196" s="165">
        <f t="shared" si="38"/>
        <v>0</v>
      </c>
      <c r="BJ196" s="13" t="s">
        <v>86</v>
      </c>
      <c r="BK196" s="165">
        <f t="shared" si="39"/>
        <v>0</v>
      </c>
      <c r="BL196" s="13" t="s">
        <v>244</v>
      </c>
      <c r="BM196" s="164" t="s">
        <v>1711</v>
      </c>
    </row>
    <row r="197" spans="2:65" s="1" customFormat="1" ht="16.5" customHeight="1">
      <c r="B197" s="152"/>
      <c r="C197" s="166" t="s">
        <v>437</v>
      </c>
      <c r="D197" s="166" t="s">
        <v>383</v>
      </c>
      <c r="E197" s="167" t="s">
        <v>1712</v>
      </c>
      <c r="F197" s="168" t="s">
        <v>1713</v>
      </c>
      <c r="G197" s="169" t="s">
        <v>221</v>
      </c>
      <c r="H197" s="170">
        <v>38</v>
      </c>
      <c r="I197" s="171"/>
      <c r="J197" s="172">
        <f t="shared" si="30"/>
        <v>0</v>
      </c>
      <c r="K197" s="168" t="s">
        <v>1</v>
      </c>
      <c r="L197" s="173"/>
      <c r="M197" s="174" t="s">
        <v>1</v>
      </c>
      <c r="N197" s="175" t="s">
        <v>40</v>
      </c>
      <c r="O197" s="51"/>
      <c r="P197" s="162">
        <f t="shared" si="31"/>
        <v>0</v>
      </c>
      <c r="Q197" s="162">
        <v>1.2999999999999999E-2</v>
      </c>
      <c r="R197" s="162">
        <f t="shared" si="32"/>
        <v>0.49399999999999999</v>
      </c>
      <c r="S197" s="162">
        <v>0</v>
      </c>
      <c r="T197" s="163">
        <f t="shared" si="33"/>
        <v>0</v>
      </c>
      <c r="AR197" s="164" t="s">
        <v>310</v>
      </c>
      <c r="AT197" s="164" t="s">
        <v>383</v>
      </c>
      <c r="AU197" s="164" t="s">
        <v>86</v>
      </c>
      <c r="AY197" s="13" t="s">
        <v>176</v>
      </c>
      <c r="BE197" s="165">
        <f t="shared" si="34"/>
        <v>0</v>
      </c>
      <c r="BF197" s="165">
        <f t="shared" si="35"/>
        <v>0</v>
      </c>
      <c r="BG197" s="165">
        <f t="shared" si="36"/>
        <v>0</v>
      </c>
      <c r="BH197" s="165">
        <f t="shared" si="37"/>
        <v>0</v>
      </c>
      <c r="BI197" s="165">
        <f t="shared" si="38"/>
        <v>0</v>
      </c>
      <c r="BJ197" s="13" t="s">
        <v>86</v>
      </c>
      <c r="BK197" s="165">
        <f t="shared" si="39"/>
        <v>0</v>
      </c>
      <c r="BL197" s="13" t="s">
        <v>244</v>
      </c>
      <c r="BM197" s="164" t="s">
        <v>1714</v>
      </c>
    </row>
    <row r="198" spans="2:65" s="1" customFormat="1" ht="24" customHeight="1">
      <c r="B198" s="152"/>
      <c r="C198" s="166" t="s">
        <v>441</v>
      </c>
      <c r="D198" s="166" t="s">
        <v>383</v>
      </c>
      <c r="E198" s="167" t="s">
        <v>1715</v>
      </c>
      <c r="F198" s="168" t="s">
        <v>1716</v>
      </c>
      <c r="G198" s="169" t="s">
        <v>221</v>
      </c>
      <c r="H198" s="170">
        <v>2</v>
      </c>
      <c r="I198" s="171"/>
      <c r="J198" s="172">
        <f t="shared" si="30"/>
        <v>0</v>
      </c>
      <c r="K198" s="168" t="s">
        <v>1</v>
      </c>
      <c r="L198" s="173"/>
      <c r="M198" s="174" t="s">
        <v>1</v>
      </c>
      <c r="N198" s="175" t="s">
        <v>40</v>
      </c>
      <c r="O198" s="51"/>
      <c r="P198" s="162">
        <f t="shared" si="31"/>
        <v>0</v>
      </c>
      <c r="Q198" s="162">
        <v>3.5000000000000003E-2</v>
      </c>
      <c r="R198" s="162">
        <f t="shared" si="32"/>
        <v>7.0000000000000007E-2</v>
      </c>
      <c r="S198" s="162">
        <v>0</v>
      </c>
      <c r="T198" s="163">
        <f t="shared" si="33"/>
        <v>0</v>
      </c>
      <c r="AR198" s="164" t="s">
        <v>310</v>
      </c>
      <c r="AT198" s="164" t="s">
        <v>383</v>
      </c>
      <c r="AU198" s="164" t="s">
        <v>86</v>
      </c>
      <c r="AY198" s="13" t="s">
        <v>176</v>
      </c>
      <c r="BE198" s="165">
        <f t="shared" si="34"/>
        <v>0</v>
      </c>
      <c r="BF198" s="165">
        <f t="shared" si="35"/>
        <v>0</v>
      </c>
      <c r="BG198" s="165">
        <f t="shared" si="36"/>
        <v>0</v>
      </c>
      <c r="BH198" s="165">
        <f t="shared" si="37"/>
        <v>0</v>
      </c>
      <c r="BI198" s="165">
        <f t="shared" si="38"/>
        <v>0</v>
      </c>
      <c r="BJ198" s="13" t="s">
        <v>86</v>
      </c>
      <c r="BK198" s="165">
        <f t="shared" si="39"/>
        <v>0</v>
      </c>
      <c r="BL198" s="13" t="s">
        <v>244</v>
      </c>
      <c r="BM198" s="164" t="s">
        <v>1717</v>
      </c>
    </row>
    <row r="199" spans="2:65" s="1" customFormat="1" ht="24" customHeight="1">
      <c r="B199" s="152"/>
      <c r="C199" s="153" t="s">
        <v>445</v>
      </c>
      <c r="D199" s="153" t="s">
        <v>178</v>
      </c>
      <c r="E199" s="154" t="s">
        <v>1718</v>
      </c>
      <c r="F199" s="155" t="s">
        <v>1719</v>
      </c>
      <c r="G199" s="156" t="s">
        <v>234</v>
      </c>
      <c r="H199" s="157">
        <v>40</v>
      </c>
      <c r="I199" s="158"/>
      <c r="J199" s="159">
        <f t="shared" si="30"/>
        <v>0</v>
      </c>
      <c r="K199" s="155" t="s">
        <v>1</v>
      </c>
      <c r="L199" s="28"/>
      <c r="M199" s="160" t="s">
        <v>1</v>
      </c>
      <c r="N199" s="161" t="s">
        <v>40</v>
      </c>
      <c r="O199" s="51"/>
      <c r="P199" s="162">
        <f t="shared" si="31"/>
        <v>0</v>
      </c>
      <c r="Q199" s="162">
        <v>5.6999999999999998E-4</v>
      </c>
      <c r="R199" s="162">
        <f t="shared" si="32"/>
        <v>2.2800000000000001E-2</v>
      </c>
      <c r="S199" s="162">
        <v>0</v>
      </c>
      <c r="T199" s="163">
        <f t="shared" si="33"/>
        <v>0</v>
      </c>
      <c r="AR199" s="164" t="s">
        <v>244</v>
      </c>
      <c r="AT199" s="164" t="s">
        <v>178</v>
      </c>
      <c r="AU199" s="164" t="s">
        <v>86</v>
      </c>
      <c r="AY199" s="13" t="s">
        <v>176</v>
      </c>
      <c r="BE199" s="165">
        <f t="shared" si="34"/>
        <v>0</v>
      </c>
      <c r="BF199" s="165">
        <f t="shared" si="35"/>
        <v>0</v>
      </c>
      <c r="BG199" s="165">
        <f t="shared" si="36"/>
        <v>0</v>
      </c>
      <c r="BH199" s="165">
        <f t="shared" si="37"/>
        <v>0</v>
      </c>
      <c r="BI199" s="165">
        <f t="shared" si="38"/>
        <v>0</v>
      </c>
      <c r="BJ199" s="13" t="s">
        <v>86</v>
      </c>
      <c r="BK199" s="165">
        <f t="shared" si="39"/>
        <v>0</v>
      </c>
      <c r="BL199" s="13" t="s">
        <v>244</v>
      </c>
      <c r="BM199" s="164" t="s">
        <v>1720</v>
      </c>
    </row>
    <row r="200" spans="2:65" s="1" customFormat="1" ht="24" customHeight="1">
      <c r="B200" s="152"/>
      <c r="C200" s="166" t="s">
        <v>449</v>
      </c>
      <c r="D200" s="166" t="s">
        <v>383</v>
      </c>
      <c r="E200" s="167" t="s">
        <v>1721</v>
      </c>
      <c r="F200" s="168" t="s">
        <v>1722</v>
      </c>
      <c r="G200" s="169" t="s">
        <v>221</v>
      </c>
      <c r="H200" s="170">
        <v>2</v>
      </c>
      <c r="I200" s="171"/>
      <c r="J200" s="172">
        <f t="shared" si="30"/>
        <v>0</v>
      </c>
      <c r="K200" s="168" t="s">
        <v>1</v>
      </c>
      <c r="L200" s="173"/>
      <c r="M200" s="174" t="s">
        <v>1</v>
      </c>
      <c r="N200" s="175" t="s">
        <v>40</v>
      </c>
      <c r="O200" s="51"/>
      <c r="P200" s="162">
        <f t="shared" si="31"/>
        <v>0</v>
      </c>
      <c r="Q200" s="162">
        <v>8.9999999999999993E-3</v>
      </c>
      <c r="R200" s="162">
        <f t="shared" si="32"/>
        <v>1.7999999999999999E-2</v>
      </c>
      <c r="S200" s="162">
        <v>0</v>
      </c>
      <c r="T200" s="163">
        <f t="shared" si="33"/>
        <v>0</v>
      </c>
      <c r="AR200" s="164" t="s">
        <v>310</v>
      </c>
      <c r="AT200" s="164" t="s">
        <v>383</v>
      </c>
      <c r="AU200" s="164" t="s">
        <v>86</v>
      </c>
      <c r="AY200" s="13" t="s">
        <v>176</v>
      </c>
      <c r="BE200" s="165">
        <f t="shared" si="34"/>
        <v>0</v>
      </c>
      <c r="BF200" s="165">
        <f t="shared" si="35"/>
        <v>0</v>
      </c>
      <c r="BG200" s="165">
        <f t="shared" si="36"/>
        <v>0</v>
      </c>
      <c r="BH200" s="165">
        <f t="shared" si="37"/>
        <v>0</v>
      </c>
      <c r="BI200" s="165">
        <f t="shared" si="38"/>
        <v>0</v>
      </c>
      <c r="BJ200" s="13" t="s">
        <v>86</v>
      </c>
      <c r="BK200" s="165">
        <f t="shared" si="39"/>
        <v>0</v>
      </c>
      <c r="BL200" s="13" t="s">
        <v>244</v>
      </c>
      <c r="BM200" s="164" t="s">
        <v>1723</v>
      </c>
    </row>
    <row r="201" spans="2:65" s="1" customFormat="1" ht="24" customHeight="1">
      <c r="B201" s="152"/>
      <c r="C201" s="153" t="s">
        <v>453</v>
      </c>
      <c r="D201" s="153" t="s">
        <v>178</v>
      </c>
      <c r="E201" s="154" t="s">
        <v>1724</v>
      </c>
      <c r="F201" s="155" t="s">
        <v>1725</v>
      </c>
      <c r="G201" s="156" t="s">
        <v>234</v>
      </c>
      <c r="H201" s="157">
        <v>2</v>
      </c>
      <c r="I201" s="158"/>
      <c r="J201" s="159">
        <f t="shared" si="30"/>
        <v>0</v>
      </c>
      <c r="K201" s="155" t="s">
        <v>1</v>
      </c>
      <c r="L201" s="28"/>
      <c r="M201" s="160" t="s">
        <v>1</v>
      </c>
      <c r="N201" s="161" t="s">
        <v>40</v>
      </c>
      <c r="O201" s="51"/>
      <c r="P201" s="162">
        <f t="shared" si="31"/>
        <v>0</v>
      </c>
      <c r="Q201" s="162">
        <v>3.5500000000000002E-3</v>
      </c>
      <c r="R201" s="162">
        <f t="shared" si="32"/>
        <v>7.1000000000000004E-3</v>
      </c>
      <c r="S201" s="162">
        <v>0</v>
      </c>
      <c r="T201" s="163">
        <f t="shared" si="33"/>
        <v>0</v>
      </c>
      <c r="AR201" s="164" t="s">
        <v>244</v>
      </c>
      <c r="AT201" s="164" t="s">
        <v>178</v>
      </c>
      <c r="AU201" s="164" t="s">
        <v>86</v>
      </c>
      <c r="AY201" s="13" t="s">
        <v>176</v>
      </c>
      <c r="BE201" s="165">
        <f t="shared" si="34"/>
        <v>0</v>
      </c>
      <c r="BF201" s="165">
        <f t="shared" si="35"/>
        <v>0</v>
      </c>
      <c r="BG201" s="165">
        <f t="shared" si="36"/>
        <v>0</v>
      </c>
      <c r="BH201" s="165">
        <f t="shared" si="37"/>
        <v>0</v>
      </c>
      <c r="BI201" s="165">
        <f t="shared" si="38"/>
        <v>0</v>
      </c>
      <c r="BJ201" s="13" t="s">
        <v>86</v>
      </c>
      <c r="BK201" s="165">
        <f t="shared" si="39"/>
        <v>0</v>
      </c>
      <c r="BL201" s="13" t="s">
        <v>244</v>
      </c>
      <c r="BM201" s="164" t="s">
        <v>1726</v>
      </c>
    </row>
    <row r="202" spans="2:65" s="1" customFormat="1" ht="16.5" customHeight="1">
      <c r="B202" s="152"/>
      <c r="C202" s="166" t="s">
        <v>457</v>
      </c>
      <c r="D202" s="166" t="s">
        <v>383</v>
      </c>
      <c r="E202" s="167" t="s">
        <v>1727</v>
      </c>
      <c r="F202" s="168" t="s">
        <v>1728</v>
      </c>
      <c r="G202" s="169" t="s">
        <v>221</v>
      </c>
      <c r="H202" s="170">
        <v>2</v>
      </c>
      <c r="I202" s="171"/>
      <c r="J202" s="172">
        <f t="shared" si="30"/>
        <v>0</v>
      </c>
      <c r="K202" s="168" t="s">
        <v>1</v>
      </c>
      <c r="L202" s="173"/>
      <c r="M202" s="174" t="s">
        <v>1</v>
      </c>
      <c r="N202" s="175" t="s">
        <v>40</v>
      </c>
      <c r="O202" s="51"/>
      <c r="P202" s="162">
        <f t="shared" si="31"/>
        <v>0</v>
      </c>
      <c r="Q202" s="162">
        <v>1.6E-2</v>
      </c>
      <c r="R202" s="162">
        <f t="shared" si="32"/>
        <v>3.2000000000000001E-2</v>
      </c>
      <c r="S202" s="162">
        <v>0</v>
      </c>
      <c r="T202" s="163">
        <f t="shared" si="33"/>
        <v>0</v>
      </c>
      <c r="AR202" s="164" t="s">
        <v>310</v>
      </c>
      <c r="AT202" s="164" t="s">
        <v>383</v>
      </c>
      <c r="AU202" s="164" t="s">
        <v>86</v>
      </c>
      <c r="AY202" s="13" t="s">
        <v>176</v>
      </c>
      <c r="BE202" s="165">
        <f t="shared" si="34"/>
        <v>0</v>
      </c>
      <c r="BF202" s="165">
        <f t="shared" si="35"/>
        <v>0</v>
      </c>
      <c r="BG202" s="165">
        <f t="shared" si="36"/>
        <v>0</v>
      </c>
      <c r="BH202" s="165">
        <f t="shared" si="37"/>
        <v>0</v>
      </c>
      <c r="BI202" s="165">
        <f t="shared" si="38"/>
        <v>0</v>
      </c>
      <c r="BJ202" s="13" t="s">
        <v>86</v>
      </c>
      <c r="BK202" s="165">
        <f t="shared" si="39"/>
        <v>0</v>
      </c>
      <c r="BL202" s="13" t="s">
        <v>244</v>
      </c>
      <c r="BM202" s="164" t="s">
        <v>1729</v>
      </c>
    </row>
    <row r="203" spans="2:65" s="1" customFormat="1" ht="24" customHeight="1">
      <c r="B203" s="152"/>
      <c r="C203" s="166" t="s">
        <v>461</v>
      </c>
      <c r="D203" s="166" t="s">
        <v>383</v>
      </c>
      <c r="E203" s="167" t="s">
        <v>1730</v>
      </c>
      <c r="F203" s="168" t="s">
        <v>1731</v>
      </c>
      <c r="G203" s="169" t="s">
        <v>221</v>
      </c>
      <c r="H203" s="170">
        <v>2</v>
      </c>
      <c r="I203" s="171"/>
      <c r="J203" s="172">
        <f t="shared" si="30"/>
        <v>0</v>
      </c>
      <c r="K203" s="168" t="s">
        <v>1</v>
      </c>
      <c r="L203" s="173"/>
      <c r="M203" s="174" t="s">
        <v>1</v>
      </c>
      <c r="N203" s="175" t="s">
        <v>40</v>
      </c>
      <c r="O203" s="51"/>
      <c r="P203" s="162">
        <f t="shared" si="31"/>
        <v>0</v>
      </c>
      <c r="Q203" s="162">
        <v>1.0999999999999999E-2</v>
      </c>
      <c r="R203" s="162">
        <f t="shared" si="32"/>
        <v>2.1999999999999999E-2</v>
      </c>
      <c r="S203" s="162">
        <v>0</v>
      </c>
      <c r="T203" s="163">
        <f t="shared" si="33"/>
        <v>0</v>
      </c>
      <c r="AR203" s="164" t="s">
        <v>310</v>
      </c>
      <c r="AT203" s="164" t="s">
        <v>383</v>
      </c>
      <c r="AU203" s="164" t="s">
        <v>86</v>
      </c>
      <c r="AY203" s="13" t="s">
        <v>176</v>
      </c>
      <c r="BE203" s="165">
        <f t="shared" si="34"/>
        <v>0</v>
      </c>
      <c r="BF203" s="165">
        <f t="shared" si="35"/>
        <v>0</v>
      </c>
      <c r="BG203" s="165">
        <f t="shared" si="36"/>
        <v>0</v>
      </c>
      <c r="BH203" s="165">
        <f t="shared" si="37"/>
        <v>0</v>
      </c>
      <c r="BI203" s="165">
        <f t="shared" si="38"/>
        <v>0</v>
      </c>
      <c r="BJ203" s="13" t="s">
        <v>86</v>
      </c>
      <c r="BK203" s="165">
        <f t="shared" si="39"/>
        <v>0</v>
      </c>
      <c r="BL203" s="13" t="s">
        <v>244</v>
      </c>
      <c r="BM203" s="164" t="s">
        <v>1732</v>
      </c>
    </row>
    <row r="204" spans="2:65" s="1" customFormat="1" ht="24" customHeight="1">
      <c r="B204" s="152"/>
      <c r="C204" s="153" t="s">
        <v>465</v>
      </c>
      <c r="D204" s="153" t="s">
        <v>178</v>
      </c>
      <c r="E204" s="154" t="s">
        <v>1733</v>
      </c>
      <c r="F204" s="155" t="s">
        <v>1734</v>
      </c>
      <c r="G204" s="156" t="s">
        <v>234</v>
      </c>
      <c r="H204" s="157">
        <v>2</v>
      </c>
      <c r="I204" s="158"/>
      <c r="J204" s="159">
        <f t="shared" si="30"/>
        <v>0</v>
      </c>
      <c r="K204" s="155" t="s">
        <v>1</v>
      </c>
      <c r="L204" s="28"/>
      <c r="M204" s="160" t="s">
        <v>1</v>
      </c>
      <c r="N204" s="161" t="s">
        <v>40</v>
      </c>
      <c r="O204" s="51"/>
      <c r="P204" s="162">
        <f t="shared" si="31"/>
        <v>0</v>
      </c>
      <c r="Q204" s="162">
        <v>3.4000000000000002E-4</v>
      </c>
      <c r="R204" s="162">
        <f t="shared" si="32"/>
        <v>6.8000000000000005E-4</v>
      </c>
      <c r="S204" s="162">
        <v>0</v>
      </c>
      <c r="T204" s="163">
        <f t="shared" si="33"/>
        <v>0</v>
      </c>
      <c r="AR204" s="164" t="s">
        <v>244</v>
      </c>
      <c r="AT204" s="164" t="s">
        <v>178</v>
      </c>
      <c r="AU204" s="164" t="s">
        <v>86</v>
      </c>
      <c r="AY204" s="13" t="s">
        <v>176</v>
      </c>
      <c r="BE204" s="165">
        <f t="shared" si="34"/>
        <v>0</v>
      </c>
      <c r="BF204" s="165">
        <f t="shared" si="35"/>
        <v>0</v>
      </c>
      <c r="BG204" s="165">
        <f t="shared" si="36"/>
        <v>0</v>
      </c>
      <c r="BH204" s="165">
        <f t="shared" si="37"/>
        <v>0</v>
      </c>
      <c r="BI204" s="165">
        <f t="shared" si="38"/>
        <v>0</v>
      </c>
      <c r="BJ204" s="13" t="s">
        <v>86</v>
      </c>
      <c r="BK204" s="165">
        <f t="shared" si="39"/>
        <v>0</v>
      </c>
      <c r="BL204" s="13" t="s">
        <v>244</v>
      </c>
      <c r="BM204" s="164" t="s">
        <v>1735</v>
      </c>
    </row>
    <row r="205" spans="2:65" s="1" customFormat="1" ht="36" customHeight="1">
      <c r="B205" s="152"/>
      <c r="C205" s="166" t="s">
        <v>469</v>
      </c>
      <c r="D205" s="166" t="s">
        <v>383</v>
      </c>
      <c r="E205" s="167" t="s">
        <v>1736</v>
      </c>
      <c r="F205" s="168" t="s">
        <v>1737</v>
      </c>
      <c r="G205" s="169" t="s">
        <v>221</v>
      </c>
      <c r="H205" s="170">
        <v>10</v>
      </c>
      <c r="I205" s="171"/>
      <c r="J205" s="172">
        <f t="shared" si="30"/>
        <v>0</v>
      </c>
      <c r="K205" s="168" t="s">
        <v>1</v>
      </c>
      <c r="L205" s="173"/>
      <c r="M205" s="174" t="s">
        <v>1</v>
      </c>
      <c r="N205" s="175" t="s">
        <v>40</v>
      </c>
      <c r="O205" s="51"/>
      <c r="P205" s="162">
        <f t="shared" si="31"/>
        <v>0</v>
      </c>
      <c r="Q205" s="162">
        <v>3.5699999999999998E-3</v>
      </c>
      <c r="R205" s="162">
        <f t="shared" si="32"/>
        <v>3.5699999999999996E-2</v>
      </c>
      <c r="S205" s="162">
        <v>0</v>
      </c>
      <c r="T205" s="163">
        <f t="shared" si="33"/>
        <v>0</v>
      </c>
      <c r="AR205" s="164" t="s">
        <v>310</v>
      </c>
      <c r="AT205" s="164" t="s">
        <v>383</v>
      </c>
      <c r="AU205" s="164" t="s">
        <v>86</v>
      </c>
      <c r="AY205" s="13" t="s">
        <v>176</v>
      </c>
      <c r="BE205" s="165">
        <f t="shared" si="34"/>
        <v>0</v>
      </c>
      <c r="BF205" s="165">
        <f t="shared" si="35"/>
        <v>0</v>
      </c>
      <c r="BG205" s="165">
        <f t="shared" si="36"/>
        <v>0</v>
      </c>
      <c r="BH205" s="165">
        <f t="shared" si="37"/>
        <v>0</v>
      </c>
      <c r="BI205" s="165">
        <f t="shared" si="38"/>
        <v>0</v>
      </c>
      <c r="BJ205" s="13" t="s">
        <v>86</v>
      </c>
      <c r="BK205" s="165">
        <f t="shared" si="39"/>
        <v>0</v>
      </c>
      <c r="BL205" s="13" t="s">
        <v>244</v>
      </c>
      <c r="BM205" s="164" t="s">
        <v>1738</v>
      </c>
    </row>
    <row r="206" spans="2:65" s="1" customFormat="1" ht="24" customHeight="1">
      <c r="B206" s="152"/>
      <c r="C206" s="153" t="s">
        <v>473</v>
      </c>
      <c r="D206" s="153" t="s">
        <v>178</v>
      </c>
      <c r="E206" s="154" t="s">
        <v>1739</v>
      </c>
      <c r="F206" s="155" t="s">
        <v>1740</v>
      </c>
      <c r="G206" s="156" t="s">
        <v>234</v>
      </c>
      <c r="H206" s="157">
        <v>10</v>
      </c>
      <c r="I206" s="158"/>
      <c r="J206" s="159">
        <f t="shared" si="30"/>
        <v>0</v>
      </c>
      <c r="K206" s="155" t="s">
        <v>1</v>
      </c>
      <c r="L206" s="28"/>
      <c r="M206" s="160" t="s">
        <v>1</v>
      </c>
      <c r="N206" s="161" t="s">
        <v>40</v>
      </c>
      <c r="O206" s="51"/>
      <c r="P206" s="162">
        <f t="shared" si="31"/>
        <v>0</v>
      </c>
      <c r="Q206" s="162">
        <v>2.5000000000000001E-4</v>
      </c>
      <c r="R206" s="162">
        <f t="shared" si="32"/>
        <v>2.5000000000000001E-3</v>
      </c>
      <c r="S206" s="162">
        <v>0</v>
      </c>
      <c r="T206" s="163">
        <f t="shared" si="33"/>
        <v>0</v>
      </c>
      <c r="AR206" s="164" t="s">
        <v>244</v>
      </c>
      <c r="AT206" s="164" t="s">
        <v>178</v>
      </c>
      <c r="AU206" s="164" t="s">
        <v>86</v>
      </c>
      <c r="AY206" s="13" t="s">
        <v>176</v>
      </c>
      <c r="BE206" s="165">
        <f t="shared" si="34"/>
        <v>0</v>
      </c>
      <c r="BF206" s="165">
        <f t="shared" si="35"/>
        <v>0</v>
      </c>
      <c r="BG206" s="165">
        <f t="shared" si="36"/>
        <v>0</v>
      </c>
      <c r="BH206" s="165">
        <f t="shared" si="37"/>
        <v>0</v>
      </c>
      <c r="BI206" s="165">
        <f t="shared" si="38"/>
        <v>0</v>
      </c>
      <c r="BJ206" s="13" t="s">
        <v>86</v>
      </c>
      <c r="BK206" s="165">
        <f t="shared" si="39"/>
        <v>0</v>
      </c>
      <c r="BL206" s="13" t="s">
        <v>244</v>
      </c>
      <c r="BM206" s="164" t="s">
        <v>1741</v>
      </c>
    </row>
    <row r="207" spans="2:65" s="1" customFormat="1" ht="24" customHeight="1">
      <c r="B207" s="152"/>
      <c r="C207" s="166" t="s">
        <v>477</v>
      </c>
      <c r="D207" s="166" t="s">
        <v>383</v>
      </c>
      <c r="E207" s="167" t="s">
        <v>1742</v>
      </c>
      <c r="F207" s="168" t="s">
        <v>1743</v>
      </c>
      <c r="G207" s="169" t="s">
        <v>221</v>
      </c>
      <c r="H207" s="170">
        <v>40</v>
      </c>
      <c r="I207" s="171"/>
      <c r="J207" s="172">
        <f t="shared" si="30"/>
        <v>0</v>
      </c>
      <c r="K207" s="168" t="s">
        <v>1</v>
      </c>
      <c r="L207" s="173"/>
      <c r="M207" s="174" t="s">
        <v>1</v>
      </c>
      <c r="N207" s="175" t="s">
        <v>40</v>
      </c>
      <c r="O207" s="51"/>
      <c r="P207" s="162">
        <f t="shared" si="31"/>
        <v>0</v>
      </c>
      <c r="Q207" s="162">
        <v>1.1000000000000001E-3</v>
      </c>
      <c r="R207" s="162">
        <f t="shared" si="32"/>
        <v>4.4000000000000004E-2</v>
      </c>
      <c r="S207" s="162">
        <v>0</v>
      </c>
      <c r="T207" s="163">
        <f t="shared" si="33"/>
        <v>0</v>
      </c>
      <c r="AR207" s="164" t="s">
        <v>310</v>
      </c>
      <c r="AT207" s="164" t="s">
        <v>383</v>
      </c>
      <c r="AU207" s="164" t="s">
        <v>86</v>
      </c>
      <c r="AY207" s="13" t="s">
        <v>176</v>
      </c>
      <c r="BE207" s="165">
        <f t="shared" si="34"/>
        <v>0</v>
      </c>
      <c r="BF207" s="165">
        <f t="shared" si="35"/>
        <v>0</v>
      </c>
      <c r="BG207" s="165">
        <f t="shared" si="36"/>
        <v>0</v>
      </c>
      <c r="BH207" s="165">
        <f t="shared" si="37"/>
        <v>0</v>
      </c>
      <c r="BI207" s="165">
        <f t="shared" si="38"/>
        <v>0</v>
      </c>
      <c r="BJ207" s="13" t="s">
        <v>86</v>
      </c>
      <c r="BK207" s="165">
        <f t="shared" si="39"/>
        <v>0</v>
      </c>
      <c r="BL207" s="13" t="s">
        <v>244</v>
      </c>
      <c r="BM207" s="164" t="s">
        <v>1744</v>
      </c>
    </row>
    <row r="208" spans="2:65" s="1" customFormat="1" ht="24" customHeight="1">
      <c r="B208" s="152"/>
      <c r="C208" s="166" t="s">
        <v>481</v>
      </c>
      <c r="D208" s="166" t="s">
        <v>383</v>
      </c>
      <c r="E208" s="167" t="s">
        <v>1745</v>
      </c>
      <c r="F208" s="168" t="s">
        <v>1746</v>
      </c>
      <c r="G208" s="169" t="s">
        <v>221</v>
      </c>
      <c r="H208" s="170">
        <v>10</v>
      </c>
      <c r="I208" s="171"/>
      <c r="J208" s="172">
        <f t="shared" si="30"/>
        <v>0</v>
      </c>
      <c r="K208" s="168" t="s">
        <v>1</v>
      </c>
      <c r="L208" s="173"/>
      <c r="M208" s="174" t="s">
        <v>1</v>
      </c>
      <c r="N208" s="175" t="s">
        <v>40</v>
      </c>
      <c r="O208" s="51"/>
      <c r="P208" s="162">
        <f t="shared" si="31"/>
        <v>0</v>
      </c>
      <c r="Q208" s="162">
        <v>1.0200000000000001E-3</v>
      </c>
      <c r="R208" s="162">
        <f t="shared" si="32"/>
        <v>1.0200000000000001E-2</v>
      </c>
      <c r="S208" s="162">
        <v>0</v>
      </c>
      <c r="T208" s="163">
        <f t="shared" si="33"/>
        <v>0</v>
      </c>
      <c r="AR208" s="164" t="s">
        <v>310</v>
      </c>
      <c r="AT208" s="164" t="s">
        <v>383</v>
      </c>
      <c r="AU208" s="164" t="s">
        <v>86</v>
      </c>
      <c r="AY208" s="13" t="s">
        <v>176</v>
      </c>
      <c r="BE208" s="165">
        <f t="shared" si="34"/>
        <v>0</v>
      </c>
      <c r="BF208" s="165">
        <f t="shared" si="35"/>
        <v>0</v>
      </c>
      <c r="BG208" s="165">
        <f t="shared" si="36"/>
        <v>0</v>
      </c>
      <c r="BH208" s="165">
        <f t="shared" si="37"/>
        <v>0</v>
      </c>
      <c r="BI208" s="165">
        <f t="shared" si="38"/>
        <v>0</v>
      </c>
      <c r="BJ208" s="13" t="s">
        <v>86</v>
      </c>
      <c r="BK208" s="165">
        <f t="shared" si="39"/>
        <v>0</v>
      </c>
      <c r="BL208" s="13" t="s">
        <v>244</v>
      </c>
      <c r="BM208" s="164" t="s">
        <v>1747</v>
      </c>
    </row>
    <row r="209" spans="2:65" s="1" customFormat="1" ht="24" customHeight="1">
      <c r="B209" s="152"/>
      <c r="C209" s="166" t="s">
        <v>485</v>
      </c>
      <c r="D209" s="166" t="s">
        <v>383</v>
      </c>
      <c r="E209" s="167" t="s">
        <v>1748</v>
      </c>
      <c r="F209" s="168" t="s">
        <v>1749</v>
      </c>
      <c r="G209" s="169" t="s">
        <v>221</v>
      </c>
      <c r="H209" s="170">
        <v>2</v>
      </c>
      <c r="I209" s="171"/>
      <c r="J209" s="172">
        <f t="shared" si="30"/>
        <v>0</v>
      </c>
      <c r="K209" s="168" t="s">
        <v>1</v>
      </c>
      <c r="L209" s="173"/>
      <c r="M209" s="174" t="s">
        <v>1</v>
      </c>
      <c r="N209" s="175" t="s">
        <v>40</v>
      </c>
      <c r="O209" s="51"/>
      <c r="P209" s="162">
        <f t="shared" si="31"/>
        <v>0</v>
      </c>
      <c r="Q209" s="162">
        <v>5.8999999999999999E-3</v>
      </c>
      <c r="R209" s="162">
        <f t="shared" si="32"/>
        <v>1.18E-2</v>
      </c>
      <c r="S209" s="162">
        <v>0</v>
      </c>
      <c r="T209" s="163">
        <f t="shared" si="33"/>
        <v>0</v>
      </c>
      <c r="AR209" s="164" t="s">
        <v>310</v>
      </c>
      <c r="AT209" s="164" t="s">
        <v>383</v>
      </c>
      <c r="AU209" s="164" t="s">
        <v>86</v>
      </c>
      <c r="AY209" s="13" t="s">
        <v>176</v>
      </c>
      <c r="BE209" s="165">
        <f t="shared" si="34"/>
        <v>0</v>
      </c>
      <c r="BF209" s="165">
        <f t="shared" si="35"/>
        <v>0</v>
      </c>
      <c r="BG209" s="165">
        <f t="shared" si="36"/>
        <v>0</v>
      </c>
      <c r="BH209" s="165">
        <f t="shared" si="37"/>
        <v>0</v>
      </c>
      <c r="BI209" s="165">
        <f t="shared" si="38"/>
        <v>0</v>
      </c>
      <c r="BJ209" s="13" t="s">
        <v>86</v>
      </c>
      <c r="BK209" s="165">
        <f t="shared" si="39"/>
        <v>0</v>
      </c>
      <c r="BL209" s="13" t="s">
        <v>244</v>
      </c>
      <c r="BM209" s="164" t="s">
        <v>1750</v>
      </c>
    </row>
    <row r="210" spans="2:65" s="1" customFormat="1" ht="24" customHeight="1">
      <c r="B210" s="152"/>
      <c r="C210" s="166" t="s">
        <v>489</v>
      </c>
      <c r="D210" s="166" t="s">
        <v>383</v>
      </c>
      <c r="E210" s="167" t="s">
        <v>1751</v>
      </c>
      <c r="F210" s="168" t="s">
        <v>1752</v>
      </c>
      <c r="G210" s="169" t="s">
        <v>221</v>
      </c>
      <c r="H210" s="170">
        <v>2</v>
      </c>
      <c r="I210" s="171"/>
      <c r="J210" s="172">
        <f t="shared" si="30"/>
        <v>0</v>
      </c>
      <c r="K210" s="168" t="s">
        <v>1</v>
      </c>
      <c r="L210" s="173"/>
      <c r="M210" s="174" t="s">
        <v>1</v>
      </c>
      <c r="N210" s="175" t="s">
        <v>40</v>
      </c>
      <c r="O210" s="51"/>
      <c r="P210" s="162">
        <f t="shared" si="31"/>
        <v>0</v>
      </c>
      <c r="Q210" s="162">
        <v>8.0999999999999996E-3</v>
      </c>
      <c r="R210" s="162">
        <f t="shared" si="32"/>
        <v>1.6199999999999999E-2</v>
      </c>
      <c r="S210" s="162">
        <v>0</v>
      </c>
      <c r="T210" s="163">
        <f t="shared" si="33"/>
        <v>0</v>
      </c>
      <c r="AR210" s="164" t="s">
        <v>310</v>
      </c>
      <c r="AT210" s="164" t="s">
        <v>383</v>
      </c>
      <c r="AU210" s="164" t="s">
        <v>86</v>
      </c>
      <c r="AY210" s="13" t="s">
        <v>176</v>
      </c>
      <c r="BE210" s="165">
        <f t="shared" si="34"/>
        <v>0</v>
      </c>
      <c r="BF210" s="165">
        <f t="shared" si="35"/>
        <v>0</v>
      </c>
      <c r="BG210" s="165">
        <f t="shared" si="36"/>
        <v>0</v>
      </c>
      <c r="BH210" s="165">
        <f t="shared" si="37"/>
        <v>0</v>
      </c>
      <c r="BI210" s="165">
        <f t="shared" si="38"/>
        <v>0</v>
      </c>
      <c r="BJ210" s="13" t="s">
        <v>86</v>
      </c>
      <c r="BK210" s="165">
        <f t="shared" si="39"/>
        <v>0</v>
      </c>
      <c r="BL210" s="13" t="s">
        <v>244</v>
      </c>
      <c r="BM210" s="164" t="s">
        <v>1753</v>
      </c>
    </row>
    <row r="211" spans="2:65" s="1" customFormat="1" ht="24" customHeight="1">
      <c r="B211" s="152"/>
      <c r="C211" s="153" t="s">
        <v>493</v>
      </c>
      <c r="D211" s="153" t="s">
        <v>178</v>
      </c>
      <c r="E211" s="154" t="s">
        <v>1754</v>
      </c>
      <c r="F211" s="155" t="s">
        <v>1755</v>
      </c>
      <c r="G211" s="156" t="s">
        <v>221</v>
      </c>
      <c r="H211" s="157">
        <v>54</v>
      </c>
      <c r="I211" s="158"/>
      <c r="J211" s="159">
        <f t="shared" si="30"/>
        <v>0</v>
      </c>
      <c r="K211" s="155" t="s">
        <v>1</v>
      </c>
      <c r="L211" s="28"/>
      <c r="M211" s="160" t="s">
        <v>1</v>
      </c>
      <c r="N211" s="161" t="s">
        <v>40</v>
      </c>
      <c r="O211" s="51"/>
      <c r="P211" s="162">
        <f t="shared" si="31"/>
        <v>0</v>
      </c>
      <c r="Q211" s="162">
        <v>1E-4</v>
      </c>
      <c r="R211" s="162">
        <f t="shared" si="32"/>
        <v>5.4000000000000003E-3</v>
      </c>
      <c r="S211" s="162">
        <v>0</v>
      </c>
      <c r="T211" s="163">
        <f t="shared" si="33"/>
        <v>0</v>
      </c>
      <c r="AR211" s="164" t="s">
        <v>244</v>
      </c>
      <c r="AT211" s="164" t="s">
        <v>178</v>
      </c>
      <c r="AU211" s="164" t="s">
        <v>86</v>
      </c>
      <c r="AY211" s="13" t="s">
        <v>176</v>
      </c>
      <c r="BE211" s="165">
        <f t="shared" si="34"/>
        <v>0</v>
      </c>
      <c r="BF211" s="165">
        <f t="shared" si="35"/>
        <v>0</v>
      </c>
      <c r="BG211" s="165">
        <f t="shared" si="36"/>
        <v>0</v>
      </c>
      <c r="BH211" s="165">
        <f t="shared" si="37"/>
        <v>0</v>
      </c>
      <c r="BI211" s="165">
        <f t="shared" si="38"/>
        <v>0</v>
      </c>
      <c r="BJ211" s="13" t="s">
        <v>86</v>
      </c>
      <c r="BK211" s="165">
        <f t="shared" si="39"/>
        <v>0</v>
      </c>
      <c r="BL211" s="13" t="s">
        <v>244</v>
      </c>
      <c r="BM211" s="164" t="s">
        <v>1756</v>
      </c>
    </row>
    <row r="212" spans="2:65" s="1" customFormat="1" ht="24" customHeight="1">
      <c r="B212" s="152"/>
      <c r="C212" s="166" t="s">
        <v>497</v>
      </c>
      <c r="D212" s="166" t="s">
        <v>383</v>
      </c>
      <c r="E212" s="167" t="s">
        <v>1326</v>
      </c>
      <c r="F212" s="168" t="s">
        <v>1757</v>
      </c>
      <c r="G212" s="169" t="s">
        <v>1328</v>
      </c>
      <c r="H212" s="170">
        <v>1</v>
      </c>
      <c r="I212" s="171"/>
      <c r="J212" s="172">
        <f t="shared" si="30"/>
        <v>0</v>
      </c>
      <c r="K212" s="168" t="s">
        <v>1</v>
      </c>
      <c r="L212" s="173"/>
      <c r="M212" s="174" t="s">
        <v>1</v>
      </c>
      <c r="N212" s="175" t="s">
        <v>40</v>
      </c>
      <c r="O212" s="51"/>
      <c r="P212" s="162">
        <f t="shared" si="31"/>
        <v>0</v>
      </c>
      <c r="Q212" s="162">
        <v>0.14499999999999999</v>
      </c>
      <c r="R212" s="162">
        <f t="shared" si="32"/>
        <v>0.14499999999999999</v>
      </c>
      <c r="S212" s="162">
        <v>0</v>
      </c>
      <c r="T212" s="163">
        <f t="shared" si="33"/>
        <v>0</v>
      </c>
      <c r="AR212" s="164" t="s">
        <v>310</v>
      </c>
      <c r="AT212" s="164" t="s">
        <v>383</v>
      </c>
      <c r="AU212" s="164" t="s">
        <v>86</v>
      </c>
      <c r="AY212" s="13" t="s">
        <v>176</v>
      </c>
      <c r="BE212" s="165">
        <f t="shared" si="34"/>
        <v>0</v>
      </c>
      <c r="BF212" s="165">
        <f t="shared" si="35"/>
        <v>0</v>
      </c>
      <c r="BG212" s="165">
        <f t="shared" si="36"/>
        <v>0</v>
      </c>
      <c r="BH212" s="165">
        <f t="shared" si="37"/>
        <v>0</v>
      </c>
      <c r="BI212" s="165">
        <f t="shared" si="38"/>
        <v>0</v>
      </c>
      <c r="BJ212" s="13" t="s">
        <v>86</v>
      </c>
      <c r="BK212" s="165">
        <f t="shared" si="39"/>
        <v>0</v>
      </c>
      <c r="BL212" s="13" t="s">
        <v>244</v>
      </c>
      <c r="BM212" s="164" t="s">
        <v>1758</v>
      </c>
    </row>
    <row r="213" spans="2:65" s="1" customFormat="1" ht="24" customHeight="1">
      <c r="B213" s="152"/>
      <c r="C213" s="153" t="s">
        <v>501</v>
      </c>
      <c r="D213" s="153" t="s">
        <v>178</v>
      </c>
      <c r="E213" s="154" t="s">
        <v>1759</v>
      </c>
      <c r="F213" s="155" t="s">
        <v>1760</v>
      </c>
      <c r="G213" s="156" t="s">
        <v>206</v>
      </c>
      <c r="H213" s="157">
        <v>1.4510000000000001</v>
      </c>
      <c r="I213" s="158"/>
      <c r="J213" s="159">
        <f t="shared" si="30"/>
        <v>0</v>
      </c>
      <c r="K213" s="155" t="s">
        <v>1</v>
      </c>
      <c r="L213" s="28"/>
      <c r="M213" s="176" t="s">
        <v>1</v>
      </c>
      <c r="N213" s="177" t="s">
        <v>40</v>
      </c>
      <c r="O213" s="178"/>
      <c r="P213" s="179">
        <f t="shared" si="31"/>
        <v>0</v>
      </c>
      <c r="Q213" s="179">
        <v>0</v>
      </c>
      <c r="R213" s="179">
        <f t="shared" si="32"/>
        <v>0</v>
      </c>
      <c r="S213" s="179">
        <v>0</v>
      </c>
      <c r="T213" s="180">
        <f t="shared" si="33"/>
        <v>0</v>
      </c>
      <c r="AR213" s="164" t="s">
        <v>244</v>
      </c>
      <c r="AT213" s="164" t="s">
        <v>178</v>
      </c>
      <c r="AU213" s="164" t="s">
        <v>86</v>
      </c>
      <c r="AY213" s="13" t="s">
        <v>176</v>
      </c>
      <c r="BE213" s="165">
        <f t="shared" si="34"/>
        <v>0</v>
      </c>
      <c r="BF213" s="165">
        <f t="shared" si="35"/>
        <v>0</v>
      </c>
      <c r="BG213" s="165">
        <f t="shared" si="36"/>
        <v>0</v>
      </c>
      <c r="BH213" s="165">
        <f t="shared" si="37"/>
        <v>0</v>
      </c>
      <c r="BI213" s="165">
        <f t="shared" si="38"/>
        <v>0</v>
      </c>
      <c r="BJ213" s="13" t="s">
        <v>86</v>
      </c>
      <c r="BK213" s="165">
        <f t="shared" si="39"/>
        <v>0</v>
      </c>
      <c r="BL213" s="13" t="s">
        <v>244</v>
      </c>
      <c r="BM213" s="164" t="s">
        <v>1761</v>
      </c>
    </row>
    <row r="214" spans="2:65" s="1" customFormat="1" ht="6.95" customHeight="1">
      <c r="B214" s="40"/>
      <c r="C214" s="41"/>
      <c r="D214" s="41"/>
      <c r="E214" s="41"/>
      <c r="F214" s="41"/>
      <c r="G214" s="41"/>
      <c r="H214" s="41"/>
      <c r="I214" s="113"/>
      <c r="J214" s="41"/>
      <c r="K214" s="41"/>
      <c r="L214" s="28"/>
    </row>
  </sheetData>
  <autoFilter ref="C128:K213" xr:uid="{00000000-0009-0000-0000-000003000000}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86"/>
  <sheetViews>
    <sheetView showGridLines="0" topLeftCell="A270" workbookViewId="0">
      <selection activeCell="L276" sqref="L27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4.5" customWidth="1"/>
    <col min="7" max="7" width="7" customWidth="1"/>
    <col min="8" max="8" width="11.5" customWidth="1"/>
    <col min="9" max="9" width="20.1640625" style="89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103</v>
      </c>
    </row>
    <row r="3" spans="2:46" ht="6.9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4.95" customHeight="1">
      <c r="B4" s="16"/>
      <c r="D4" s="17" t="s">
        <v>121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30" t="str">
        <f>'Rekapitulácia stavby'!K6</f>
        <v>Centrum integrovanej zdravotnej starostlivosti v meste Dobšiná</v>
      </c>
      <c r="F7" s="231"/>
      <c r="G7" s="231"/>
      <c r="H7" s="231"/>
      <c r="L7" s="16"/>
    </row>
    <row r="8" spans="2:46" ht="12.75">
      <c r="B8" s="16"/>
      <c r="D8" s="23" t="s">
        <v>122</v>
      </c>
      <c r="L8" s="16"/>
    </row>
    <row r="9" spans="2:46" ht="25.5" customHeight="1">
      <c r="B9" s="16"/>
      <c r="E9" s="230" t="s">
        <v>123</v>
      </c>
      <c r="F9" s="191"/>
      <c r="G9" s="191"/>
      <c r="H9" s="191"/>
      <c r="L9" s="16"/>
    </row>
    <row r="10" spans="2:46" ht="12" customHeight="1">
      <c r="B10" s="16"/>
      <c r="D10" s="23" t="s">
        <v>124</v>
      </c>
      <c r="L10" s="16"/>
    </row>
    <row r="11" spans="2:46" s="1" customFormat="1" ht="16.5" customHeight="1">
      <c r="B11" s="28"/>
      <c r="E11" s="232" t="s">
        <v>1762</v>
      </c>
      <c r="F11" s="233"/>
      <c r="G11" s="233"/>
      <c r="H11" s="233"/>
      <c r="I11" s="93"/>
      <c r="L11" s="28"/>
    </row>
    <row r="12" spans="2:46" s="1" customFormat="1" ht="12" customHeight="1">
      <c r="B12" s="28"/>
      <c r="D12" s="23" t="s">
        <v>126</v>
      </c>
      <c r="I12" s="93"/>
      <c r="L12" s="28"/>
    </row>
    <row r="13" spans="2:46" s="1" customFormat="1" ht="36.950000000000003" customHeight="1">
      <c r="B13" s="28"/>
      <c r="E13" s="198" t="s">
        <v>1763</v>
      </c>
      <c r="F13" s="233"/>
      <c r="G13" s="233"/>
      <c r="H13" s="233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 t="str">
        <f>'Rekapitulácia stavby'!AN8</f>
        <v>12/2018</v>
      </c>
      <c r="L16" s="28"/>
    </row>
    <row r="17" spans="2:12" s="1" customFormat="1" ht="10.9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6.9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34" t="str">
        <f>'Rekapitulácia stavby'!E14</f>
        <v>Vyplň údaj</v>
      </c>
      <c r="F22" s="201"/>
      <c r="G22" s="201"/>
      <c r="H22" s="201"/>
      <c r="I22" s="94" t="s">
        <v>25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6.9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94" t="s">
        <v>25</v>
      </c>
      <c r="J28" s="21" t="str">
        <f>IF('Rekapitulácia stavby'!AN20="","",'Rekapitulácia stavby'!AN20)</f>
        <v/>
      </c>
      <c r="L28" s="28"/>
    </row>
    <row r="29" spans="2:12" s="1" customFormat="1" ht="6.9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05" t="s">
        <v>1</v>
      </c>
      <c r="F31" s="205"/>
      <c r="G31" s="205"/>
      <c r="H31" s="205"/>
      <c r="I31" s="96"/>
      <c r="L31" s="95"/>
    </row>
    <row r="32" spans="2:12" s="1" customFormat="1" ht="6.95" customHeight="1">
      <c r="B32" s="28"/>
      <c r="I32" s="93"/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ROUND(J145, 2)</f>
        <v>0</v>
      </c>
      <c r="L34" s="28"/>
    </row>
    <row r="35" spans="2:12" s="1" customFormat="1" ht="6.9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4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45" customHeight="1">
      <c r="B37" s="28"/>
      <c r="D37" s="92" t="s">
        <v>38</v>
      </c>
      <c r="E37" s="23" t="s">
        <v>39</v>
      </c>
      <c r="F37" s="100">
        <f>ROUND((SUM(BE145:BE285)),  2)</f>
        <v>0</v>
      </c>
      <c r="I37" s="101">
        <v>0.2</v>
      </c>
      <c r="J37" s="100">
        <f>ROUND(((SUM(BE145:BE285))*I37),  2)</f>
        <v>0</v>
      </c>
      <c r="L37" s="28"/>
    </row>
    <row r="38" spans="2:12" s="1" customFormat="1" ht="14.45" customHeight="1">
      <c r="B38" s="28"/>
      <c r="E38" s="23" t="s">
        <v>40</v>
      </c>
      <c r="F38" s="100">
        <f>ROUND((SUM(BF145:BF285)),  2)</f>
        <v>0</v>
      </c>
      <c r="I38" s="101">
        <v>0.2</v>
      </c>
      <c r="J38" s="100">
        <f>ROUND(((SUM(BF145:BF285))*I38),  2)</f>
        <v>0</v>
      </c>
      <c r="L38" s="28"/>
    </row>
    <row r="39" spans="2:12" s="1" customFormat="1" ht="14.45" hidden="1" customHeight="1">
      <c r="B39" s="28"/>
      <c r="E39" s="23" t="s">
        <v>41</v>
      </c>
      <c r="F39" s="100">
        <f>ROUND((SUM(BG145:BG285)),  2)</f>
        <v>0</v>
      </c>
      <c r="I39" s="101">
        <v>0.2</v>
      </c>
      <c r="J39" s="100">
        <f>0</f>
        <v>0</v>
      </c>
      <c r="L39" s="28"/>
    </row>
    <row r="40" spans="2:12" s="1" customFormat="1" ht="14.45" hidden="1" customHeight="1">
      <c r="B40" s="28"/>
      <c r="E40" s="23" t="s">
        <v>42</v>
      </c>
      <c r="F40" s="100">
        <f>ROUND((SUM(BH145:BH285)),  2)</f>
        <v>0</v>
      </c>
      <c r="I40" s="101">
        <v>0.2</v>
      </c>
      <c r="J40" s="100">
        <f>0</f>
        <v>0</v>
      </c>
      <c r="L40" s="28"/>
    </row>
    <row r="41" spans="2:12" s="1" customFormat="1" ht="14.45" hidden="1" customHeight="1">
      <c r="B41" s="28"/>
      <c r="E41" s="23" t="s">
        <v>43</v>
      </c>
      <c r="F41" s="100">
        <f>ROUND((SUM(BI145:BI285)),  2)</f>
        <v>0</v>
      </c>
      <c r="I41" s="101">
        <v>0</v>
      </c>
      <c r="J41" s="100">
        <f>0</f>
        <v>0</v>
      </c>
      <c r="L41" s="28"/>
    </row>
    <row r="42" spans="2:12" s="1" customFormat="1" ht="6.9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45" customHeight="1">
      <c r="B44" s="28"/>
      <c r="I44" s="93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4.95" customHeight="1">
      <c r="B82" s="28"/>
      <c r="C82" s="17" t="s">
        <v>128</v>
      </c>
      <c r="I82" s="93"/>
      <c r="L82" s="28"/>
    </row>
    <row r="83" spans="2:12" s="1" customFormat="1" ht="6.9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30" t="str">
        <f>E7</f>
        <v>Centrum integrovanej zdravotnej starostlivosti v meste Dobšiná</v>
      </c>
      <c r="F85" s="231"/>
      <c r="G85" s="231"/>
      <c r="H85" s="231"/>
      <c r="I85" s="93"/>
      <c r="L85" s="28"/>
    </row>
    <row r="86" spans="2:12" ht="12" customHeight="1">
      <c r="B86" s="16"/>
      <c r="C86" s="23" t="s">
        <v>122</v>
      </c>
      <c r="L86" s="16"/>
    </row>
    <row r="87" spans="2:12" ht="25.5" customHeight="1">
      <c r="B87" s="16"/>
      <c r="E87" s="230" t="s">
        <v>123</v>
      </c>
      <c r="F87" s="191"/>
      <c r="G87" s="191"/>
      <c r="H87" s="191"/>
      <c r="L87" s="16"/>
    </row>
    <row r="88" spans="2:12" ht="12" customHeight="1">
      <c r="B88" s="16"/>
      <c r="C88" s="23" t="s">
        <v>124</v>
      </c>
      <c r="L88" s="16"/>
    </row>
    <row r="89" spans="2:12" s="1" customFormat="1" ht="16.5" customHeight="1">
      <c r="B89" s="28"/>
      <c r="E89" s="232" t="s">
        <v>1762</v>
      </c>
      <c r="F89" s="233"/>
      <c r="G89" s="233"/>
      <c r="H89" s="233"/>
      <c r="I89" s="93"/>
      <c r="L89" s="28"/>
    </row>
    <row r="90" spans="2:12" s="1" customFormat="1" ht="12" customHeight="1">
      <c r="B90" s="28"/>
      <c r="C90" s="23" t="s">
        <v>126</v>
      </c>
      <c r="I90" s="93"/>
      <c r="L90" s="28"/>
    </row>
    <row r="91" spans="2:12" s="1" customFormat="1" ht="16.5" customHeight="1">
      <c r="B91" s="28"/>
      <c r="E91" s="198" t="str">
        <f>E13</f>
        <v>G.01 - Architektonicko-stavebné riešenie</v>
      </c>
      <c r="F91" s="233"/>
      <c r="G91" s="233"/>
      <c r="H91" s="233"/>
      <c r="I91" s="93"/>
      <c r="L91" s="28"/>
    </row>
    <row r="92" spans="2:12" s="1" customFormat="1" ht="6.9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kat. územie Dobšiná, parc. číslo 1319/1</v>
      </c>
      <c r="I93" s="94" t="s">
        <v>21</v>
      </c>
      <c r="J93" s="48" t="str">
        <f>IF(J16="","",J16)</f>
        <v>12/2018</v>
      </c>
      <c r="L93" s="28"/>
    </row>
    <row r="94" spans="2:12" s="1" customFormat="1" ht="6.95" customHeight="1">
      <c r="B94" s="28"/>
      <c r="I94" s="93"/>
      <c r="L94" s="28"/>
    </row>
    <row r="95" spans="2:12" s="1" customFormat="1" ht="43.15" customHeight="1">
      <c r="B95" s="28"/>
      <c r="C95" s="23" t="s">
        <v>22</v>
      </c>
      <c r="F95" s="21" t="str">
        <f>E19</f>
        <v>mesto Dobšiná, SNP 554, 049 25 Dobšiná, SR</v>
      </c>
      <c r="I95" s="94" t="s">
        <v>28</v>
      </c>
      <c r="J95" s="26" t="str">
        <f>E25</f>
        <v>Ing.Jiří Tencar Ph.D.;Južná trieda 1566/41, Košice</v>
      </c>
      <c r="L95" s="28"/>
    </row>
    <row r="96" spans="2:12" s="1" customFormat="1" ht="15.2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 xml:space="preserve"> 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129</v>
      </c>
      <c r="D98" s="102"/>
      <c r="E98" s="102"/>
      <c r="F98" s="102"/>
      <c r="G98" s="102"/>
      <c r="H98" s="102"/>
      <c r="I98" s="116"/>
      <c r="J98" s="117" t="s">
        <v>130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" customHeight="1">
      <c r="B100" s="28"/>
      <c r="C100" s="118" t="s">
        <v>131</v>
      </c>
      <c r="I100" s="93"/>
      <c r="J100" s="62">
        <f>J145</f>
        <v>0</v>
      </c>
      <c r="L100" s="28"/>
      <c r="AU100" s="13" t="s">
        <v>132</v>
      </c>
    </row>
    <row r="101" spans="2:47" s="8" customFormat="1" ht="24.95" customHeight="1">
      <c r="B101" s="119"/>
      <c r="D101" s="120" t="s">
        <v>133</v>
      </c>
      <c r="E101" s="121"/>
      <c r="F101" s="121"/>
      <c r="G101" s="121"/>
      <c r="H101" s="121"/>
      <c r="I101" s="122"/>
      <c r="J101" s="123">
        <f>J146</f>
        <v>0</v>
      </c>
      <c r="L101" s="119"/>
    </row>
    <row r="102" spans="2:47" s="9" customFormat="1" ht="19.899999999999999" customHeight="1">
      <c r="B102" s="124"/>
      <c r="D102" s="125" t="s">
        <v>1764</v>
      </c>
      <c r="E102" s="126"/>
      <c r="F102" s="126"/>
      <c r="G102" s="126"/>
      <c r="H102" s="126"/>
      <c r="I102" s="127"/>
      <c r="J102" s="128">
        <f>J147</f>
        <v>0</v>
      </c>
      <c r="L102" s="124"/>
    </row>
    <row r="103" spans="2:47" s="9" customFormat="1" ht="19.899999999999999" customHeight="1">
      <c r="B103" s="124"/>
      <c r="D103" s="125" t="s">
        <v>134</v>
      </c>
      <c r="E103" s="126"/>
      <c r="F103" s="126"/>
      <c r="G103" s="126"/>
      <c r="H103" s="126"/>
      <c r="I103" s="127"/>
      <c r="J103" s="128">
        <f>J148</f>
        <v>0</v>
      </c>
      <c r="L103" s="124"/>
    </row>
    <row r="104" spans="2:47" s="9" customFormat="1" ht="19.899999999999999" customHeight="1">
      <c r="B104" s="124"/>
      <c r="D104" s="125" t="s">
        <v>135</v>
      </c>
      <c r="E104" s="126"/>
      <c r="F104" s="126"/>
      <c r="G104" s="126"/>
      <c r="H104" s="126"/>
      <c r="I104" s="127"/>
      <c r="J104" s="128">
        <f>J158</f>
        <v>0</v>
      </c>
      <c r="L104" s="124"/>
    </row>
    <row r="105" spans="2:47" s="9" customFormat="1" ht="19.899999999999999" customHeight="1">
      <c r="B105" s="124"/>
      <c r="D105" s="125" t="s">
        <v>136</v>
      </c>
      <c r="E105" s="126"/>
      <c r="F105" s="126"/>
      <c r="G105" s="126"/>
      <c r="H105" s="126"/>
      <c r="I105" s="127"/>
      <c r="J105" s="128">
        <f>J167</f>
        <v>0</v>
      </c>
      <c r="L105" s="124"/>
    </row>
    <row r="106" spans="2:47" s="9" customFormat="1" ht="19.899999999999999" customHeight="1">
      <c r="B106" s="124"/>
      <c r="D106" s="125" t="s">
        <v>137</v>
      </c>
      <c r="E106" s="126"/>
      <c r="F106" s="126"/>
      <c r="G106" s="126"/>
      <c r="H106" s="126"/>
      <c r="I106" s="127"/>
      <c r="J106" s="128">
        <f>J172</f>
        <v>0</v>
      </c>
      <c r="L106" s="124"/>
    </row>
    <row r="107" spans="2:47" s="9" customFormat="1" ht="19.899999999999999" customHeight="1">
      <c r="B107" s="124"/>
      <c r="D107" s="125" t="s">
        <v>139</v>
      </c>
      <c r="E107" s="126"/>
      <c r="F107" s="126"/>
      <c r="G107" s="126"/>
      <c r="H107" s="126"/>
      <c r="I107" s="127"/>
      <c r="J107" s="128">
        <f>J185</f>
        <v>0</v>
      </c>
      <c r="L107" s="124"/>
    </row>
    <row r="108" spans="2:47" s="9" customFormat="1" ht="19.899999999999999" customHeight="1">
      <c r="B108" s="124"/>
      <c r="D108" s="125" t="s">
        <v>140</v>
      </c>
      <c r="E108" s="126"/>
      <c r="F108" s="126"/>
      <c r="G108" s="126"/>
      <c r="H108" s="126"/>
      <c r="I108" s="127"/>
      <c r="J108" s="128">
        <f>J201</f>
        <v>0</v>
      </c>
      <c r="L108" s="124"/>
    </row>
    <row r="109" spans="2:47" s="9" customFormat="1" ht="19.899999999999999" customHeight="1">
      <c r="B109" s="124"/>
      <c r="D109" s="125" t="s">
        <v>141</v>
      </c>
      <c r="E109" s="126"/>
      <c r="F109" s="126"/>
      <c r="G109" s="126"/>
      <c r="H109" s="126"/>
      <c r="I109" s="127"/>
      <c r="J109" s="128">
        <f>J219</f>
        <v>0</v>
      </c>
      <c r="L109" s="124"/>
    </row>
    <row r="110" spans="2:47" s="8" customFormat="1" ht="24.95" customHeight="1">
      <c r="B110" s="119"/>
      <c r="D110" s="120" t="s">
        <v>142</v>
      </c>
      <c r="E110" s="121"/>
      <c r="F110" s="121"/>
      <c r="G110" s="121"/>
      <c r="H110" s="121"/>
      <c r="I110" s="122"/>
      <c r="J110" s="123">
        <f>J221</f>
        <v>0</v>
      </c>
      <c r="L110" s="119"/>
    </row>
    <row r="111" spans="2:47" s="9" customFormat="1" ht="19.899999999999999" customHeight="1">
      <c r="B111" s="124"/>
      <c r="D111" s="125" t="s">
        <v>143</v>
      </c>
      <c r="E111" s="126"/>
      <c r="F111" s="126"/>
      <c r="G111" s="126"/>
      <c r="H111" s="126"/>
      <c r="I111" s="127"/>
      <c r="J111" s="128">
        <f>J222</f>
        <v>0</v>
      </c>
      <c r="L111" s="124"/>
    </row>
    <row r="112" spans="2:47" s="9" customFormat="1" ht="19.899999999999999" customHeight="1">
      <c r="B112" s="124"/>
      <c r="D112" s="125" t="s">
        <v>144</v>
      </c>
      <c r="E112" s="126"/>
      <c r="F112" s="126"/>
      <c r="G112" s="126"/>
      <c r="H112" s="126"/>
      <c r="I112" s="127"/>
      <c r="J112" s="128">
        <f>J232</f>
        <v>0</v>
      </c>
      <c r="L112" s="124"/>
    </row>
    <row r="113" spans="2:12" s="9" customFormat="1" ht="19.899999999999999" customHeight="1">
      <c r="B113" s="124"/>
      <c r="D113" s="125" t="s">
        <v>145</v>
      </c>
      <c r="E113" s="126"/>
      <c r="F113" s="126"/>
      <c r="G113" s="126"/>
      <c r="H113" s="126"/>
      <c r="I113" s="127"/>
      <c r="J113" s="128">
        <f>J242</f>
        <v>0</v>
      </c>
      <c r="L113" s="124"/>
    </row>
    <row r="114" spans="2:12" s="9" customFormat="1" ht="19.899999999999999" customHeight="1">
      <c r="B114" s="124"/>
      <c r="D114" s="125" t="s">
        <v>149</v>
      </c>
      <c r="E114" s="126"/>
      <c r="F114" s="126"/>
      <c r="G114" s="126"/>
      <c r="H114" s="126"/>
      <c r="I114" s="127"/>
      <c r="J114" s="128">
        <f>J253</f>
        <v>0</v>
      </c>
      <c r="L114" s="124"/>
    </row>
    <row r="115" spans="2:12" s="9" customFormat="1" ht="19.899999999999999" customHeight="1">
      <c r="B115" s="124"/>
      <c r="D115" s="125" t="s">
        <v>151</v>
      </c>
      <c r="E115" s="126"/>
      <c r="F115" s="126"/>
      <c r="G115" s="126"/>
      <c r="H115" s="126"/>
      <c r="I115" s="127"/>
      <c r="J115" s="128">
        <f>J263</f>
        <v>0</v>
      </c>
      <c r="L115" s="124"/>
    </row>
    <row r="116" spans="2:12" s="9" customFormat="1" ht="19.899999999999999" customHeight="1">
      <c r="B116" s="124"/>
      <c r="D116" s="125" t="s">
        <v>152</v>
      </c>
      <c r="E116" s="126"/>
      <c r="F116" s="126"/>
      <c r="G116" s="126"/>
      <c r="H116" s="126"/>
      <c r="I116" s="127"/>
      <c r="J116" s="128">
        <f>J267</f>
        <v>0</v>
      </c>
      <c r="L116" s="124"/>
    </row>
    <row r="117" spans="2:12" s="9" customFormat="1" ht="19.899999999999999" customHeight="1">
      <c r="B117" s="124"/>
      <c r="D117" s="125" t="s">
        <v>154</v>
      </c>
      <c r="E117" s="126"/>
      <c r="F117" s="126"/>
      <c r="G117" s="126"/>
      <c r="H117" s="126"/>
      <c r="I117" s="127"/>
      <c r="J117" s="128">
        <f>J270</f>
        <v>0</v>
      </c>
      <c r="L117" s="124"/>
    </row>
    <row r="118" spans="2:12" s="9" customFormat="1" ht="19.899999999999999" customHeight="1">
      <c r="B118" s="124"/>
      <c r="D118" s="125" t="s">
        <v>158</v>
      </c>
      <c r="E118" s="126"/>
      <c r="F118" s="126"/>
      <c r="G118" s="126"/>
      <c r="H118" s="126"/>
      <c r="I118" s="127"/>
      <c r="J118" s="128">
        <f>J277</f>
        <v>0</v>
      </c>
      <c r="L118" s="124"/>
    </row>
    <row r="119" spans="2:12" s="9" customFormat="1" ht="19.899999999999999" customHeight="1">
      <c r="B119" s="124"/>
      <c r="D119" s="125" t="s">
        <v>159</v>
      </c>
      <c r="E119" s="126"/>
      <c r="F119" s="126"/>
      <c r="G119" s="126"/>
      <c r="H119" s="126"/>
      <c r="I119" s="127"/>
      <c r="J119" s="128">
        <f>J279</f>
        <v>0</v>
      </c>
      <c r="L119" s="124"/>
    </row>
    <row r="120" spans="2:12" s="8" customFormat="1" ht="24.95" customHeight="1">
      <c r="B120" s="119"/>
      <c r="D120" s="120" t="s">
        <v>160</v>
      </c>
      <c r="E120" s="121"/>
      <c r="F120" s="121"/>
      <c r="G120" s="121"/>
      <c r="H120" s="121"/>
      <c r="I120" s="122"/>
      <c r="J120" s="123">
        <f>J282</f>
        <v>0</v>
      </c>
      <c r="L120" s="119"/>
    </row>
    <row r="121" spans="2:12" s="9" customFormat="1" ht="19.899999999999999" customHeight="1">
      <c r="B121" s="124"/>
      <c r="D121" s="125" t="s">
        <v>1765</v>
      </c>
      <c r="E121" s="126"/>
      <c r="F121" s="126"/>
      <c r="G121" s="126"/>
      <c r="H121" s="126"/>
      <c r="I121" s="127"/>
      <c r="J121" s="128">
        <f>J283</f>
        <v>0</v>
      </c>
      <c r="L121" s="124"/>
    </row>
    <row r="122" spans="2:12" s="1" customFormat="1" ht="21.75" customHeight="1">
      <c r="B122" s="28"/>
      <c r="I122" s="93"/>
      <c r="L122" s="28"/>
    </row>
    <row r="123" spans="2:12" s="1" customFormat="1" ht="6.95" customHeight="1">
      <c r="B123" s="40"/>
      <c r="C123" s="41"/>
      <c r="D123" s="41"/>
      <c r="E123" s="41"/>
      <c r="F123" s="41"/>
      <c r="G123" s="41"/>
      <c r="H123" s="41"/>
      <c r="I123" s="113"/>
      <c r="J123" s="41"/>
      <c r="K123" s="41"/>
      <c r="L123" s="28"/>
    </row>
    <row r="127" spans="2:12" s="1" customFormat="1" ht="6.95" customHeight="1">
      <c r="B127" s="42"/>
      <c r="C127" s="43"/>
      <c r="D127" s="43"/>
      <c r="E127" s="43"/>
      <c r="F127" s="43"/>
      <c r="G127" s="43"/>
      <c r="H127" s="43"/>
      <c r="I127" s="114"/>
      <c r="J127" s="43"/>
      <c r="K127" s="43"/>
      <c r="L127" s="28"/>
    </row>
    <row r="128" spans="2:12" s="1" customFormat="1" ht="24.95" customHeight="1">
      <c r="B128" s="28"/>
      <c r="C128" s="17" t="s">
        <v>162</v>
      </c>
      <c r="I128" s="93"/>
      <c r="L128" s="28"/>
    </row>
    <row r="129" spans="2:20" s="1" customFormat="1" ht="6.95" customHeight="1">
      <c r="B129" s="28"/>
      <c r="I129" s="93"/>
      <c r="L129" s="28"/>
    </row>
    <row r="130" spans="2:20" s="1" customFormat="1" ht="12" customHeight="1">
      <c r="B130" s="28"/>
      <c r="C130" s="23" t="s">
        <v>15</v>
      </c>
      <c r="I130" s="93"/>
      <c r="L130" s="28"/>
    </row>
    <row r="131" spans="2:20" s="1" customFormat="1" ht="16.5" customHeight="1">
      <c r="B131" s="28"/>
      <c r="E131" s="230" t="str">
        <f>E7</f>
        <v>Centrum integrovanej zdravotnej starostlivosti v meste Dobšiná</v>
      </c>
      <c r="F131" s="231"/>
      <c r="G131" s="231"/>
      <c r="H131" s="231"/>
      <c r="I131" s="93"/>
      <c r="L131" s="28"/>
    </row>
    <row r="132" spans="2:20" ht="12" customHeight="1">
      <c r="B132" s="16"/>
      <c r="C132" s="23" t="s">
        <v>122</v>
      </c>
      <c r="L132" s="16"/>
    </row>
    <row r="133" spans="2:20" ht="25.5" customHeight="1">
      <c r="B133" s="16"/>
      <c r="E133" s="230" t="s">
        <v>123</v>
      </c>
      <c r="F133" s="191"/>
      <c r="G133" s="191"/>
      <c r="H133" s="191"/>
      <c r="L133" s="16"/>
    </row>
    <row r="134" spans="2:20" ht="12" customHeight="1">
      <c r="B134" s="16"/>
      <c r="C134" s="23" t="s">
        <v>124</v>
      </c>
      <c r="L134" s="16"/>
    </row>
    <row r="135" spans="2:20" s="1" customFormat="1" ht="16.5" customHeight="1">
      <c r="B135" s="28"/>
      <c r="E135" s="232" t="s">
        <v>1762</v>
      </c>
      <c r="F135" s="233"/>
      <c r="G135" s="233"/>
      <c r="H135" s="233"/>
      <c r="I135" s="93"/>
      <c r="L135" s="28"/>
    </row>
    <row r="136" spans="2:20" s="1" customFormat="1" ht="12" customHeight="1">
      <c r="B136" s="28"/>
      <c r="C136" s="23" t="s">
        <v>126</v>
      </c>
      <c r="I136" s="93"/>
      <c r="L136" s="28"/>
    </row>
    <row r="137" spans="2:20" s="1" customFormat="1" ht="16.5" customHeight="1">
      <c r="B137" s="28"/>
      <c r="E137" s="198" t="str">
        <f>E13</f>
        <v>G.01 - Architektonicko-stavebné riešenie</v>
      </c>
      <c r="F137" s="233"/>
      <c r="G137" s="233"/>
      <c r="H137" s="233"/>
      <c r="I137" s="93"/>
      <c r="L137" s="28"/>
    </row>
    <row r="138" spans="2:20" s="1" customFormat="1" ht="6.95" customHeight="1">
      <c r="B138" s="28"/>
      <c r="I138" s="93"/>
      <c r="L138" s="28"/>
    </row>
    <row r="139" spans="2:20" s="1" customFormat="1" ht="12" customHeight="1">
      <c r="B139" s="28"/>
      <c r="C139" s="23" t="s">
        <v>19</v>
      </c>
      <c r="F139" s="21" t="str">
        <f>F16</f>
        <v>kat. územie Dobšiná, parc. číslo 1319/1</v>
      </c>
      <c r="I139" s="94" t="s">
        <v>21</v>
      </c>
      <c r="J139" s="48" t="str">
        <f>IF(J16="","",J16)</f>
        <v>12/2018</v>
      </c>
      <c r="L139" s="28"/>
    </row>
    <row r="140" spans="2:20" s="1" customFormat="1" ht="6.95" customHeight="1">
      <c r="B140" s="28"/>
      <c r="I140" s="93"/>
      <c r="L140" s="28"/>
    </row>
    <row r="141" spans="2:20" s="1" customFormat="1" ht="43.15" customHeight="1">
      <c r="B141" s="28"/>
      <c r="C141" s="23" t="s">
        <v>22</v>
      </c>
      <c r="F141" s="21" t="str">
        <f>E19</f>
        <v>mesto Dobšiná, SNP 554, 049 25 Dobšiná, SR</v>
      </c>
      <c r="I141" s="94" t="s">
        <v>28</v>
      </c>
      <c r="J141" s="26" t="str">
        <f>E25</f>
        <v>Ing.Jiří Tencar Ph.D.;Južná trieda 1566/41, Košice</v>
      </c>
      <c r="L141" s="28"/>
    </row>
    <row r="142" spans="2:20" s="1" customFormat="1" ht="15.2" customHeight="1">
      <c r="B142" s="28"/>
      <c r="C142" s="23" t="s">
        <v>26</v>
      </c>
      <c r="F142" s="21" t="str">
        <f>IF(E22="","",E22)</f>
        <v>Vyplň údaj</v>
      </c>
      <c r="I142" s="94" t="s">
        <v>31</v>
      </c>
      <c r="J142" s="26" t="str">
        <f>E28</f>
        <v xml:space="preserve"> </v>
      </c>
      <c r="L142" s="28"/>
    </row>
    <row r="143" spans="2:20" s="1" customFormat="1" ht="10.35" customHeight="1">
      <c r="B143" s="28"/>
      <c r="I143" s="93"/>
      <c r="L143" s="28"/>
    </row>
    <row r="144" spans="2:20" s="10" customFormat="1" ht="29.25" customHeight="1">
      <c r="B144" s="129"/>
      <c r="C144" s="130" t="s">
        <v>163</v>
      </c>
      <c r="D144" s="131" t="s">
        <v>59</v>
      </c>
      <c r="E144" s="131" t="s">
        <v>55</v>
      </c>
      <c r="F144" s="131" t="s">
        <v>56</v>
      </c>
      <c r="G144" s="131" t="s">
        <v>164</v>
      </c>
      <c r="H144" s="131" t="s">
        <v>165</v>
      </c>
      <c r="I144" s="132" t="s">
        <v>166</v>
      </c>
      <c r="J144" s="133" t="s">
        <v>130</v>
      </c>
      <c r="K144" s="134" t="s">
        <v>167</v>
      </c>
      <c r="L144" s="129"/>
      <c r="M144" s="55" t="s">
        <v>1</v>
      </c>
      <c r="N144" s="56" t="s">
        <v>38</v>
      </c>
      <c r="O144" s="56" t="s">
        <v>168</v>
      </c>
      <c r="P144" s="56" t="s">
        <v>169</v>
      </c>
      <c r="Q144" s="56" t="s">
        <v>170</v>
      </c>
      <c r="R144" s="56" t="s">
        <v>171</v>
      </c>
      <c r="S144" s="56" t="s">
        <v>172</v>
      </c>
      <c r="T144" s="57" t="s">
        <v>173</v>
      </c>
    </row>
    <row r="145" spans="2:65" s="1" customFormat="1" ht="22.9" customHeight="1">
      <c r="B145" s="28"/>
      <c r="C145" s="60" t="s">
        <v>131</v>
      </c>
      <c r="I145" s="93"/>
      <c r="J145" s="135">
        <f>BK145</f>
        <v>0</v>
      </c>
      <c r="L145" s="28"/>
      <c r="M145" s="58"/>
      <c r="N145" s="49"/>
      <c r="O145" s="49"/>
      <c r="P145" s="136">
        <f>P146+P221+P282</f>
        <v>0</v>
      </c>
      <c r="Q145" s="49"/>
      <c r="R145" s="136">
        <f>R146+R221+R282</f>
        <v>72.828432649999996</v>
      </c>
      <c r="S145" s="49"/>
      <c r="T145" s="137">
        <f>T146+T221+T282</f>
        <v>1.879375</v>
      </c>
      <c r="AT145" s="13" t="s">
        <v>73</v>
      </c>
      <c r="AU145" s="13" t="s">
        <v>132</v>
      </c>
      <c r="BK145" s="138">
        <f>BK146+BK221+BK282</f>
        <v>0</v>
      </c>
    </row>
    <row r="146" spans="2:65" s="11" customFormat="1" ht="25.9" customHeight="1">
      <c r="B146" s="139"/>
      <c r="D146" s="140" t="s">
        <v>73</v>
      </c>
      <c r="E146" s="141" t="s">
        <v>174</v>
      </c>
      <c r="F146" s="141" t="s">
        <v>175</v>
      </c>
      <c r="I146" s="142"/>
      <c r="J146" s="143">
        <f>BK146</f>
        <v>0</v>
      </c>
      <c r="L146" s="139"/>
      <c r="M146" s="144"/>
      <c r="N146" s="145"/>
      <c r="O146" s="145"/>
      <c r="P146" s="146">
        <f>P147+P148+P158+P167+P172+P185+P201+P219</f>
        <v>0</v>
      </c>
      <c r="Q146" s="145"/>
      <c r="R146" s="146">
        <f>R147+R148+R158+R167+R172+R185+R201+R219</f>
        <v>72.24443977</v>
      </c>
      <c r="S146" s="145"/>
      <c r="T146" s="147">
        <f>T147+T148+T158+T167+T172+T185+T201+T219</f>
        <v>1.879375</v>
      </c>
      <c r="AR146" s="140" t="s">
        <v>81</v>
      </c>
      <c r="AT146" s="148" t="s">
        <v>73</v>
      </c>
      <c r="AU146" s="148" t="s">
        <v>74</v>
      </c>
      <c r="AY146" s="140" t="s">
        <v>176</v>
      </c>
      <c r="BK146" s="149">
        <f>BK147+BK148+BK158+BK167+BK172+BK185+BK201+BK219</f>
        <v>0</v>
      </c>
    </row>
    <row r="147" spans="2:65" s="11" customFormat="1" ht="22.9" customHeight="1">
      <c r="B147" s="139"/>
      <c r="D147" s="140" t="s">
        <v>73</v>
      </c>
      <c r="E147" s="150" t="s">
        <v>1766</v>
      </c>
      <c r="F147" s="150" t="s">
        <v>1767</v>
      </c>
      <c r="I147" s="142"/>
      <c r="J147" s="151">
        <f>BK147</f>
        <v>0</v>
      </c>
      <c r="L147" s="139"/>
      <c r="M147" s="144"/>
      <c r="N147" s="145"/>
      <c r="O147" s="145"/>
      <c r="P147" s="146">
        <v>0</v>
      </c>
      <c r="Q147" s="145"/>
      <c r="R147" s="146">
        <v>0</v>
      </c>
      <c r="S147" s="145"/>
      <c r="T147" s="147">
        <v>0</v>
      </c>
      <c r="AR147" s="140" t="s">
        <v>81</v>
      </c>
      <c r="AT147" s="148" t="s">
        <v>73</v>
      </c>
      <c r="AU147" s="148" t="s">
        <v>81</v>
      </c>
      <c r="AY147" s="140" t="s">
        <v>176</v>
      </c>
      <c r="BK147" s="149">
        <v>0</v>
      </c>
    </row>
    <row r="148" spans="2:65" s="11" customFormat="1" ht="22.9" customHeight="1">
      <c r="B148" s="139"/>
      <c r="D148" s="140" t="s">
        <v>73</v>
      </c>
      <c r="E148" s="150" t="s">
        <v>81</v>
      </c>
      <c r="F148" s="150" t="s">
        <v>177</v>
      </c>
      <c r="I148" s="142"/>
      <c r="J148" s="151">
        <f>BK148</f>
        <v>0</v>
      </c>
      <c r="L148" s="139"/>
      <c r="M148" s="144"/>
      <c r="N148" s="145"/>
      <c r="O148" s="145"/>
      <c r="P148" s="146">
        <f>SUM(P149:P157)</f>
        <v>0</v>
      </c>
      <c r="Q148" s="145"/>
      <c r="R148" s="146">
        <f>SUM(R149:R157)</f>
        <v>0</v>
      </c>
      <c r="S148" s="145"/>
      <c r="T148" s="147">
        <f>SUM(T149:T157)</f>
        <v>1.879375</v>
      </c>
      <c r="AR148" s="140" t="s">
        <v>81</v>
      </c>
      <c r="AT148" s="148" t="s">
        <v>73</v>
      </c>
      <c r="AU148" s="148" t="s">
        <v>81</v>
      </c>
      <c r="AY148" s="140" t="s">
        <v>176</v>
      </c>
      <c r="BK148" s="149">
        <f>SUM(BK149:BK157)</f>
        <v>0</v>
      </c>
    </row>
    <row r="149" spans="2:65" s="1" customFormat="1" ht="24" customHeight="1">
      <c r="B149" s="152"/>
      <c r="C149" s="153" t="s">
        <v>81</v>
      </c>
      <c r="D149" s="153" t="s">
        <v>178</v>
      </c>
      <c r="E149" s="154" t="s">
        <v>179</v>
      </c>
      <c r="F149" s="155" t="s">
        <v>180</v>
      </c>
      <c r="G149" s="156" t="s">
        <v>181</v>
      </c>
      <c r="H149" s="157">
        <v>3.875</v>
      </c>
      <c r="I149" s="158"/>
      <c r="J149" s="159">
        <f t="shared" ref="J149:J157" si="0">ROUND(I149*H149,2)</f>
        <v>0</v>
      </c>
      <c r="K149" s="155" t="s">
        <v>182</v>
      </c>
      <c r="L149" s="28"/>
      <c r="M149" s="160" t="s">
        <v>1</v>
      </c>
      <c r="N149" s="161" t="s">
        <v>40</v>
      </c>
      <c r="O149" s="51"/>
      <c r="P149" s="162">
        <f t="shared" ref="P149:P157" si="1">O149*H149</f>
        <v>0</v>
      </c>
      <c r="Q149" s="162">
        <v>0</v>
      </c>
      <c r="R149" s="162">
        <f t="shared" ref="R149:R157" si="2">Q149*H149</f>
        <v>0</v>
      </c>
      <c r="S149" s="162">
        <v>0.26</v>
      </c>
      <c r="T149" s="163">
        <f t="shared" ref="T149:T157" si="3">S149*H149</f>
        <v>1.0075000000000001</v>
      </c>
      <c r="AR149" s="164" t="s">
        <v>183</v>
      </c>
      <c r="AT149" s="164" t="s">
        <v>178</v>
      </c>
      <c r="AU149" s="164" t="s">
        <v>86</v>
      </c>
      <c r="AY149" s="13" t="s">
        <v>176</v>
      </c>
      <c r="BE149" s="165">
        <f t="shared" ref="BE149:BE157" si="4">IF(N149="základná",J149,0)</f>
        <v>0</v>
      </c>
      <c r="BF149" s="165">
        <f t="shared" ref="BF149:BF157" si="5">IF(N149="znížená",J149,0)</f>
        <v>0</v>
      </c>
      <c r="BG149" s="165">
        <f t="shared" ref="BG149:BG157" si="6">IF(N149="zákl. prenesená",J149,0)</f>
        <v>0</v>
      </c>
      <c r="BH149" s="165">
        <f t="shared" ref="BH149:BH157" si="7">IF(N149="zníž. prenesená",J149,0)</f>
        <v>0</v>
      </c>
      <c r="BI149" s="165">
        <f t="shared" ref="BI149:BI157" si="8">IF(N149="nulová",J149,0)</f>
        <v>0</v>
      </c>
      <c r="BJ149" s="13" t="s">
        <v>86</v>
      </c>
      <c r="BK149" s="165">
        <f t="shared" ref="BK149:BK157" si="9">ROUND(I149*H149,2)</f>
        <v>0</v>
      </c>
      <c r="BL149" s="13" t="s">
        <v>183</v>
      </c>
      <c r="BM149" s="164" t="s">
        <v>1768</v>
      </c>
    </row>
    <row r="150" spans="2:65" s="1" customFormat="1" ht="24" customHeight="1">
      <c r="B150" s="152"/>
      <c r="C150" s="153" t="s">
        <v>86</v>
      </c>
      <c r="D150" s="153" t="s">
        <v>178</v>
      </c>
      <c r="E150" s="154" t="s">
        <v>185</v>
      </c>
      <c r="F150" s="155" t="s">
        <v>186</v>
      </c>
      <c r="G150" s="156" t="s">
        <v>181</v>
      </c>
      <c r="H150" s="157">
        <v>3.875</v>
      </c>
      <c r="I150" s="158"/>
      <c r="J150" s="159">
        <f t="shared" si="0"/>
        <v>0</v>
      </c>
      <c r="K150" s="155" t="s">
        <v>182</v>
      </c>
      <c r="L150" s="28"/>
      <c r="M150" s="160" t="s">
        <v>1</v>
      </c>
      <c r="N150" s="161" t="s">
        <v>40</v>
      </c>
      <c r="O150" s="51"/>
      <c r="P150" s="162">
        <f t="shared" si="1"/>
        <v>0</v>
      </c>
      <c r="Q150" s="162">
        <v>0</v>
      </c>
      <c r="R150" s="162">
        <f t="shared" si="2"/>
        <v>0</v>
      </c>
      <c r="S150" s="162">
        <v>0.22500000000000001</v>
      </c>
      <c r="T150" s="163">
        <f t="shared" si="3"/>
        <v>0.87187500000000007</v>
      </c>
      <c r="AR150" s="164" t="s">
        <v>183</v>
      </c>
      <c r="AT150" s="164" t="s">
        <v>178</v>
      </c>
      <c r="AU150" s="164" t="s">
        <v>86</v>
      </c>
      <c r="AY150" s="13" t="s">
        <v>176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3" t="s">
        <v>86</v>
      </c>
      <c r="BK150" s="165">
        <f t="shared" si="9"/>
        <v>0</v>
      </c>
      <c r="BL150" s="13" t="s">
        <v>183</v>
      </c>
      <c r="BM150" s="164" t="s">
        <v>1769</v>
      </c>
    </row>
    <row r="151" spans="2:65" s="1" customFormat="1" ht="16.5" customHeight="1">
      <c r="B151" s="152"/>
      <c r="C151" s="153" t="s">
        <v>91</v>
      </c>
      <c r="D151" s="153" t="s">
        <v>178</v>
      </c>
      <c r="E151" s="154" t="s">
        <v>1770</v>
      </c>
      <c r="F151" s="155" t="s">
        <v>1771</v>
      </c>
      <c r="G151" s="156" t="s">
        <v>190</v>
      </c>
      <c r="H151" s="157">
        <v>12.343999999999999</v>
      </c>
      <c r="I151" s="158"/>
      <c r="J151" s="159">
        <f t="shared" si="0"/>
        <v>0</v>
      </c>
      <c r="K151" s="155" t="s">
        <v>182</v>
      </c>
      <c r="L151" s="28"/>
      <c r="M151" s="160" t="s">
        <v>1</v>
      </c>
      <c r="N151" s="161" t="s">
        <v>40</v>
      </c>
      <c r="O151" s="51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AR151" s="164" t="s">
        <v>183</v>
      </c>
      <c r="AT151" s="164" t="s">
        <v>178</v>
      </c>
      <c r="AU151" s="164" t="s">
        <v>86</v>
      </c>
      <c r="AY151" s="13" t="s">
        <v>176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3" t="s">
        <v>86</v>
      </c>
      <c r="BK151" s="165">
        <f t="shared" si="9"/>
        <v>0</v>
      </c>
      <c r="BL151" s="13" t="s">
        <v>183</v>
      </c>
      <c r="BM151" s="164" t="s">
        <v>1772</v>
      </c>
    </row>
    <row r="152" spans="2:65" s="1" customFormat="1" ht="24" customHeight="1">
      <c r="B152" s="152"/>
      <c r="C152" s="153" t="s">
        <v>183</v>
      </c>
      <c r="D152" s="153" t="s">
        <v>178</v>
      </c>
      <c r="E152" s="154" t="s">
        <v>1773</v>
      </c>
      <c r="F152" s="155" t="s">
        <v>1774</v>
      </c>
      <c r="G152" s="156" t="s">
        <v>190</v>
      </c>
      <c r="H152" s="157">
        <v>12.343999999999999</v>
      </c>
      <c r="I152" s="158"/>
      <c r="J152" s="159">
        <f t="shared" si="0"/>
        <v>0</v>
      </c>
      <c r="K152" s="155" t="s">
        <v>182</v>
      </c>
      <c r="L152" s="28"/>
      <c r="M152" s="160" t="s">
        <v>1</v>
      </c>
      <c r="N152" s="161" t="s">
        <v>40</v>
      </c>
      <c r="O152" s="51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AR152" s="164" t="s">
        <v>183</v>
      </c>
      <c r="AT152" s="164" t="s">
        <v>178</v>
      </c>
      <c r="AU152" s="164" t="s">
        <v>86</v>
      </c>
      <c r="AY152" s="13" t="s">
        <v>176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3" t="s">
        <v>86</v>
      </c>
      <c r="BK152" s="165">
        <f t="shared" si="9"/>
        <v>0</v>
      </c>
      <c r="BL152" s="13" t="s">
        <v>183</v>
      </c>
      <c r="BM152" s="164" t="s">
        <v>1775</v>
      </c>
    </row>
    <row r="153" spans="2:65" s="1" customFormat="1" ht="16.5" customHeight="1">
      <c r="B153" s="152"/>
      <c r="C153" s="153" t="s">
        <v>195</v>
      </c>
      <c r="D153" s="153" t="s">
        <v>178</v>
      </c>
      <c r="E153" s="154" t="s">
        <v>1776</v>
      </c>
      <c r="F153" s="155" t="s">
        <v>1777</v>
      </c>
      <c r="G153" s="156" t="s">
        <v>190</v>
      </c>
      <c r="H153" s="157">
        <v>5.8070000000000004</v>
      </c>
      <c r="I153" s="158"/>
      <c r="J153" s="159">
        <f t="shared" si="0"/>
        <v>0</v>
      </c>
      <c r="K153" s="155" t="s">
        <v>182</v>
      </c>
      <c r="L153" s="28"/>
      <c r="M153" s="160" t="s">
        <v>1</v>
      </c>
      <c r="N153" s="161" t="s">
        <v>40</v>
      </c>
      <c r="O153" s="51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AR153" s="164" t="s">
        <v>183</v>
      </c>
      <c r="AT153" s="164" t="s">
        <v>178</v>
      </c>
      <c r="AU153" s="164" t="s">
        <v>86</v>
      </c>
      <c r="AY153" s="13" t="s">
        <v>176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3" t="s">
        <v>86</v>
      </c>
      <c r="BK153" s="165">
        <f t="shared" si="9"/>
        <v>0</v>
      </c>
      <c r="BL153" s="13" t="s">
        <v>183</v>
      </c>
      <c r="BM153" s="164" t="s">
        <v>1778</v>
      </c>
    </row>
    <row r="154" spans="2:65" s="1" customFormat="1" ht="36" customHeight="1">
      <c r="B154" s="152"/>
      <c r="C154" s="153" t="s">
        <v>199</v>
      </c>
      <c r="D154" s="153" t="s">
        <v>178</v>
      </c>
      <c r="E154" s="154" t="s">
        <v>1779</v>
      </c>
      <c r="F154" s="155" t="s">
        <v>1780</v>
      </c>
      <c r="G154" s="156" t="s">
        <v>190</v>
      </c>
      <c r="H154" s="157">
        <v>5.8070000000000004</v>
      </c>
      <c r="I154" s="158"/>
      <c r="J154" s="159">
        <f t="shared" si="0"/>
        <v>0</v>
      </c>
      <c r="K154" s="155" t="s">
        <v>182</v>
      </c>
      <c r="L154" s="28"/>
      <c r="M154" s="160" t="s">
        <v>1</v>
      </c>
      <c r="N154" s="161" t="s">
        <v>40</v>
      </c>
      <c r="O154" s="51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AR154" s="164" t="s">
        <v>183</v>
      </c>
      <c r="AT154" s="164" t="s">
        <v>178</v>
      </c>
      <c r="AU154" s="164" t="s">
        <v>86</v>
      </c>
      <c r="AY154" s="13" t="s">
        <v>176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3" t="s">
        <v>86</v>
      </c>
      <c r="BK154" s="165">
        <f t="shared" si="9"/>
        <v>0</v>
      </c>
      <c r="BL154" s="13" t="s">
        <v>183</v>
      </c>
      <c r="BM154" s="164" t="s">
        <v>1781</v>
      </c>
    </row>
    <row r="155" spans="2:65" s="1" customFormat="1" ht="24" customHeight="1">
      <c r="B155" s="152"/>
      <c r="C155" s="153" t="s">
        <v>203</v>
      </c>
      <c r="D155" s="153" t="s">
        <v>178</v>
      </c>
      <c r="E155" s="154" t="s">
        <v>196</v>
      </c>
      <c r="F155" s="155" t="s">
        <v>197</v>
      </c>
      <c r="G155" s="156" t="s">
        <v>190</v>
      </c>
      <c r="H155" s="157">
        <v>18.151</v>
      </c>
      <c r="I155" s="158"/>
      <c r="J155" s="159">
        <f t="shared" si="0"/>
        <v>0</v>
      </c>
      <c r="K155" s="155" t="s">
        <v>182</v>
      </c>
      <c r="L155" s="28"/>
      <c r="M155" s="160" t="s">
        <v>1</v>
      </c>
      <c r="N155" s="161" t="s">
        <v>40</v>
      </c>
      <c r="O155" s="51"/>
      <c r="P155" s="162">
        <f t="shared" si="1"/>
        <v>0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AR155" s="164" t="s">
        <v>183</v>
      </c>
      <c r="AT155" s="164" t="s">
        <v>178</v>
      </c>
      <c r="AU155" s="164" t="s">
        <v>86</v>
      </c>
      <c r="AY155" s="13" t="s">
        <v>176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3" t="s">
        <v>86</v>
      </c>
      <c r="BK155" s="165">
        <f t="shared" si="9"/>
        <v>0</v>
      </c>
      <c r="BL155" s="13" t="s">
        <v>183</v>
      </c>
      <c r="BM155" s="164" t="s">
        <v>1782</v>
      </c>
    </row>
    <row r="156" spans="2:65" s="1" customFormat="1" ht="16.5" customHeight="1">
      <c r="B156" s="152"/>
      <c r="C156" s="153" t="s">
        <v>208</v>
      </c>
      <c r="D156" s="153" t="s">
        <v>178</v>
      </c>
      <c r="E156" s="154" t="s">
        <v>200</v>
      </c>
      <c r="F156" s="155" t="s">
        <v>201</v>
      </c>
      <c r="G156" s="156" t="s">
        <v>190</v>
      </c>
      <c r="H156" s="157">
        <v>18.151</v>
      </c>
      <c r="I156" s="158"/>
      <c r="J156" s="159">
        <f t="shared" si="0"/>
        <v>0</v>
      </c>
      <c r="K156" s="155" t="s">
        <v>182</v>
      </c>
      <c r="L156" s="28"/>
      <c r="M156" s="160" t="s">
        <v>1</v>
      </c>
      <c r="N156" s="161" t="s">
        <v>40</v>
      </c>
      <c r="O156" s="51"/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AR156" s="164" t="s">
        <v>183</v>
      </c>
      <c r="AT156" s="164" t="s">
        <v>178</v>
      </c>
      <c r="AU156" s="164" t="s">
        <v>86</v>
      </c>
      <c r="AY156" s="13" t="s">
        <v>176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3" t="s">
        <v>86</v>
      </c>
      <c r="BK156" s="165">
        <f t="shared" si="9"/>
        <v>0</v>
      </c>
      <c r="BL156" s="13" t="s">
        <v>183</v>
      </c>
      <c r="BM156" s="164" t="s">
        <v>1783</v>
      </c>
    </row>
    <row r="157" spans="2:65" s="1" customFormat="1" ht="24" customHeight="1">
      <c r="B157" s="152"/>
      <c r="C157" s="153" t="s">
        <v>213</v>
      </c>
      <c r="D157" s="153" t="s">
        <v>178</v>
      </c>
      <c r="E157" s="154" t="s">
        <v>204</v>
      </c>
      <c r="F157" s="155" t="s">
        <v>205</v>
      </c>
      <c r="G157" s="156" t="s">
        <v>206</v>
      </c>
      <c r="H157" s="157">
        <v>33.942</v>
      </c>
      <c r="I157" s="158"/>
      <c r="J157" s="159">
        <f t="shared" si="0"/>
        <v>0</v>
      </c>
      <c r="K157" s="155" t="s">
        <v>182</v>
      </c>
      <c r="L157" s="28"/>
      <c r="M157" s="160" t="s">
        <v>1</v>
      </c>
      <c r="N157" s="161" t="s">
        <v>40</v>
      </c>
      <c r="O157" s="51"/>
      <c r="P157" s="162">
        <f t="shared" si="1"/>
        <v>0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AR157" s="164" t="s">
        <v>183</v>
      </c>
      <c r="AT157" s="164" t="s">
        <v>178</v>
      </c>
      <c r="AU157" s="164" t="s">
        <v>86</v>
      </c>
      <c r="AY157" s="13" t="s">
        <v>176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3" t="s">
        <v>86</v>
      </c>
      <c r="BK157" s="165">
        <f t="shared" si="9"/>
        <v>0</v>
      </c>
      <c r="BL157" s="13" t="s">
        <v>183</v>
      </c>
      <c r="BM157" s="164" t="s">
        <v>1784</v>
      </c>
    </row>
    <row r="158" spans="2:65" s="11" customFormat="1" ht="22.9" customHeight="1">
      <c r="B158" s="139"/>
      <c r="D158" s="140" t="s">
        <v>73</v>
      </c>
      <c r="E158" s="150" t="s">
        <v>86</v>
      </c>
      <c r="F158" s="150" t="s">
        <v>212</v>
      </c>
      <c r="I158" s="142"/>
      <c r="J158" s="151">
        <f>BK158</f>
        <v>0</v>
      </c>
      <c r="L158" s="139"/>
      <c r="M158" s="144"/>
      <c r="N158" s="145"/>
      <c r="O158" s="145"/>
      <c r="P158" s="146">
        <f>SUM(P159:P166)</f>
        <v>0</v>
      </c>
      <c r="Q158" s="145"/>
      <c r="R158" s="146">
        <f>SUM(R159:R166)</f>
        <v>19.905981140000002</v>
      </c>
      <c r="S158" s="145"/>
      <c r="T158" s="147">
        <f>SUM(T159:T166)</f>
        <v>0</v>
      </c>
      <c r="AR158" s="140" t="s">
        <v>81</v>
      </c>
      <c r="AT158" s="148" t="s">
        <v>73</v>
      </c>
      <c r="AU158" s="148" t="s">
        <v>81</v>
      </c>
      <c r="AY158" s="140" t="s">
        <v>176</v>
      </c>
      <c r="BK158" s="149">
        <f>SUM(BK159:BK166)</f>
        <v>0</v>
      </c>
    </row>
    <row r="159" spans="2:65" s="1" customFormat="1" ht="24" customHeight="1">
      <c r="B159" s="152"/>
      <c r="C159" s="153" t="s">
        <v>218</v>
      </c>
      <c r="D159" s="153" t="s">
        <v>178</v>
      </c>
      <c r="E159" s="154" t="s">
        <v>214</v>
      </c>
      <c r="F159" s="155" t="s">
        <v>215</v>
      </c>
      <c r="G159" s="156" t="s">
        <v>181</v>
      </c>
      <c r="H159" s="157">
        <v>11.554</v>
      </c>
      <c r="I159" s="158"/>
      <c r="J159" s="159">
        <f t="shared" ref="J159:J166" si="10">ROUND(I159*H159,2)</f>
        <v>0</v>
      </c>
      <c r="K159" s="155" t="s">
        <v>182</v>
      </c>
      <c r="L159" s="28"/>
      <c r="M159" s="160" t="s">
        <v>1</v>
      </c>
      <c r="N159" s="161" t="s">
        <v>40</v>
      </c>
      <c r="O159" s="51"/>
      <c r="P159" s="162">
        <f t="shared" ref="P159:P166" si="11">O159*H159</f>
        <v>0</v>
      </c>
      <c r="Q159" s="162">
        <v>0</v>
      </c>
      <c r="R159" s="162">
        <f t="shared" ref="R159:R166" si="12">Q159*H159</f>
        <v>0</v>
      </c>
      <c r="S159" s="162">
        <v>0</v>
      </c>
      <c r="T159" s="163">
        <f t="shared" ref="T159:T166" si="13">S159*H159</f>
        <v>0</v>
      </c>
      <c r="AR159" s="164" t="s">
        <v>183</v>
      </c>
      <c r="AT159" s="164" t="s">
        <v>178</v>
      </c>
      <c r="AU159" s="164" t="s">
        <v>86</v>
      </c>
      <c r="AY159" s="13" t="s">
        <v>176</v>
      </c>
      <c r="BE159" s="165">
        <f t="shared" ref="BE159:BE166" si="14">IF(N159="základná",J159,0)</f>
        <v>0</v>
      </c>
      <c r="BF159" s="165">
        <f t="shared" ref="BF159:BF166" si="15">IF(N159="znížená",J159,0)</f>
        <v>0</v>
      </c>
      <c r="BG159" s="165">
        <f t="shared" ref="BG159:BG166" si="16">IF(N159="zákl. prenesená",J159,0)</f>
        <v>0</v>
      </c>
      <c r="BH159" s="165">
        <f t="shared" ref="BH159:BH166" si="17">IF(N159="zníž. prenesená",J159,0)</f>
        <v>0</v>
      </c>
      <c r="BI159" s="165">
        <f t="shared" ref="BI159:BI166" si="18">IF(N159="nulová",J159,0)</f>
        <v>0</v>
      </c>
      <c r="BJ159" s="13" t="s">
        <v>86</v>
      </c>
      <c r="BK159" s="165">
        <f t="shared" ref="BK159:BK166" si="19">ROUND(I159*H159,2)</f>
        <v>0</v>
      </c>
      <c r="BL159" s="13" t="s">
        <v>183</v>
      </c>
      <c r="BM159" s="164" t="s">
        <v>1785</v>
      </c>
    </row>
    <row r="160" spans="2:65" s="1" customFormat="1" ht="24" customHeight="1">
      <c r="B160" s="152"/>
      <c r="C160" s="153" t="s">
        <v>223</v>
      </c>
      <c r="D160" s="153" t="s">
        <v>178</v>
      </c>
      <c r="E160" s="154" t="s">
        <v>1786</v>
      </c>
      <c r="F160" s="155" t="s">
        <v>1787</v>
      </c>
      <c r="G160" s="156" t="s">
        <v>190</v>
      </c>
      <c r="H160" s="157">
        <v>1.681</v>
      </c>
      <c r="I160" s="158"/>
      <c r="J160" s="159">
        <f t="shared" si="10"/>
        <v>0</v>
      </c>
      <c r="K160" s="155" t="s">
        <v>182</v>
      </c>
      <c r="L160" s="28"/>
      <c r="M160" s="160" t="s">
        <v>1</v>
      </c>
      <c r="N160" s="161" t="s">
        <v>40</v>
      </c>
      <c r="O160" s="51"/>
      <c r="P160" s="162">
        <f t="shared" si="11"/>
        <v>0</v>
      </c>
      <c r="Q160" s="162">
        <v>2.0699999999999998</v>
      </c>
      <c r="R160" s="162">
        <f t="shared" si="12"/>
        <v>3.47967</v>
      </c>
      <c r="S160" s="162">
        <v>0</v>
      </c>
      <c r="T160" s="163">
        <f t="shared" si="13"/>
        <v>0</v>
      </c>
      <c r="AR160" s="164" t="s">
        <v>183</v>
      </c>
      <c r="AT160" s="164" t="s">
        <v>178</v>
      </c>
      <c r="AU160" s="164" t="s">
        <v>86</v>
      </c>
      <c r="AY160" s="13" t="s">
        <v>176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3" t="s">
        <v>86</v>
      </c>
      <c r="BK160" s="165">
        <f t="shared" si="19"/>
        <v>0</v>
      </c>
      <c r="BL160" s="13" t="s">
        <v>183</v>
      </c>
      <c r="BM160" s="164" t="s">
        <v>1788</v>
      </c>
    </row>
    <row r="161" spans="2:65" s="1" customFormat="1" ht="24" customHeight="1">
      <c r="B161" s="152"/>
      <c r="C161" s="153" t="s">
        <v>227</v>
      </c>
      <c r="D161" s="153" t="s">
        <v>178</v>
      </c>
      <c r="E161" s="154" t="s">
        <v>1789</v>
      </c>
      <c r="F161" s="155" t="s">
        <v>1790</v>
      </c>
      <c r="G161" s="156" t="s">
        <v>190</v>
      </c>
      <c r="H161" s="157">
        <v>2.3479999999999999</v>
      </c>
      <c r="I161" s="158"/>
      <c r="J161" s="159">
        <f t="shared" si="10"/>
        <v>0</v>
      </c>
      <c r="K161" s="155" t="s">
        <v>182</v>
      </c>
      <c r="L161" s="28"/>
      <c r="M161" s="160" t="s">
        <v>1</v>
      </c>
      <c r="N161" s="161" t="s">
        <v>40</v>
      </c>
      <c r="O161" s="51"/>
      <c r="P161" s="162">
        <f t="shared" si="11"/>
        <v>0</v>
      </c>
      <c r="Q161" s="162">
        <v>2.19407</v>
      </c>
      <c r="R161" s="162">
        <f t="shared" si="12"/>
        <v>5.1516763599999997</v>
      </c>
      <c r="S161" s="162">
        <v>0</v>
      </c>
      <c r="T161" s="163">
        <f t="shared" si="13"/>
        <v>0</v>
      </c>
      <c r="AR161" s="164" t="s">
        <v>183</v>
      </c>
      <c r="AT161" s="164" t="s">
        <v>178</v>
      </c>
      <c r="AU161" s="164" t="s">
        <v>86</v>
      </c>
      <c r="AY161" s="13" t="s">
        <v>176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3" t="s">
        <v>86</v>
      </c>
      <c r="BK161" s="165">
        <f t="shared" si="19"/>
        <v>0</v>
      </c>
      <c r="BL161" s="13" t="s">
        <v>183</v>
      </c>
      <c r="BM161" s="164" t="s">
        <v>1791</v>
      </c>
    </row>
    <row r="162" spans="2:65" s="1" customFormat="1" ht="16.5" customHeight="1">
      <c r="B162" s="152"/>
      <c r="C162" s="153" t="s">
        <v>231</v>
      </c>
      <c r="D162" s="153" t="s">
        <v>178</v>
      </c>
      <c r="E162" s="154" t="s">
        <v>1792</v>
      </c>
      <c r="F162" s="155" t="s">
        <v>1793</v>
      </c>
      <c r="G162" s="156" t="s">
        <v>181</v>
      </c>
      <c r="H162" s="157">
        <v>2.2650000000000001</v>
      </c>
      <c r="I162" s="158"/>
      <c r="J162" s="159">
        <f t="shared" si="10"/>
        <v>0</v>
      </c>
      <c r="K162" s="155" t="s">
        <v>182</v>
      </c>
      <c r="L162" s="28"/>
      <c r="M162" s="160" t="s">
        <v>1</v>
      </c>
      <c r="N162" s="161" t="s">
        <v>40</v>
      </c>
      <c r="O162" s="51"/>
      <c r="P162" s="162">
        <f t="shared" si="11"/>
        <v>0</v>
      </c>
      <c r="Q162" s="162">
        <v>6.7000000000000002E-4</v>
      </c>
      <c r="R162" s="162">
        <f t="shared" si="12"/>
        <v>1.5175500000000001E-3</v>
      </c>
      <c r="S162" s="162">
        <v>0</v>
      </c>
      <c r="T162" s="163">
        <f t="shared" si="13"/>
        <v>0</v>
      </c>
      <c r="AR162" s="164" t="s">
        <v>183</v>
      </c>
      <c r="AT162" s="164" t="s">
        <v>178</v>
      </c>
      <c r="AU162" s="164" t="s">
        <v>86</v>
      </c>
      <c r="AY162" s="13" t="s">
        <v>176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3" t="s">
        <v>86</v>
      </c>
      <c r="BK162" s="165">
        <f t="shared" si="19"/>
        <v>0</v>
      </c>
      <c r="BL162" s="13" t="s">
        <v>183</v>
      </c>
      <c r="BM162" s="164" t="s">
        <v>1794</v>
      </c>
    </row>
    <row r="163" spans="2:65" s="1" customFormat="1" ht="24" customHeight="1">
      <c r="B163" s="152"/>
      <c r="C163" s="153" t="s">
        <v>236</v>
      </c>
      <c r="D163" s="153" t="s">
        <v>178</v>
      </c>
      <c r="E163" s="154" t="s">
        <v>1795</v>
      </c>
      <c r="F163" s="155" t="s">
        <v>1796</v>
      </c>
      <c r="G163" s="156" t="s">
        <v>181</v>
      </c>
      <c r="H163" s="157">
        <v>2.2650000000000001</v>
      </c>
      <c r="I163" s="158"/>
      <c r="J163" s="159">
        <f t="shared" si="10"/>
        <v>0</v>
      </c>
      <c r="K163" s="155" t="s">
        <v>182</v>
      </c>
      <c r="L163" s="28"/>
      <c r="M163" s="160" t="s">
        <v>1</v>
      </c>
      <c r="N163" s="161" t="s">
        <v>40</v>
      </c>
      <c r="O163" s="51"/>
      <c r="P163" s="162">
        <f t="shared" si="11"/>
        <v>0</v>
      </c>
      <c r="Q163" s="162">
        <v>0</v>
      </c>
      <c r="R163" s="162">
        <f t="shared" si="12"/>
        <v>0</v>
      </c>
      <c r="S163" s="162">
        <v>0</v>
      </c>
      <c r="T163" s="163">
        <f t="shared" si="13"/>
        <v>0</v>
      </c>
      <c r="AR163" s="164" t="s">
        <v>183</v>
      </c>
      <c r="AT163" s="164" t="s">
        <v>178</v>
      </c>
      <c r="AU163" s="164" t="s">
        <v>86</v>
      </c>
      <c r="AY163" s="13" t="s">
        <v>176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3" t="s">
        <v>86</v>
      </c>
      <c r="BK163" s="165">
        <f t="shared" si="19"/>
        <v>0</v>
      </c>
      <c r="BL163" s="13" t="s">
        <v>183</v>
      </c>
      <c r="BM163" s="164" t="s">
        <v>1797</v>
      </c>
    </row>
    <row r="164" spans="2:65" s="1" customFormat="1" ht="16.5" customHeight="1">
      <c r="B164" s="152"/>
      <c r="C164" s="153" t="s">
        <v>240</v>
      </c>
      <c r="D164" s="153" t="s">
        <v>178</v>
      </c>
      <c r="E164" s="154" t="s">
        <v>1798</v>
      </c>
      <c r="F164" s="155" t="s">
        <v>1799</v>
      </c>
      <c r="G164" s="156" t="s">
        <v>206</v>
      </c>
      <c r="H164" s="157">
        <v>3.7999999999999999E-2</v>
      </c>
      <c r="I164" s="158"/>
      <c r="J164" s="159">
        <f t="shared" si="10"/>
        <v>0</v>
      </c>
      <c r="K164" s="155" t="s">
        <v>182</v>
      </c>
      <c r="L164" s="28"/>
      <c r="M164" s="160" t="s">
        <v>1</v>
      </c>
      <c r="N164" s="161" t="s">
        <v>40</v>
      </c>
      <c r="O164" s="51"/>
      <c r="P164" s="162">
        <f t="shared" si="11"/>
        <v>0</v>
      </c>
      <c r="Q164" s="162">
        <v>1.20296</v>
      </c>
      <c r="R164" s="162">
        <f t="shared" si="12"/>
        <v>4.571248E-2</v>
      </c>
      <c r="S164" s="162">
        <v>0</v>
      </c>
      <c r="T164" s="163">
        <f t="shared" si="13"/>
        <v>0</v>
      </c>
      <c r="AR164" s="164" t="s">
        <v>183</v>
      </c>
      <c r="AT164" s="164" t="s">
        <v>178</v>
      </c>
      <c r="AU164" s="164" t="s">
        <v>86</v>
      </c>
      <c r="AY164" s="13" t="s">
        <v>176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3" t="s">
        <v>86</v>
      </c>
      <c r="BK164" s="165">
        <f t="shared" si="19"/>
        <v>0</v>
      </c>
      <c r="BL164" s="13" t="s">
        <v>183</v>
      </c>
      <c r="BM164" s="164" t="s">
        <v>1800</v>
      </c>
    </row>
    <row r="165" spans="2:65" s="1" customFormat="1" ht="24" customHeight="1">
      <c r="B165" s="152"/>
      <c r="C165" s="153" t="s">
        <v>244</v>
      </c>
      <c r="D165" s="153" t="s">
        <v>178</v>
      </c>
      <c r="E165" s="154" t="s">
        <v>1801</v>
      </c>
      <c r="F165" s="155" t="s">
        <v>1802</v>
      </c>
      <c r="G165" s="156" t="s">
        <v>190</v>
      </c>
      <c r="H165" s="157">
        <v>0.83299999999999996</v>
      </c>
      <c r="I165" s="158"/>
      <c r="J165" s="159">
        <f t="shared" si="10"/>
        <v>0</v>
      </c>
      <c r="K165" s="155" t="s">
        <v>182</v>
      </c>
      <c r="L165" s="28"/>
      <c r="M165" s="160" t="s">
        <v>1</v>
      </c>
      <c r="N165" s="161" t="s">
        <v>40</v>
      </c>
      <c r="O165" s="51"/>
      <c r="P165" s="162">
        <f t="shared" si="11"/>
        <v>0</v>
      </c>
      <c r="Q165" s="162">
        <v>2.1286399999999999</v>
      </c>
      <c r="R165" s="162">
        <f t="shared" si="12"/>
        <v>1.7731571199999998</v>
      </c>
      <c r="S165" s="162">
        <v>0</v>
      </c>
      <c r="T165" s="163">
        <f t="shared" si="13"/>
        <v>0</v>
      </c>
      <c r="AR165" s="164" t="s">
        <v>183</v>
      </c>
      <c r="AT165" s="164" t="s">
        <v>178</v>
      </c>
      <c r="AU165" s="164" t="s">
        <v>86</v>
      </c>
      <c r="AY165" s="13" t="s">
        <v>176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3" t="s">
        <v>86</v>
      </c>
      <c r="BK165" s="165">
        <f t="shared" si="19"/>
        <v>0</v>
      </c>
      <c r="BL165" s="13" t="s">
        <v>183</v>
      </c>
      <c r="BM165" s="164" t="s">
        <v>1803</v>
      </c>
    </row>
    <row r="166" spans="2:65" s="1" customFormat="1" ht="16.5" customHeight="1">
      <c r="B166" s="152"/>
      <c r="C166" s="153" t="s">
        <v>248</v>
      </c>
      <c r="D166" s="153" t="s">
        <v>178</v>
      </c>
      <c r="E166" s="154" t="s">
        <v>1804</v>
      </c>
      <c r="F166" s="155" t="s">
        <v>1805</v>
      </c>
      <c r="G166" s="156" t="s">
        <v>190</v>
      </c>
      <c r="H166" s="157">
        <v>4.3090000000000002</v>
      </c>
      <c r="I166" s="158"/>
      <c r="J166" s="159">
        <f t="shared" si="10"/>
        <v>0</v>
      </c>
      <c r="K166" s="155" t="s">
        <v>182</v>
      </c>
      <c r="L166" s="28"/>
      <c r="M166" s="160" t="s">
        <v>1</v>
      </c>
      <c r="N166" s="161" t="s">
        <v>40</v>
      </c>
      <c r="O166" s="51"/>
      <c r="P166" s="162">
        <f t="shared" si="11"/>
        <v>0</v>
      </c>
      <c r="Q166" s="162">
        <v>2.19407</v>
      </c>
      <c r="R166" s="162">
        <f t="shared" si="12"/>
        <v>9.4542476299999993</v>
      </c>
      <c r="S166" s="162">
        <v>0</v>
      </c>
      <c r="T166" s="163">
        <f t="shared" si="13"/>
        <v>0</v>
      </c>
      <c r="AR166" s="164" t="s">
        <v>183</v>
      </c>
      <c r="AT166" s="164" t="s">
        <v>178</v>
      </c>
      <c r="AU166" s="164" t="s">
        <v>86</v>
      </c>
      <c r="AY166" s="13" t="s">
        <v>176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3" t="s">
        <v>86</v>
      </c>
      <c r="BK166" s="165">
        <f t="shared" si="19"/>
        <v>0</v>
      </c>
      <c r="BL166" s="13" t="s">
        <v>183</v>
      </c>
      <c r="BM166" s="164" t="s">
        <v>1806</v>
      </c>
    </row>
    <row r="167" spans="2:65" s="11" customFormat="1" ht="22.9" customHeight="1">
      <c r="B167" s="139"/>
      <c r="D167" s="140" t="s">
        <v>73</v>
      </c>
      <c r="E167" s="150" t="s">
        <v>91</v>
      </c>
      <c r="F167" s="150" t="s">
        <v>217</v>
      </c>
      <c r="I167" s="142"/>
      <c r="J167" s="151">
        <f>BK167</f>
        <v>0</v>
      </c>
      <c r="L167" s="139"/>
      <c r="M167" s="144"/>
      <c r="N167" s="145"/>
      <c r="O167" s="145"/>
      <c r="P167" s="146">
        <f>SUM(P168:P171)</f>
        <v>0</v>
      </c>
      <c r="Q167" s="145"/>
      <c r="R167" s="146">
        <f>SUM(R168:R171)</f>
        <v>35.598899660000001</v>
      </c>
      <c r="S167" s="145"/>
      <c r="T167" s="147">
        <f>SUM(T168:T171)</f>
        <v>0</v>
      </c>
      <c r="AR167" s="140" t="s">
        <v>81</v>
      </c>
      <c r="AT167" s="148" t="s">
        <v>73</v>
      </c>
      <c r="AU167" s="148" t="s">
        <v>81</v>
      </c>
      <c r="AY167" s="140" t="s">
        <v>176</v>
      </c>
      <c r="BK167" s="149">
        <f>SUM(BK168:BK171)</f>
        <v>0</v>
      </c>
    </row>
    <row r="168" spans="2:65" s="1" customFormat="1" ht="24" customHeight="1">
      <c r="B168" s="152"/>
      <c r="C168" s="153" t="s">
        <v>252</v>
      </c>
      <c r="D168" s="153" t="s">
        <v>178</v>
      </c>
      <c r="E168" s="154" t="s">
        <v>1807</v>
      </c>
      <c r="F168" s="155" t="s">
        <v>1808</v>
      </c>
      <c r="G168" s="156" t="s">
        <v>190</v>
      </c>
      <c r="H168" s="157">
        <v>16.05</v>
      </c>
      <c r="I168" s="158"/>
      <c r="J168" s="159">
        <f>ROUND(I168*H168,2)</f>
        <v>0</v>
      </c>
      <c r="K168" s="155" t="s">
        <v>182</v>
      </c>
      <c r="L168" s="28"/>
      <c r="M168" s="160" t="s">
        <v>1</v>
      </c>
      <c r="N168" s="161" t="s">
        <v>40</v>
      </c>
      <c r="O168" s="51"/>
      <c r="P168" s="162">
        <f>O168*H168</f>
        <v>0</v>
      </c>
      <c r="Q168" s="162">
        <v>2.1286399999999999</v>
      </c>
      <c r="R168" s="162">
        <f>Q168*H168</f>
        <v>34.164671999999996</v>
      </c>
      <c r="S168" s="162">
        <v>0</v>
      </c>
      <c r="T168" s="163">
        <f>S168*H168</f>
        <v>0</v>
      </c>
      <c r="AR168" s="164" t="s">
        <v>183</v>
      </c>
      <c r="AT168" s="164" t="s">
        <v>178</v>
      </c>
      <c r="AU168" s="164" t="s">
        <v>86</v>
      </c>
      <c r="AY168" s="13" t="s">
        <v>176</v>
      </c>
      <c r="BE168" s="165">
        <f>IF(N168="základná",J168,0)</f>
        <v>0</v>
      </c>
      <c r="BF168" s="165">
        <f>IF(N168="znížená",J168,0)</f>
        <v>0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3" t="s">
        <v>86</v>
      </c>
      <c r="BK168" s="165">
        <f>ROUND(I168*H168,2)</f>
        <v>0</v>
      </c>
      <c r="BL168" s="13" t="s">
        <v>183</v>
      </c>
      <c r="BM168" s="164" t="s">
        <v>1809</v>
      </c>
    </row>
    <row r="169" spans="2:65" s="1" customFormat="1" ht="24" customHeight="1">
      <c r="B169" s="152"/>
      <c r="C169" s="153" t="s">
        <v>256</v>
      </c>
      <c r="D169" s="153" t="s">
        <v>178</v>
      </c>
      <c r="E169" s="154" t="s">
        <v>1810</v>
      </c>
      <c r="F169" s="155" t="s">
        <v>1811</v>
      </c>
      <c r="G169" s="156" t="s">
        <v>190</v>
      </c>
      <c r="H169" s="157">
        <v>0.61399999999999999</v>
      </c>
      <c r="I169" s="158"/>
      <c r="J169" s="159">
        <f>ROUND(I169*H169,2)</f>
        <v>0</v>
      </c>
      <c r="K169" s="155" t="s">
        <v>182</v>
      </c>
      <c r="L169" s="28"/>
      <c r="M169" s="160" t="s">
        <v>1</v>
      </c>
      <c r="N169" s="161" t="s">
        <v>40</v>
      </c>
      <c r="O169" s="51"/>
      <c r="P169" s="162">
        <f>O169*H169</f>
        <v>0</v>
      </c>
      <c r="Q169" s="162">
        <v>0.64764999999999995</v>
      </c>
      <c r="R169" s="162">
        <f>Q169*H169</f>
        <v>0.39765709999999999</v>
      </c>
      <c r="S169" s="162">
        <v>0</v>
      </c>
      <c r="T169" s="163">
        <f>S169*H169</f>
        <v>0</v>
      </c>
      <c r="AR169" s="164" t="s">
        <v>183</v>
      </c>
      <c r="AT169" s="164" t="s">
        <v>178</v>
      </c>
      <c r="AU169" s="164" t="s">
        <v>86</v>
      </c>
      <c r="AY169" s="13" t="s">
        <v>176</v>
      </c>
      <c r="BE169" s="165">
        <f>IF(N169="základná",J169,0)</f>
        <v>0</v>
      </c>
      <c r="BF169" s="165">
        <f>IF(N169="znížená",J169,0)</f>
        <v>0</v>
      </c>
      <c r="BG169" s="165">
        <f>IF(N169="zákl. prenesená",J169,0)</f>
        <v>0</v>
      </c>
      <c r="BH169" s="165">
        <f>IF(N169="zníž. prenesená",J169,0)</f>
        <v>0</v>
      </c>
      <c r="BI169" s="165">
        <f>IF(N169="nulová",J169,0)</f>
        <v>0</v>
      </c>
      <c r="BJ169" s="13" t="s">
        <v>86</v>
      </c>
      <c r="BK169" s="165">
        <f>ROUND(I169*H169,2)</f>
        <v>0</v>
      </c>
      <c r="BL169" s="13" t="s">
        <v>183</v>
      </c>
      <c r="BM169" s="164" t="s">
        <v>1812</v>
      </c>
    </row>
    <row r="170" spans="2:65" s="1" customFormat="1" ht="24" customHeight="1">
      <c r="B170" s="152"/>
      <c r="C170" s="153" t="s">
        <v>7</v>
      </c>
      <c r="D170" s="153" t="s">
        <v>178</v>
      </c>
      <c r="E170" s="154" t="s">
        <v>1813</v>
      </c>
      <c r="F170" s="155" t="s">
        <v>1814</v>
      </c>
      <c r="G170" s="156" t="s">
        <v>190</v>
      </c>
      <c r="H170" s="157">
        <v>0.97199999999999998</v>
      </c>
      <c r="I170" s="158"/>
      <c r="J170" s="159">
        <f>ROUND(I170*H170,2)</f>
        <v>0</v>
      </c>
      <c r="K170" s="155" t="s">
        <v>182</v>
      </c>
      <c r="L170" s="28"/>
      <c r="M170" s="160" t="s">
        <v>1</v>
      </c>
      <c r="N170" s="161" t="s">
        <v>40</v>
      </c>
      <c r="O170" s="51"/>
      <c r="P170" s="162">
        <f>O170*H170</f>
        <v>0</v>
      </c>
      <c r="Q170" s="162">
        <v>0.84748000000000001</v>
      </c>
      <c r="R170" s="162">
        <f>Q170*H170</f>
        <v>0.82375056000000002</v>
      </c>
      <c r="S170" s="162">
        <v>0</v>
      </c>
      <c r="T170" s="163">
        <f>S170*H170</f>
        <v>0</v>
      </c>
      <c r="AR170" s="164" t="s">
        <v>183</v>
      </c>
      <c r="AT170" s="164" t="s">
        <v>178</v>
      </c>
      <c r="AU170" s="164" t="s">
        <v>86</v>
      </c>
      <c r="AY170" s="13" t="s">
        <v>176</v>
      </c>
      <c r="BE170" s="165">
        <f>IF(N170="základná",J170,0)</f>
        <v>0</v>
      </c>
      <c r="BF170" s="165">
        <f>IF(N170="znížená",J170,0)</f>
        <v>0</v>
      </c>
      <c r="BG170" s="165">
        <f>IF(N170="zákl. prenesená",J170,0)</f>
        <v>0</v>
      </c>
      <c r="BH170" s="165">
        <f>IF(N170="zníž. prenesená",J170,0)</f>
        <v>0</v>
      </c>
      <c r="BI170" s="165">
        <f>IF(N170="nulová",J170,0)</f>
        <v>0</v>
      </c>
      <c r="BJ170" s="13" t="s">
        <v>86</v>
      </c>
      <c r="BK170" s="165">
        <f>ROUND(I170*H170,2)</f>
        <v>0</v>
      </c>
      <c r="BL170" s="13" t="s">
        <v>183</v>
      </c>
      <c r="BM170" s="164" t="s">
        <v>1815</v>
      </c>
    </row>
    <row r="171" spans="2:65" s="1" customFormat="1" ht="24" customHeight="1">
      <c r="B171" s="152"/>
      <c r="C171" s="153" t="s">
        <v>265</v>
      </c>
      <c r="D171" s="153" t="s">
        <v>178</v>
      </c>
      <c r="E171" s="154" t="s">
        <v>1816</v>
      </c>
      <c r="F171" s="155" t="s">
        <v>1817</v>
      </c>
      <c r="G171" s="156" t="s">
        <v>221</v>
      </c>
      <c r="H171" s="157">
        <v>2</v>
      </c>
      <c r="I171" s="158"/>
      <c r="J171" s="159">
        <f>ROUND(I171*H171,2)</f>
        <v>0</v>
      </c>
      <c r="K171" s="155" t="s">
        <v>182</v>
      </c>
      <c r="L171" s="28"/>
      <c r="M171" s="160" t="s">
        <v>1</v>
      </c>
      <c r="N171" s="161" t="s">
        <v>40</v>
      </c>
      <c r="O171" s="51"/>
      <c r="P171" s="162">
        <f>O171*H171</f>
        <v>0</v>
      </c>
      <c r="Q171" s="162">
        <v>0.10641</v>
      </c>
      <c r="R171" s="162">
        <f>Q171*H171</f>
        <v>0.21282000000000001</v>
      </c>
      <c r="S171" s="162">
        <v>0</v>
      </c>
      <c r="T171" s="163">
        <f>S171*H171</f>
        <v>0</v>
      </c>
      <c r="AR171" s="164" t="s">
        <v>183</v>
      </c>
      <c r="AT171" s="164" t="s">
        <v>178</v>
      </c>
      <c r="AU171" s="164" t="s">
        <v>86</v>
      </c>
      <c r="AY171" s="13" t="s">
        <v>176</v>
      </c>
      <c r="BE171" s="165">
        <f>IF(N171="základná",J171,0)</f>
        <v>0</v>
      </c>
      <c r="BF171" s="165">
        <f>IF(N171="znížená",J171,0)</f>
        <v>0</v>
      </c>
      <c r="BG171" s="165">
        <f>IF(N171="zákl. prenesená",J171,0)</f>
        <v>0</v>
      </c>
      <c r="BH171" s="165">
        <f>IF(N171="zníž. prenesená",J171,0)</f>
        <v>0</v>
      </c>
      <c r="BI171" s="165">
        <f>IF(N171="nulová",J171,0)</f>
        <v>0</v>
      </c>
      <c r="BJ171" s="13" t="s">
        <v>86</v>
      </c>
      <c r="BK171" s="165">
        <f>ROUND(I171*H171,2)</f>
        <v>0</v>
      </c>
      <c r="BL171" s="13" t="s">
        <v>183</v>
      </c>
      <c r="BM171" s="164" t="s">
        <v>1818</v>
      </c>
    </row>
    <row r="172" spans="2:65" s="11" customFormat="1" ht="22.9" customHeight="1">
      <c r="B172" s="139"/>
      <c r="D172" s="140" t="s">
        <v>73</v>
      </c>
      <c r="E172" s="150" t="s">
        <v>183</v>
      </c>
      <c r="F172" s="150" t="s">
        <v>260</v>
      </c>
      <c r="I172" s="142"/>
      <c r="J172" s="151">
        <f>BK172</f>
        <v>0</v>
      </c>
      <c r="L172" s="139"/>
      <c r="M172" s="144"/>
      <c r="N172" s="145"/>
      <c r="O172" s="145"/>
      <c r="P172" s="146">
        <f>SUM(P173:P184)</f>
        <v>0</v>
      </c>
      <c r="Q172" s="145"/>
      <c r="R172" s="146">
        <f>SUM(R173:R184)</f>
        <v>6.1746665400000005</v>
      </c>
      <c r="S172" s="145"/>
      <c r="T172" s="147">
        <f>SUM(T173:T184)</f>
        <v>0</v>
      </c>
      <c r="AR172" s="140" t="s">
        <v>81</v>
      </c>
      <c r="AT172" s="148" t="s">
        <v>73</v>
      </c>
      <c r="AU172" s="148" t="s">
        <v>81</v>
      </c>
      <c r="AY172" s="140" t="s">
        <v>176</v>
      </c>
      <c r="BK172" s="149">
        <f>SUM(BK173:BK184)</f>
        <v>0</v>
      </c>
    </row>
    <row r="173" spans="2:65" s="1" customFormat="1" ht="24" customHeight="1">
      <c r="B173" s="152"/>
      <c r="C173" s="153" t="s">
        <v>269</v>
      </c>
      <c r="D173" s="153" t="s">
        <v>178</v>
      </c>
      <c r="E173" s="154" t="s">
        <v>1819</v>
      </c>
      <c r="F173" s="155" t="s">
        <v>1820</v>
      </c>
      <c r="G173" s="156" t="s">
        <v>190</v>
      </c>
      <c r="H173" s="157">
        <v>2.093</v>
      </c>
      <c r="I173" s="158"/>
      <c r="J173" s="159">
        <f t="shared" ref="J173:J184" si="20">ROUND(I173*H173,2)</f>
        <v>0</v>
      </c>
      <c r="K173" s="155" t="s">
        <v>182</v>
      </c>
      <c r="L173" s="28"/>
      <c r="M173" s="160" t="s">
        <v>1</v>
      </c>
      <c r="N173" s="161" t="s">
        <v>40</v>
      </c>
      <c r="O173" s="51"/>
      <c r="P173" s="162">
        <f t="shared" ref="P173:P184" si="21">O173*H173</f>
        <v>0</v>
      </c>
      <c r="Q173" s="162">
        <v>2.4018999999999999</v>
      </c>
      <c r="R173" s="162">
        <f t="shared" ref="R173:R184" si="22">Q173*H173</f>
        <v>5.0271767000000001</v>
      </c>
      <c r="S173" s="162">
        <v>0</v>
      </c>
      <c r="T173" s="163">
        <f t="shared" ref="T173:T184" si="23">S173*H173</f>
        <v>0</v>
      </c>
      <c r="AR173" s="164" t="s">
        <v>183</v>
      </c>
      <c r="AT173" s="164" t="s">
        <v>178</v>
      </c>
      <c r="AU173" s="164" t="s">
        <v>86</v>
      </c>
      <c r="AY173" s="13" t="s">
        <v>176</v>
      </c>
      <c r="BE173" s="165">
        <f t="shared" ref="BE173:BE184" si="24">IF(N173="základná",J173,0)</f>
        <v>0</v>
      </c>
      <c r="BF173" s="165">
        <f t="shared" ref="BF173:BF184" si="25">IF(N173="znížená",J173,0)</f>
        <v>0</v>
      </c>
      <c r="BG173" s="165">
        <f t="shared" ref="BG173:BG184" si="26">IF(N173="zákl. prenesená",J173,0)</f>
        <v>0</v>
      </c>
      <c r="BH173" s="165">
        <f t="shared" ref="BH173:BH184" si="27">IF(N173="zníž. prenesená",J173,0)</f>
        <v>0</v>
      </c>
      <c r="BI173" s="165">
        <f t="shared" ref="BI173:BI184" si="28">IF(N173="nulová",J173,0)</f>
        <v>0</v>
      </c>
      <c r="BJ173" s="13" t="s">
        <v>86</v>
      </c>
      <c r="BK173" s="165">
        <f t="shared" ref="BK173:BK184" si="29">ROUND(I173*H173,2)</f>
        <v>0</v>
      </c>
      <c r="BL173" s="13" t="s">
        <v>183</v>
      </c>
      <c r="BM173" s="164" t="s">
        <v>1821</v>
      </c>
    </row>
    <row r="174" spans="2:65" s="1" customFormat="1" ht="16.5" customHeight="1">
      <c r="B174" s="152"/>
      <c r="C174" s="153" t="s">
        <v>273</v>
      </c>
      <c r="D174" s="153" t="s">
        <v>178</v>
      </c>
      <c r="E174" s="154" t="s">
        <v>1822</v>
      </c>
      <c r="F174" s="155" t="s">
        <v>1823</v>
      </c>
      <c r="G174" s="156" t="s">
        <v>181</v>
      </c>
      <c r="H174" s="157">
        <v>13.59</v>
      </c>
      <c r="I174" s="158"/>
      <c r="J174" s="159">
        <f t="shared" si="20"/>
        <v>0</v>
      </c>
      <c r="K174" s="155" t="s">
        <v>182</v>
      </c>
      <c r="L174" s="28"/>
      <c r="M174" s="160" t="s">
        <v>1</v>
      </c>
      <c r="N174" s="161" t="s">
        <v>40</v>
      </c>
      <c r="O174" s="51"/>
      <c r="P174" s="162">
        <f t="shared" si="21"/>
        <v>0</v>
      </c>
      <c r="Q174" s="162">
        <v>1.1299999999999999E-3</v>
      </c>
      <c r="R174" s="162">
        <f t="shared" si="22"/>
        <v>1.5356699999999999E-2</v>
      </c>
      <c r="S174" s="162">
        <v>0</v>
      </c>
      <c r="T174" s="163">
        <f t="shared" si="23"/>
        <v>0</v>
      </c>
      <c r="AR174" s="164" t="s">
        <v>183</v>
      </c>
      <c r="AT174" s="164" t="s">
        <v>178</v>
      </c>
      <c r="AU174" s="164" t="s">
        <v>86</v>
      </c>
      <c r="AY174" s="13" t="s">
        <v>176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3" t="s">
        <v>86</v>
      </c>
      <c r="BK174" s="165">
        <f t="shared" si="29"/>
        <v>0</v>
      </c>
      <c r="BL174" s="13" t="s">
        <v>183</v>
      </c>
      <c r="BM174" s="164" t="s">
        <v>1824</v>
      </c>
    </row>
    <row r="175" spans="2:65" s="1" customFormat="1" ht="16.5" customHeight="1">
      <c r="B175" s="152"/>
      <c r="C175" s="153" t="s">
        <v>277</v>
      </c>
      <c r="D175" s="153" t="s">
        <v>178</v>
      </c>
      <c r="E175" s="154" t="s">
        <v>1825</v>
      </c>
      <c r="F175" s="155" t="s">
        <v>1826</v>
      </c>
      <c r="G175" s="156" t="s">
        <v>181</v>
      </c>
      <c r="H175" s="157">
        <v>13.59</v>
      </c>
      <c r="I175" s="158"/>
      <c r="J175" s="159">
        <f t="shared" si="20"/>
        <v>0</v>
      </c>
      <c r="K175" s="155" t="s">
        <v>182</v>
      </c>
      <c r="L175" s="28"/>
      <c r="M175" s="160" t="s">
        <v>1</v>
      </c>
      <c r="N175" s="161" t="s">
        <v>40</v>
      </c>
      <c r="O175" s="51"/>
      <c r="P175" s="162">
        <f t="shared" si="21"/>
        <v>0</v>
      </c>
      <c r="Q175" s="162">
        <v>0</v>
      </c>
      <c r="R175" s="162">
        <f t="shared" si="22"/>
        <v>0</v>
      </c>
      <c r="S175" s="162">
        <v>0</v>
      </c>
      <c r="T175" s="163">
        <f t="shared" si="23"/>
        <v>0</v>
      </c>
      <c r="AR175" s="164" t="s">
        <v>183</v>
      </c>
      <c r="AT175" s="164" t="s">
        <v>178</v>
      </c>
      <c r="AU175" s="164" t="s">
        <v>86</v>
      </c>
      <c r="AY175" s="13" t="s">
        <v>176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3" t="s">
        <v>86</v>
      </c>
      <c r="BK175" s="165">
        <f t="shared" si="29"/>
        <v>0</v>
      </c>
      <c r="BL175" s="13" t="s">
        <v>183</v>
      </c>
      <c r="BM175" s="164" t="s">
        <v>1827</v>
      </c>
    </row>
    <row r="176" spans="2:65" s="1" customFormat="1" ht="24" customHeight="1">
      <c r="B176" s="152"/>
      <c r="C176" s="153" t="s">
        <v>281</v>
      </c>
      <c r="D176" s="153" t="s">
        <v>178</v>
      </c>
      <c r="E176" s="154" t="s">
        <v>1828</v>
      </c>
      <c r="F176" s="155" t="s">
        <v>1829</v>
      </c>
      <c r="G176" s="156" t="s">
        <v>181</v>
      </c>
      <c r="H176" s="157">
        <v>7.2</v>
      </c>
      <c r="I176" s="158"/>
      <c r="J176" s="159">
        <f t="shared" si="20"/>
        <v>0</v>
      </c>
      <c r="K176" s="155" t="s">
        <v>182</v>
      </c>
      <c r="L176" s="28"/>
      <c r="M176" s="160" t="s">
        <v>1</v>
      </c>
      <c r="N176" s="161" t="s">
        <v>40</v>
      </c>
      <c r="O176" s="51"/>
      <c r="P176" s="162">
        <f t="shared" si="21"/>
        <v>0</v>
      </c>
      <c r="Q176" s="162">
        <v>2.2799999999999999E-3</v>
      </c>
      <c r="R176" s="162">
        <f t="shared" si="22"/>
        <v>1.6416E-2</v>
      </c>
      <c r="S176" s="162">
        <v>0</v>
      </c>
      <c r="T176" s="163">
        <f t="shared" si="23"/>
        <v>0</v>
      </c>
      <c r="AR176" s="164" t="s">
        <v>183</v>
      </c>
      <c r="AT176" s="164" t="s">
        <v>178</v>
      </c>
      <c r="AU176" s="164" t="s">
        <v>86</v>
      </c>
      <c r="AY176" s="13" t="s">
        <v>176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3" t="s">
        <v>86</v>
      </c>
      <c r="BK176" s="165">
        <f t="shared" si="29"/>
        <v>0</v>
      </c>
      <c r="BL176" s="13" t="s">
        <v>183</v>
      </c>
      <c r="BM176" s="164" t="s">
        <v>1830</v>
      </c>
    </row>
    <row r="177" spans="2:65" s="1" customFormat="1" ht="24" customHeight="1">
      <c r="B177" s="152"/>
      <c r="C177" s="153" t="s">
        <v>285</v>
      </c>
      <c r="D177" s="153" t="s">
        <v>178</v>
      </c>
      <c r="E177" s="154" t="s">
        <v>1831</v>
      </c>
      <c r="F177" s="155" t="s">
        <v>1832</v>
      </c>
      <c r="G177" s="156" t="s">
        <v>181</v>
      </c>
      <c r="H177" s="157">
        <v>7.2</v>
      </c>
      <c r="I177" s="158"/>
      <c r="J177" s="159">
        <f t="shared" si="20"/>
        <v>0</v>
      </c>
      <c r="K177" s="155" t="s">
        <v>182</v>
      </c>
      <c r="L177" s="28"/>
      <c r="M177" s="160" t="s">
        <v>1</v>
      </c>
      <c r="N177" s="161" t="s">
        <v>40</v>
      </c>
      <c r="O177" s="51"/>
      <c r="P177" s="162">
        <f t="shared" si="21"/>
        <v>0</v>
      </c>
      <c r="Q177" s="162">
        <v>0</v>
      </c>
      <c r="R177" s="162">
        <f t="shared" si="22"/>
        <v>0</v>
      </c>
      <c r="S177" s="162">
        <v>0</v>
      </c>
      <c r="T177" s="163">
        <f t="shared" si="23"/>
        <v>0</v>
      </c>
      <c r="AR177" s="164" t="s">
        <v>183</v>
      </c>
      <c r="AT177" s="164" t="s">
        <v>178</v>
      </c>
      <c r="AU177" s="164" t="s">
        <v>86</v>
      </c>
      <c r="AY177" s="13" t="s">
        <v>176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3" t="s">
        <v>86</v>
      </c>
      <c r="BK177" s="165">
        <f t="shared" si="29"/>
        <v>0</v>
      </c>
      <c r="BL177" s="13" t="s">
        <v>183</v>
      </c>
      <c r="BM177" s="164" t="s">
        <v>1833</v>
      </c>
    </row>
    <row r="178" spans="2:65" s="1" customFormat="1" ht="24" customHeight="1">
      <c r="B178" s="152"/>
      <c r="C178" s="153" t="s">
        <v>290</v>
      </c>
      <c r="D178" s="153" t="s">
        <v>178</v>
      </c>
      <c r="E178" s="154" t="s">
        <v>1834</v>
      </c>
      <c r="F178" s="155" t="s">
        <v>1835</v>
      </c>
      <c r="G178" s="156" t="s">
        <v>181</v>
      </c>
      <c r="H178" s="157">
        <v>6.39</v>
      </c>
      <c r="I178" s="158"/>
      <c r="J178" s="159">
        <f t="shared" si="20"/>
        <v>0</v>
      </c>
      <c r="K178" s="155" t="s">
        <v>182</v>
      </c>
      <c r="L178" s="28"/>
      <c r="M178" s="160" t="s">
        <v>1</v>
      </c>
      <c r="N178" s="161" t="s">
        <v>40</v>
      </c>
      <c r="O178" s="51"/>
      <c r="P178" s="162">
        <f t="shared" si="21"/>
        <v>0</v>
      </c>
      <c r="Q178" s="162">
        <v>1E-4</v>
      </c>
      <c r="R178" s="162">
        <f t="shared" si="22"/>
        <v>6.3900000000000003E-4</v>
      </c>
      <c r="S178" s="162">
        <v>0</v>
      </c>
      <c r="T178" s="163">
        <f t="shared" si="23"/>
        <v>0</v>
      </c>
      <c r="AR178" s="164" t="s">
        <v>183</v>
      </c>
      <c r="AT178" s="164" t="s">
        <v>178</v>
      </c>
      <c r="AU178" s="164" t="s">
        <v>86</v>
      </c>
      <c r="AY178" s="13" t="s">
        <v>176</v>
      </c>
      <c r="BE178" s="165">
        <f t="shared" si="24"/>
        <v>0</v>
      </c>
      <c r="BF178" s="165">
        <f t="shared" si="25"/>
        <v>0</v>
      </c>
      <c r="BG178" s="165">
        <f t="shared" si="26"/>
        <v>0</v>
      </c>
      <c r="BH178" s="165">
        <f t="shared" si="27"/>
        <v>0</v>
      </c>
      <c r="BI178" s="165">
        <f t="shared" si="28"/>
        <v>0</v>
      </c>
      <c r="BJ178" s="13" t="s">
        <v>86</v>
      </c>
      <c r="BK178" s="165">
        <f t="shared" si="29"/>
        <v>0</v>
      </c>
      <c r="BL178" s="13" t="s">
        <v>183</v>
      </c>
      <c r="BM178" s="164" t="s">
        <v>1836</v>
      </c>
    </row>
    <row r="179" spans="2:65" s="1" customFormat="1" ht="24" customHeight="1">
      <c r="B179" s="152"/>
      <c r="C179" s="153" t="s">
        <v>294</v>
      </c>
      <c r="D179" s="153" t="s">
        <v>178</v>
      </c>
      <c r="E179" s="154" t="s">
        <v>1837</v>
      </c>
      <c r="F179" s="155" t="s">
        <v>1838</v>
      </c>
      <c r="G179" s="156" t="s">
        <v>181</v>
      </c>
      <c r="H179" s="157">
        <v>6.39</v>
      </c>
      <c r="I179" s="158"/>
      <c r="J179" s="159">
        <f t="shared" si="20"/>
        <v>0</v>
      </c>
      <c r="K179" s="155" t="s">
        <v>182</v>
      </c>
      <c r="L179" s="28"/>
      <c r="M179" s="160" t="s">
        <v>1</v>
      </c>
      <c r="N179" s="161" t="s">
        <v>40</v>
      </c>
      <c r="O179" s="51"/>
      <c r="P179" s="162">
        <f t="shared" si="21"/>
        <v>0</v>
      </c>
      <c r="Q179" s="162">
        <v>0</v>
      </c>
      <c r="R179" s="162">
        <f t="shared" si="22"/>
        <v>0</v>
      </c>
      <c r="S179" s="162">
        <v>0</v>
      </c>
      <c r="T179" s="163">
        <f t="shared" si="23"/>
        <v>0</v>
      </c>
      <c r="AR179" s="164" t="s">
        <v>183</v>
      </c>
      <c r="AT179" s="164" t="s">
        <v>178</v>
      </c>
      <c r="AU179" s="164" t="s">
        <v>86</v>
      </c>
      <c r="AY179" s="13" t="s">
        <v>176</v>
      </c>
      <c r="BE179" s="165">
        <f t="shared" si="24"/>
        <v>0</v>
      </c>
      <c r="BF179" s="165">
        <f t="shared" si="25"/>
        <v>0</v>
      </c>
      <c r="BG179" s="165">
        <f t="shared" si="26"/>
        <v>0</v>
      </c>
      <c r="BH179" s="165">
        <f t="shared" si="27"/>
        <v>0</v>
      </c>
      <c r="BI179" s="165">
        <f t="shared" si="28"/>
        <v>0</v>
      </c>
      <c r="BJ179" s="13" t="s">
        <v>86</v>
      </c>
      <c r="BK179" s="165">
        <f t="shared" si="29"/>
        <v>0</v>
      </c>
      <c r="BL179" s="13" t="s">
        <v>183</v>
      </c>
      <c r="BM179" s="164" t="s">
        <v>1839</v>
      </c>
    </row>
    <row r="180" spans="2:65" s="1" customFormat="1" ht="24" customHeight="1">
      <c r="B180" s="152"/>
      <c r="C180" s="153" t="s">
        <v>298</v>
      </c>
      <c r="D180" s="153" t="s">
        <v>178</v>
      </c>
      <c r="E180" s="154" t="s">
        <v>1840</v>
      </c>
      <c r="F180" s="155" t="s">
        <v>1841</v>
      </c>
      <c r="G180" s="156" t="s">
        <v>206</v>
      </c>
      <c r="H180" s="157">
        <v>0.20899999999999999</v>
      </c>
      <c r="I180" s="158"/>
      <c r="J180" s="159">
        <f t="shared" si="20"/>
        <v>0</v>
      </c>
      <c r="K180" s="155" t="s">
        <v>182</v>
      </c>
      <c r="L180" s="28"/>
      <c r="M180" s="160" t="s">
        <v>1</v>
      </c>
      <c r="N180" s="161" t="s">
        <v>40</v>
      </c>
      <c r="O180" s="51"/>
      <c r="P180" s="162">
        <f t="shared" si="21"/>
        <v>0</v>
      </c>
      <c r="Q180" s="162">
        <v>1.0162899999999999</v>
      </c>
      <c r="R180" s="162">
        <f t="shared" si="22"/>
        <v>0.21240460999999997</v>
      </c>
      <c r="S180" s="162">
        <v>0</v>
      </c>
      <c r="T180" s="163">
        <f t="shared" si="23"/>
        <v>0</v>
      </c>
      <c r="AR180" s="164" t="s">
        <v>183</v>
      </c>
      <c r="AT180" s="164" t="s">
        <v>178</v>
      </c>
      <c r="AU180" s="164" t="s">
        <v>86</v>
      </c>
      <c r="AY180" s="13" t="s">
        <v>176</v>
      </c>
      <c r="BE180" s="165">
        <f t="shared" si="24"/>
        <v>0</v>
      </c>
      <c r="BF180" s="165">
        <f t="shared" si="25"/>
        <v>0</v>
      </c>
      <c r="BG180" s="165">
        <f t="shared" si="26"/>
        <v>0</v>
      </c>
      <c r="BH180" s="165">
        <f t="shared" si="27"/>
        <v>0</v>
      </c>
      <c r="BI180" s="165">
        <f t="shared" si="28"/>
        <v>0</v>
      </c>
      <c r="BJ180" s="13" t="s">
        <v>86</v>
      </c>
      <c r="BK180" s="165">
        <f t="shared" si="29"/>
        <v>0</v>
      </c>
      <c r="BL180" s="13" t="s">
        <v>183</v>
      </c>
      <c r="BM180" s="164" t="s">
        <v>1842</v>
      </c>
    </row>
    <row r="181" spans="2:65" s="1" customFormat="1" ht="16.5" customHeight="1">
      <c r="B181" s="152"/>
      <c r="C181" s="153" t="s">
        <v>302</v>
      </c>
      <c r="D181" s="153" t="s">
        <v>178</v>
      </c>
      <c r="E181" s="154" t="s">
        <v>1843</v>
      </c>
      <c r="F181" s="155" t="s">
        <v>1844</v>
      </c>
      <c r="G181" s="156" t="s">
        <v>190</v>
      </c>
      <c r="H181" s="157">
        <v>0.36799999999999999</v>
      </c>
      <c r="I181" s="158"/>
      <c r="J181" s="159">
        <f t="shared" si="20"/>
        <v>0</v>
      </c>
      <c r="K181" s="155" t="s">
        <v>182</v>
      </c>
      <c r="L181" s="28"/>
      <c r="M181" s="160" t="s">
        <v>1</v>
      </c>
      <c r="N181" s="161" t="s">
        <v>40</v>
      </c>
      <c r="O181" s="51"/>
      <c r="P181" s="162">
        <f t="shared" si="21"/>
        <v>0</v>
      </c>
      <c r="Q181" s="162">
        <v>2.4018600000000001</v>
      </c>
      <c r="R181" s="162">
        <f t="shared" si="22"/>
        <v>0.88388447999999997</v>
      </c>
      <c r="S181" s="162">
        <v>0</v>
      </c>
      <c r="T181" s="163">
        <f t="shared" si="23"/>
        <v>0</v>
      </c>
      <c r="AR181" s="164" t="s">
        <v>183</v>
      </c>
      <c r="AT181" s="164" t="s">
        <v>178</v>
      </c>
      <c r="AU181" s="164" t="s">
        <v>86</v>
      </c>
      <c r="AY181" s="13" t="s">
        <v>176</v>
      </c>
      <c r="BE181" s="165">
        <f t="shared" si="24"/>
        <v>0</v>
      </c>
      <c r="BF181" s="165">
        <f t="shared" si="25"/>
        <v>0</v>
      </c>
      <c r="BG181" s="165">
        <f t="shared" si="26"/>
        <v>0</v>
      </c>
      <c r="BH181" s="165">
        <f t="shared" si="27"/>
        <v>0</v>
      </c>
      <c r="BI181" s="165">
        <f t="shared" si="28"/>
        <v>0</v>
      </c>
      <c r="BJ181" s="13" t="s">
        <v>86</v>
      </c>
      <c r="BK181" s="165">
        <f t="shared" si="29"/>
        <v>0</v>
      </c>
      <c r="BL181" s="13" t="s">
        <v>183</v>
      </c>
      <c r="BM181" s="164" t="s">
        <v>1845</v>
      </c>
    </row>
    <row r="182" spans="2:65" s="1" customFormat="1" ht="24" customHeight="1">
      <c r="B182" s="152"/>
      <c r="C182" s="153" t="s">
        <v>306</v>
      </c>
      <c r="D182" s="153" t="s">
        <v>178</v>
      </c>
      <c r="E182" s="154" t="s">
        <v>1846</v>
      </c>
      <c r="F182" s="155" t="s">
        <v>1847</v>
      </c>
      <c r="G182" s="156" t="s">
        <v>181</v>
      </c>
      <c r="H182" s="157">
        <v>3.125</v>
      </c>
      <c r="I182" s="158"/>
      <c r="J182" s="159">
        <f t="shared" si="20"/>
        <v>0</v>
      </c>
      <c r="K182" s="155" t="s">
        <v>182</v>
      </c>
      <c r="L182" s="28"/>
      <c r="M182" s="160" t="s">
        <v>1</v>
      </c>
      <c r="N182" s="161" t="s">
        <v>40</v>
      </c>
      <c r="O182" s="51"/>
      <c r="P182" s="162">
        <f t="shared" si="21"/>
        <v>0</v>
      </c>
      <c r="Q182" s="162">
        <v>3.4099999999999998E-3</v>
      </c>
      <c r="R182" s="162">
        <f t="shared" si="22"/>
        <v>1.0656249999999999E-2</v>
      </c>
      <c r="S182" s="162">
        <v>0</v>
      </c>
      <c r="T182" s="163">
        <f t="shared" si="23"/>
        <v>0</v>
      </c>
      <c r="AR182" s="164" t="s">
        <v>183</v>
      </c>
      <c r="AT182" s="164" t="s">
        <v>178</v>
      </c>
      <c r="AU182" s="164" t="s">
        <v>86</v>
      </c>
      <c r="AY182" s="13" t="s">
        <v>176</v>
      </c>
      <c r="BE182" s="165">
        <f t="shared" si="24"/>
        <v>0</v>
      </c>
      <c r="BF182" s="165">
        <f t="shared" si="25"/>
        <v>0</v>
      </c>
      <c r="BG182" s="165">
        <f t="shared" si="26"/>
        <v>0</v>
      </c>
      <c r="BH182" s="165">
        <f t="shared" si="27"/>
        <v>0</v>
      </c>
      <c r="BI182" s="165">
        <f t="shared" si="28"/>
        <v>0</v>
      </c>
      <c r="BJ182" s="13" t="s">
        <v>86</v>
      </c>
      <c r="BK182" s="165">
        <f t="shared" si="29"/>
        <v>0</v>
      </c>
      <c r="BL182" s="13" t="s">
        <v>183</v>
      </c>
      <c r="BM182" s="164" t="s">
        <v>1848</v>
      </c>
    </row>
    <row r="183" spans="2:65" s="1" customFormat="1" ht="24" customHeight="1">
      <c r="B183" s="152"/>
      <c r="C183" s="153" t="s">
        <v>310</v>
      </c>
      <c r="D183" s="153" t="s">
        <v>178</v>
      </c>
      <c r="E183" s="154" t="s">
        <v>1849</v>
      </c>
      <c r="F183" s="155" t="s">
        <v>1850</v>
      </c>
      <c r="G183" s="156" t="s">
        <v>181</v>
      </c>
      <c r="H183" s="157">
        <v>3.125</v>
      </c>
      <c r="I183" s="158"/>
      <c r="J183" s="159">
        <f t="shared" si="20"/>
        <v>0</v>
      </c>
      <c r="K183" s="155" t="s">
        <v>182</v>
      </c>
      <c r="L183" s="28"/>
      <c r="M183" s="160" t="s">
        <v>1</v>
      </c>
      <c r="N183" s="161" t="s">
        <v>40</v>
      </c>
      <c r="O183" s="51"/>
      <c r="P183" s="162">
        <f t="shared" si="21"/>
        <v>0</v>
      </c>
      <c r="Q183" s="162">
        <v>0</v>
      </c>
      <c r="R183" s="162">
        <f t="shared" si="22"/>
        <v>0</v>
      </c>
      <c r="S183" s="162">
        <v>0</v>
      </c>
      <c r="T183" s="163">
        <f t="shared" si="23"/>
        <v>0</v>
      </c>
      <c r="AR183" s="164" t="s">
        <v>183</v>
      </c>
      <c r="AT183" s="164" t="s">
        <v>178</v>
      </c>
      <c r="AU183" s="164" t="s">
        <v>86</v>
      </c>
      <c r="AY183" s="13" t="s">
        <v>176</v>
      </c>
      <c r="BE183" s="165">
        <f t="shared" si="24"/>
        <v>0</v>
      </c>
      <c r="BF183" s="165">
        <f t="shared" si="25"/>
        <v>0</v>
      </c>
      <c r="BG183" s="165">
        <f t="shared" si="26"/>
        <v>0</v>
      </c>
      <c r="BH183" s="165">
        <f t="shared" si="27"/>
        <v>0</v>
      </c>
      <c r="BI183" s="165">
        <f t="shared" si="28"/>
        <v>0</v>
      </c>
      <c r="BJ183" s="13" t="s">
        <v>86</v>
      </c>
      <c r="BK183" s="165">
        <f t="shared" si="29"/>
        <v>0</v>
      </c>
      <c r="BL183" s="13" t="s">
        <v>183</v>
      </c>
      <c r="BM183" s="164" t="s">
        <v>1851</v>
      </c>
    </row>
    <row r="184" spans="2:65" s="1" customFormat="1" ht="24" customHeight="1">
      <c r="B184" s="152"/>
      <c r="C184" s="153" t="s">
        <v>314</v>
      </c>
      <c r="D184" s="153" t="s">
        <v>178</v>
      </c>
      <c r="E184" s="154" t="s">
        <v>1852</v>
      </c>
      <c r="F184" s="155" t="s">
        <v>1853</v>
      </c>
      <c r="G184" s="156" t="s">
        <v>206</v>
      </c>
      <c r="H184" s="157">
        <v>8.0000000000000002E-3</v>
      </c>
      <c r="I184" s="158"/>
      <c r="J184" s="159">
        <f t="shared" si="20"/>
        <v>0</v>
      </c>
      <c r="K184" s="155" t="s">
        <v>182</v>
      </c>
      <c r="L184" s="28"/>
      <c r="M184" s="160" t="s">
        <v>1</v>
      </c>
      <c r="N184" s="161" t="s">
        <v>40</v>
      </c>
      <c r="O184" s="51"/>
      <c r="P184" s="162">
        <f t="shared" si="21"/>
        <v>0</v>
      </c>
      <c r="Q184" s="162">
        <v>1.0165999999999999</v>
      </c>
      <c r="R184" s="162">
        <f t="shared" si="22"/>
        <v>8.1327999999999991E-3</v>
      </c>
      <c r="S184" s="162">
        <v>0</v>
      </c>
      <c r="T184" s="163">
        <f t="shared" si="23"/>
        <v>0</v>
      </c>
      <c r="AR184" s="164" t="s">
        <v>183</v>
      </c>
      <c r="AT184" s="164" t="s">
        <v>178</v>
      </c>
      <c r="AU184" s="164" t="s">
        <v>86</v>
      </c>
      <c r="AY184" s="13" t="s">
        <v>176</v>
      </c>
      <c r="BE184" s="165">
        <f t="shared" si="24"/>
        <v>0</v>
      </c>
      <c r="BF184" s="165">
        <f t="shared" si="25"/>
        <v>0</v>
      </c>
      <c r="BG184" s="165">
        <f t="shared" si="26"/>
        <v>0</v>
      </c>
      <c r="BH184" s="165">
        <f t="shared" si="27"/>
        <v>0</v>
      </c>
      <c r="BI184" s="165">
        <f t="shared" si="28"/>
        <v>0</v>
      </c>
      <c r="BJ184" s="13" t="s">
        <v>86</v>
      </c>
      <c r="BK184" s="165">
        <f t="shared" si="29"/>
        <v>0</v>
      </c>
      <c r="BL184" s="13" t="s">
        <v>183</v>
      </c>
      <c r="BM184" s="164" t="s">
        <v>1854</v>
      </c>
    </row>
    <row r="185" spans="2:65" s="11" customFormat="1" ht="22.9" customHeight="1">
      <c r="B185" s="139"/>
      <c r="D185" s="140" t="s">
        <v>73</v>
      </c>
      <c r="E185" s="150" t="s">
        <v>199</v>
      </c>
      <c r="F185" s="150" t="s">
        <v>289</v>
      </c>
      <c r="I185" s="142"/>
      <c r="J185" s="151">
        <f>BK185</f>
        <v>0</v>
      </c>
      <c r="L185" s="139"/>
      <c r="M185" s="144"/>
      <c r="N185" s="145"/>
      <c r="O185" s="145"/>
      <c r="P185" s="146">
        <f>SUM(P186:P200)</f>
        <v>0</v>
      </c>
      <c r="Q185" s="145"/>
      <c r="R185" s="146">
        <f>SUM(R186:R200)</f>
        <v>9.03026923</v>
      </c>
      <c r="S185" s="145"/>
      <c r="T185" s="147">
        <f>SUM(T186:T200)</f>
        <v>0</v>
      </c>
      <c r="AR185" s="140" t="s">
        <v>81</v>
      </c>
      <c r="AT185" s="148" t="s">
        <v>73</v>
      </c>
      <c r="AU185" s="148" t="s">
        <v>81</v>
      </c>
      <c r="AY185" s="140" t="s">
        <v>176</v>
      </c>
      <c r="BK185" s="149">
        <f>SUM(BK186:BK200)</f>
        <v>0</v>
      </c>
    </row>
    <row r="186" spans="2:65" s="1" customFormat="1" ht="24" customHeight="1">
      <c r="B186" s="152"/>
      <c r="C186" s="153" t="s">
        <v>318</v>
      </c>
      <c r="D186" s="153" t="s">
        <v>178</v>
      </c>
      <c r="E186" s="154" t="s">
        <v>295</v>
      </c>
      <c r="F186" s="155" t="s">
        <v>296</v>
      </c>
      <c r="G186" s="156" t="s">
        <v>181</v>
      </c>
      <c r="H186" s="157">
        <v>4.5</v>
      </c>
      <c r="I186" s="158"/>
      <c r="J186" s="159">
        <f t="shared" ref="J186:J200" si="30">ROUND(I186*H186,2)</f>
        <v>0</v>
      </c>
      <c r="K186" s="155" t="s">
        <v>182</v>
      </c>
      <c r="L186" s="28"/>
      <c r="M186" s="160" t="s">
        <v>1</v>
      </c>
      <c r="N186" s="161" t="s">
        <v>40</v>
      </c>
      <c r="O186" s="51"/>
      <c r="P186" s="162">
        <f t="shared" ref="P186:P200" si="31">O186*H186</f>
        <v>0</v>
      </c>
      <c r="Q186" s="162">
        <v>2.3000000000000001E-4</v>
      </c>
      <c r="R186" s="162">
        <f t="shared" ref="R186:R200" si="32">Q186*H186</f>
        <v>1.0350000000000001E-3</v>
      </c>
      <c r="S186" s="162">
        <v>0</v>
      </c>
      <c r="T186" s="163">
        <f t="shared" ref="T186:T200" si="33">S186*H186</f>
        <v>0</v>
      </c>
      <c r="AR186" s="164" t="s">
        <v>183</v>
      </c>
      <c r="AT186" s="164" t="s">
        <v>178</v>
      </c>
      <c r="AU186" s="164" t="s">
        <v>86</v>
      </c>
      <c r="AY186" s="13" t="s">
        <v>176</v>
      </c>
      <c r="BE186" s="165">
        <f t="shared" ref="BE186:BE200" si="34">IF(N186="základná",J186,0)</f>
        <v>0</v>
      </c>
      <c r="BF186" s="165">
        <f t="shared" ref="BF186:BF200" si="35">IF(N186="znížená",J186,0)</f>
        <v>0</v>
      </c>
      <c r="BG186" s="165">
        <f t="shared" ref="BG186:BG200" si="36">IF(N186="zákl. prenesená",J186,0)</f>
        <v>0</v>
      </c>
      <c r="BH186" s="165">
        <f t="shared" ref="BH186:BH200" si="37">IF(N186="zníž. prenesená",J186,0)</f>
        <v>0</v>
      </c>
      <c r="BI186" s="165">
        <f t="shared" ref="BI186:BI200" si="38">IF(N186="nulová",J186,0)</f>
        <v>0</v>
      </c>
      <c r="BJ186" s="13" t="s">
        <v>86</v>
      </c>
      <c r="BK186" s="165">
        <f t="shared" ref="BK186:BK200" si="39">ROUND(I186*H186,2)</f>
        <v>0</v>
      </c>
      <c r="BL186" s="13" t="s">
        <v>183</v>
      </c>
      <c r="BM186" s="164" t="s">
        <v>1855</v>
      </c>
    </row>
    <row r="187" spans="2:65" s="1" customFormat="1" ht="24" customHeight="1">
      <c r="B187" s="152"/>
      <c r="C187" s="153" t="s">
        <v>322</v>
      </c>
      <c r="D187" s="153" t="s">
        <v>178</v>
      </c>
      <c r="E187" s="154" t="s">
        <v>303</v>
      </c>
      <c r="F187" s="155" t="s">
        <v>304</v>
      </c>
      <c r="G187" s="156" t="s">
        <v>181</v>
      </c>
      <c r="H187" s="157">
        <v>4.5</v>
      </c>
      <c r="I187" s="158"/>
      <c r="J187" s="159">
        <f t="shared" si="30"/>
        <v>0</v>
      </c>
      <c r="K187" s="155" t="s">
        <v>182</v>
      </c>
      <c r="L187" s="28"/>
      <c r="M187" s="160" t="s">
        <v>1</v>
      </c>
      <c r="N187" s="161" t="s">
        <v>40</v>
      </c>
      <c r="O187" s="51"/>
      <c r="P187" s="162">
        <f t="shared" si="31"/>
        <v>0</v>
      </c>
      <c r="Q187" s="162">
        <v>4.2900000000000004E-3</v>
      </c>
      <c r="R187" s="162">
        <f t="shared" si="32"/>
        <v>1.9305000000000003E-2</v>
      </c>
      <c r="S187" s="162">
        <v>0</v>
      </c>
      <c r="T187" s="163">
        <f t="shared" si="33"/>
        <v>0</v>
      </c>
      <c r="AR187" s="164" t="s">
        <v>183</v>
      </c>
      <c r="AT187" s="164" t="s">
        <v>178</v>
      </c>
      <c r="AU187" s="164" t="s">
        <v>86</v>
      </c>
      <c r="AY187" s="13" t="s">
        <v>176</v>
      </c>
      <c r="BE187" s="165">
        <f t="shared" si="34"/>
        <v>0</v>
      </c>
      <c r="BF187" s="165">
        <f t="shared" si="35"/>
        <v>0</v>
      </c>
      <c r="BG187" s="165">
        <f t="shared" si="36"/>
        <v>0</v>
      </c>
      <c r="BH187" s="165">
        <f t="shared" si="37"/>
        <v>0</v>
      </c>
      <c r="BI187" s="165">
        <f t="shared" si="38"/>
        <v>0</v>
      </c>
      <c r="BJ187" s="13" t="s">
        <v>86</v>
      </c>
      <c r="BK187" s="165">
        <f t="shared" si="39"/>
        <v>0</v>
      </c>
      <c r="BL187" s="13" t="s">
        <v>183</v>
      </c>
      <c r="BM187" s="164" t="s">
        <v>1856</v>
      </c>
    </row>
    <row r="188" spans="2:65" s="1" customFormat="1" ht="24" customHeight="1">
      <c r="B188" s="152"/>
      <c r="C188" s="153" t="s">
        <v>326</v>
      </c>
      <c r="D188" s="153" t="s">
        <v>178</v>
      </c>
      <c r="E188" s="154" t="s">
        <v>307</v>
      </c>
      <c r="F188" s="155" t="s">
        <v>308</v>
      </c>
      <c r="G188" s="156" t="s">
        <v>181</v>
      </c>
      <c r="H188" s="157">
        <v>4.5</v>
      </c>
      <c r="I188" s="158"/>
      <c r="J188" s="159">
        <f t="shared" si="30"/>
        <v>0</v>
      </c>
      <c r="K188" s="155" t="s">
        <v>182</v>
      </c>
      <c r="L188" s="28"/>
      <c r="M188" s="160" t="s">
        <v>1</v>
      </c>
      <c r="N188" s="161" t="s">
        <v>40</v>
      </c>
      <c r="O188" s="51"/>
      <c r="P188" s="162">
        <f t="shared" si="31"/>
        <v>0</v>
      </c>
      <c r="Q188" s="162">
        <v>4.15E-3</v>
      </c>
      <c r="R188" s="162">
        <f t="shared" si="32"/>
        <v>1.8675000000000001E-2</v>
      </c>
      <c r="S188" s="162">
        <v>0</v>
      </c>
      <c r="T188" s="163">
        <f t="shared" si="33"/>
        <v>0</v>
      </c>
      <c r="AR188" s="164" t="s">
        <v>183</v>
      </c>
      <c r="AT188" s="164" t="s">
        <v>178</v>
      </c>
      <c r="AU188" s="164" t="s">
        <v>86</v>
      </c>
      <c r="AY188" s="13" t="s">
        <v>176</v>
      </c>
      <c r="BE188" s="165">
        <f t="shared" si="34"/>
        <v>0</v>
      </c>
      <c r="BF188" s="165">
        <f t="shared" si="35"/>
        <v>0</v>
      </c>
      <c r="BG188" s="165">
        <f t="shared" si="36"/>
        <v>0</v>
      </c>
      <c r="BH188" s="165">
        <f t="shared" si="37"/>
        <v>0</v>
      </c>
      <c r="BI188" s="165">
        <f t="shared" si="38"/>
        <v>0</v>
      </c>
      <c r="BJ188" s="13" t="s">
        <v>86</v>
      </c>
      <c r="BK188" s="165">
        <f t="shared" si="39"/>
        <v>0</v>
      </c>
      <c r="BL188" s="13" t="s">
        <v>183</v>
      </c>
      <c r="BM188" s="164" t="s">
        <v>1857</v>
      </c>
    </row>
    <row r="189" spans="2:65" s="1" customFormat="1" ht="24" customHeight="1">
      <c r="B189" s="152"/>
      <c r="C189" s="153" t="s">
        <v>330</v>
      </c>
      <c r="D189" s="153" t="s">
        <v>178</v>
      </c>
      <c r="E189" s="154" t="s">
        <v>315</v>
      </c>
      <c r="F189" s="155" t="s">
        <v>316</v>
      </c>
      <c r="G189" s="156" t="s">
        <v>181</v>
      </c>
      <c r="H189" s="157">
        <v>16.919</v>
      </c>
      <c r="I189" s="158"/>
      <c r="J189" s="159">
        <f t="shared" si="30"/>
        <v>0</v>
      </c>
      <c r="K189" s="155" t="s">
        <v>182</v>
      </c>
      <c r="L189" s="28"/>
      <c r="M189" s="160" t="s">
        <v>1</v>
      </c>
      <c r="N189" s="161" t="s">
        <v>40</v>
      </c>
      <c r="O189" s="51"/>
      <c r="P189" s="162">
        <f t="shared" si="31"/>
        <v>0</v>
      </c>
      <c r="Q189" s="162">
        <v>2.3000000000000001E-4</v>
      </c>
      <c r="R189" s="162">
        <f t="shared" si="32"/>
        <v>3.8913700000000003E-3</v>
      </c>
      <c r="S189" s="162">
        <v>0</v>
      </c>
      <c r="T189" s="163">
        <f t="shared" si="33"/>
        <v>0</v>
      </c>
      <c r="AR189" s="164" t="s">
        <v>183</v>
      </c>
      <c r="AT189" s="164" t="s">
        <v>178</v>
      </c>
      <c r="AU189" s="164" t="s">
        <v>86</v>
      </c>
      <c r="AY189" s="13" t="s">
        <v>176</v>
      </c>
      <c r="BE189" s="165">
        <f t="shared" si="34"/>
        <v>0</v>
      </c>
      <c r="BF189" s="165">
        <f t="shared" si="35"/>
        <v>0</v>
      </c>
      <c r="BG189" s="165">
        <f t="shared" si="36"/>
        <v>0</v>
      </c>
      <c r="BH189" s="165">
        <f t="shared" si="37"/>
        <v>0</v>
      </c>
      <c r="BI189" s="165">
        <f t="shared" si="38"/>
        <v>0</v>
      </c>
      <c r="BJ189" s="13" t="s">
        <v>86</v>
      </c>
      <c r="BK189" s="165">
        <f t="shared" si="39"/>
        <v>0</v>
      </c>
      <c r="BL189" s="13" t="s">
        <v>183</v>
      </c>
      <c r="BM189" s="164" t="s">
        <v>1858</v>
      </c>
    </row>
    <row r="190" spans="2:65" s="1" customFormat="1" ht="24" customHeight="1">
      <c r="B190" s="152"/>
      <c r="C190" s="153" t="s">
        <v>334</v>
      </c>
      <c r="D190" s="153" t="s">
        <v>178</v>
      </c>
      <c r="E190" s="154" t="s">
        <v>323</v>
      </c>
      <c r="F190" s="155" t="s">
        <v>324</v>
      </c>
      <c r="G190" s="156" t="s">
        <v>181</v>
      </c>
      <c r="H190" s="157">
        <v>16.919</v>
      </c>
      <c r="I190" s="158"/>
      <c r="J190" s="159">
        <f t="shared" si="30"/>
        <v>0</v>
      </c>
      <c r="K190" s="155" t="s">
        <v>182</v>
      </c>
      <c r="L190" s="28"/>
      <c r="M190" s="160" t="s">
        <v>1</v>
      </c>
      <c r="N190" s="161" t="s">
        <v>40</v>
      </c>
      <c r="O190" s="51"/>
      <c r="P190" s="162">
        <f t="shared" si="31"/>
        <v>0</v>
      </c>
      <c r="Q190" s="162">
        <v>4.0899999999999999E-3</v>
      </c>
      <c r="R190" s="162">
        <f t="shared" si="32"/>
        <v>6.9198709999999997E-2</v>
      </c>
      <c r="S190" s="162">
        <v>0</v>
      </c>
      <c r="T190" s="163">
        <f t="shared" si="33"/>
        <v>0</v>
      </c>
      <c r="AR190" s="164" t="s">
        <v>183</v>
      </c>
      <c r="AT190" s="164" t="s">
        <v>178</v>
      </c>
      <c r="AU190" s="164" t="s">
        <v>86</v>
      </c>
      <c r="AY190" s="13" t="s">
        <v>176</v>
      </c>
      <c r="BE190" s="165">
        <f t="shared" si="34"/>
        <v>0</v>
      </c>
      <c r="BF190" s="165">
        <f t="shared" si="35"/>
        <v>0</v>
      </c>
      <c r="BG190" s="165">
        <f t="shared" si="36"/>
        <v>0</v>
      </c>
      <c r="BH190" s="165">
        <f t="shared" si="37"/>
        <v>0</v>
      </c>
      <c r="BI190" s="165">
        <f t="shared" si="38"/>
        <v>0</v>
      </c>
      <c r="BJ190" s="13" t="s">
        <v>86</v>
      </c>
      <c r="BK190" s="165">
        <f t="shared" si="39"/>
        <v>0</v>
      </c>
      <c r="BL190" s="13" t="s">
        <v>183</v>
      </c>
      <c r="BM190" s="164" t="s">
        <v>1859</v>
      </c>
    </row>
    <row r="191" spans="2:65" s="1" customFormat="1" ht="24" customHeight="1">
      <c r="B191" s="152"/>
      <c r="C191" s="153" t="s">
        <v>338</v>
      </c>
      <c r="D191" s="153" t="s">
        <v>178</v>
      </c>
      <c r="E191" s="154" t="s">
        <v>327</v>
      </c>
      <c r="F191" s="155" t="s">
        <v>328</v>
      </c>
      <c r="G191" s="156" t="s">
        <v>181</v>
      </c>
      <c r="H191" s="157">
        <v>16.919</v>
      </c>
      <c r="I191" s="158"/>
      <c r="J191" s="159">
        <f t="shared" si="30"/>
        <v>0</v>
      </c>
      <c r="K191" s="155" t="s">
        <v>182</v>
      </c>
      <c r="L191" s="28"/>
      <c r="M191" s="160" t="s">
        <v>1</v>
      </c>
      <c r="N191" s="161" t="s">
        <v>40</v>
      </c>
      <c r="O191" s="51"/>
      <c r="P191" s="162">
        <f t="shared" si="31"/>
        <v>0</v>
      </c>
      <c r="Q191" s="162">
        <v>4.15E-3</v>
      </c>
      <c r="R191" s="162">
        <f t="shared" si="32"/>
        <v>7.0213850000000008E-2</v>
      </c>
      <c r="S191" s="162">
        <v>0</v>
      </c>
      <c r="T191" s="163">
        <f t="shared" si="33"/>
        <v>0</v>
      </c>
      <c r="AR191" s="164" t="s">
        <v>183</v>
      </c>
      <c r="AT191" s="164" t="s">
        <v>178</v>
      </c>
      <c r="AU191" s="164" t="s">
        <v>86</v>
      </c>
      <c r="AY191" s="13" t="s">
        <v>176</v>
      </c>
      <c r="BE191" s="165">
        <f t="shared" si="34"/>
        <v>0</v>
      </c>
      <c r="BF191" s="165">
        <f t="shared" si="35"/>
        <v>0</v>
      </c>
      <c r="BG191" s="165">
        <f t="shared" si="36"/>
        <v>0</v>
      </c>
      <c r="BH191" s="165">
        <f t="shared" si="37"/>
        <v>0</v>
      </c>
      <c r="BI191" s="165">
        <f t="shared" si="38"/>
        <v>0</v>
      </c>
      <c r="BJ191" s="13" t="s">
        <v>86</v>
      </c>
      <c r="BK191" s="165">
        <f t="shared" si="39"/>
        <v>0</v>
      </c>
      <c r="BL191" s="13" t="s">
        <v>183</v>
      </c>
      <c r="BM191" s="164" t="s">
        <v>1860</v>
      </c>
    </row>
    <row r="192" spans="2:65" s="1" customFormat="1" ht="24" customHeight="1">
      <c r="B192" s="152"/>
      <c r="C192" s="153" t="s">
        <v>342</v>
      </c>
      <c r="D192" s="153" t="s">
        <v>178</v>
      </c>
      <c r="E192" s="154" t="s">
        <v>339</v>
      </c>
      <c r="F192" s="155" t="s">
        <v>340</v>
      </c>
      <c r="G192" s="156" t="s">
        <v>181</v>
      </c>
      <c r="H192" s="157">
        <v>99.117999999999995</v>
      </c>
      <c r="I192" s="158"/>
      <c r="J192" s="159">
        <f t="shared" si="30"/>
        <v>0</v>
      </c>
      <c r="K192" s="155" t="s">
        <v>182</v>
      </c>
      <c r="L192" s="28"/>
      <c r="M192" s="160" t="s">
        <v>1</v>
      </c>
      <c r="N192" s="161" t="s">
        <v>40</v>
      </c>
      <c r="O192" s="51"/>
      <c r="P192" s="162">
        <f t="shared" si="31"/>
        <v>0</v>
      </c>
      <c r="Q192" s="162">
        <v>1.8000000000000001E-4</v>
      </c>
      <c r="R192" s="162">
        <f t="shared" si="32"/>
        <v>1.7841240000000001E-2</v>
      </c>
      <c r="S192" s="162">
        <v>0</v>
      </c>
      <c r="T192" s="163">
        <f t="shared" si="33"/>
        <v>0</v>
      </c>
      <c r="AR192" s="164" t="s">
        <v>183</v>
      </c>
      <c r="AT192" s="164" t="s">
        <v>178</v>
      </c>
      <c r="AU192" s="164" t="s">
        <v>86</v>
      </c>
      <c r="AY192" s="13" t="s">
        <v>176</v>
      </c>
      <c r="BE192" s="165">
        <f t="shared" si="34"/>
        <v>0</v>
      </c>
      <c r="BF192" s="165">
        <f t="shared" si="35"/>
        <v>0</v>
      </c>
      <c r="BG192" s="165">
        <f t="shared" si="36"/>
        <v>0</v>
      </c>
      <c r="BH192" s="165">
        <f t="shared" si="37"/>
        <v>0</v>
      </c>
      <c r="BI192" s="165">
        <f t="shared" si="38"/>
        <v>0</v>
      </c>
      <c r="BJ192" s="13" t="s">
        <v>86</v>
      </c>
      <c r="BK192" s="165">
        <f t="shared" si="39"/>
        <v>0</v>
      </c>
      <c r="BL192" s="13" t="s">
        <v>183</v>
      </c>
      <c r="BM192" s="164" t="s">
        <v>1861</v>
      </c>
    </row>
    <row r="193" spans="2:65" s="1" customFormat="1" ht="24" customHeight="1">
      <c r="B193" s="152"/>
      <c r="C193" s="153" t="s">
        <v>346</v>
      </c>
      <c r="D193" s="153" t="s">
        <v>178</v>
      </c>
      <c r="E193" s="154" t="s">
        <v>343</v>
      </c>
      <c r="F193" s="155" t="s">
        <v>344</v>
      </c>
      <c r="G193" s="156" t="s">
        <v>181</v>
      </c>
      <c r="H193" s="157">
        <v>87.331999999999994</v>
      </c>
      <c r="I193" s="158"/>
      <c r="J193" s="159">
        <f t="shared" si="30"/>
        <v>0</v>
      </c>
      <c r="K193" s="155" t="s">
        <v>182</v>
      </c>
      <c r="L193" s="28"/>
      <c r="M193" s="160" t="s">
        <v>1</v>
      </c>
      <c r="N193" s="161" t="s">
        <v>40</v>
      </c>
      <c r="O193" s="51"/>
      <c r="P193" s="162">
        <f t="shared" si="31"/>
        <v>0</v>
      </c>
      <c r="Q193" s="162">
        <v>3.3E-3</v>
      </c>
      <c r="R193" s="162">
        <f t="shared" si="32"/>
        <v>0.2881956</v>
      </c>
      <c r="S193" s="162">
        <v>0</v>
      </c>
      <c r="T193" s="163">
        <f t="shared" si="33"/>
        <v>0</v>
      </c>
      <c r="AR193" s="164" t="s">
        <v>183</v>
      </c>
      <c r="AT193" s="164" t="s">
        <v>178</v>
      </c>
      <c r="AU193" s="164" t="s">
        <v>86</v>
      </c>
      <c r="AY193" s="13" t="s">
        <v>176</v>
      </c>
      <c r="BE193" s="165">
        <f t="shared" si="34"/>
        <v>0</v>
      </c>
      <c r="BF193" s="165">
        <f t="shared" si="35"/>
        <v>0</v>
      </c>
      <c r="BG193" s="165">
        <f t="shared" si="36"/>
        <v>0</v>
      </c>
      <c r="BH193" s="165">
        <f t="shared" si="37"/>
        <v>0</v>
      </c>
      <c r="BI193" s="165">
        <f t="shared" si="38"/>
        <v>0</v>
      </c>
      <c r="BJ193" s="13" t="s">
        <v>86</v>
      </c>
      <c r="BK193" s="165">
        <f t="shared" si="39"/>
        <v>0</v>
      </c>
      <c r="BL193" s="13" t="s">
        <v>183</v>
      </c>
      <c r="BM193" s="164" t="s">
        <v>1862</v>
      </c>
    </row>
    <row r="194" spans="2:65" s="1" customFormat="1" ht="16.5" customHeight="1">
      <c r="B194" s="152"/>
      <c r="C194" s="153" t="s">
        <v>350</v>
      </c>
      <c r="D194" s="153" t="s">
        <v>178</v>
      </c>
      <c r="E194" s="154" t="s">
        <v>347</v>
      </c>
      <c r="F194" s="155" t="s">
        <v>348</v>
      </c>
      <c r="G194" s="156" t="s">
        <v>181</v>
      </c>
      <c r="H194" s="157">
        <v>11.786</v>
      </c>
      <c r="I194" s="158"/>
      <c r="J194" s="159">
        <f t="shared" si="30"/>
        <v>0</v>
      </c>
      <c r="K194" s="155" t="s">
        <v>182</v>
      </c>
      <c r="L194" s="28"/>
      <c r="M194" s="160" t="s">
        <v>1</v>
      </c>
      <c r="N194" s="161" t="s">
        <v>40</v>
      </c>
      <c r="O194" s="51"/>
      <c r="P194" s="162">
        <f t="shared" si="31"/>
        <v>0</v>
      </c>
      <c r="Q194" s="162">
        <v>4.1799999999999997E-3</v>
      </c>
      <c r="R194" s="162">
        <f t="shared" si="32"/>
        <v>4.9265479999999993E-2</v>
      </c>
      <c r="S194" s="162">
        <v>0</v>
      </c>
      <c r="T194" s="163">
        <f t="shared" si="33"/>
        <v>0</v>
      </c>
      <c r="AR194" s="164" t="s">
        <v>183</v>
      </c>
      <c r="AT194" s="164" t="s">
        <v>178</v>
      </c>
      <c r="AU194" s="164" t="s">
        <v>86</v>
      </c>
      <c r="AY194" s="13" t="s">
        <v>176</v>
      </c>
      <c r="BE194" s="165">
        <f t="shared" si="34"/>
        <v>0</v>
      </c>
      <c r="BF194" s="165">
        <f t="shared" si="35"/>
        <v>0</v>
      </c>
      <c r="BG194" s="165">
        <f t="shared" si="36"/>
        <v>0</v>
      </c>
      <c r="BH194" s="165">
        <f t="shared" si="37"/>
        <v>0</v>
      </c>
      <c r="BI194" s="165">
        <f t="shared" si="38"/>
        <v>0</v>
      </c>
      <c r="BJ194" s="13" t="s">
        <v>86</v>
      </c>
      <c r="BK194" s="165">
        <f t="shared" si="39"/>
        <v>0</v>
      </c>
      <c r="BL194" s="13" t="s">
        <v>183</v>
      </c>
      <c r="BM194" s="164" t="s">
        <v>1863</v>
      </c>
    </row>
    <row r="195" spans="2:65" s="1" customFormat="1" ht="24" customHeight="1">
      <c r="B195" s="152"/>
      <c r="C195" s="153" t="s">
        <v>354</v>
      </c>
      <c r="D195" s="153" t="s">
        <v>178</v>
      </c>
      <c r="E195" s="154" t="s">
        <v>351</v>
      </c>
      <c r="F195" s="155" t="s">
        <v>352</v>
      </c>
      <c r="G195" s="156" t="s">
        <v>181</v>
      </c>
      <c r="H195" s="157">
        <v>2.5499999999999998</v>
      </c>
      <c r="I195" s="158"/>
      <c r="J195" s="159">
        <f t="shared" si="30"/>
        <v>0</v>
      </c>
      <c r="K195" s="155" t="s">
        <v>182</v>
      </c>
      <c r="L195" s="28"/>
      <c r="M195" s="160" t="s">
        <v>1</v>
      </c>
      <c r="N195" s="161" t="s">
        <v>40</v>
      </c>
      <c r="O195" s="51"/>
      <c r="P195" s="162">
        <f t="shared" si="31"/>
        <v>0</v>
      </c>
      <c r="Q195" s="162">
        <v>1.976E-2</v>
      </c>
      <c r="R195" s="162">
        <f t="shared" si="32"/>
        <v>5.0387999999999995E-2</v>
      </c>
      <c r="S195" s="162">
        <v>0</v>
      </c>
      <c r="T195" s="163">
        <f t="shared" si="33"/>
        <v>0</v>
      </c>
      <c r="AR195" s="164" t="s">
        <v>183</v>
      </c>
      <c r="AT195" s="164" t="s">
        <v>178</v>
      </c>
      <c r="AU195" s="164" t="s">
        <v>86</v>
      </c>
      <c r="AY195" s="13" t="s">
        <v>176</v>
      </c>
      <c r="BE195" s="165">
        <f t="shared" si="34"/>
        <v>0</v>
      </c>
      <c r="BF195" s="165">
        <f t="shared" si="35"/>
        <v>0</v>
      </c>
      <c r="BG195" s="165">
        <f t="shared" si="36"/>
        <v>0</v>
      </c>
      <c r="BH195" s="165">
        <f t="shared" si="37"/>
        <v>0</v>
      </c>
      <c r="BI195" s="165">
        <f t="shared" si="38"/>
        <v>0</v>
      </c>
      <c r="BJ195" s="13" t="s">
        <v>86</v>
      </c>
      <c r="BK195" s="165">
        <f t="shared" si="39"/>
        <v>0</v>
      </c>
      <c r="BL195" s="13" t="s">
        <v>183</v>
      </c>
      <c r="BM195" s="164" t="s">
        <v>1864</v>
      </c>
    </row>
    <row r="196" spans="2:65" s="1" customFormat="1" ht="24" customHeight="1">
      <c r="B196" s="152"/>
      <c r="C196" s="153" t="s">
        <v>358</v>
      </c>
      <c r="D196" s="153" t="s">
        <v>178</v>
      </c>
      <c r="E196" s="154" t="s">
        <v>355</v>
      </c>
      <c r="F196" s="155" t="s">
        <v>356</v>
      </c>
      <c r="G196" s="156" t="s">
        <v>181</v>
      </c>
      <c r="H196" s="157">
        <v>83.872</v>
      </c>
      <c r="I196" s="158"/>
      <c r="J196" s="159">
        <f t="shared" si="30"/>
        <v>0</v>
      </c>
      <c r="K196" s="155" t="s">
        <v>182</v>
      </c>
      <c r="L196" s="28"/>
      <c r="M196" s="160" t="s">
        <v>1</v>
      </c>
      <c r="N196" s="161" t="s">
        <v>40</v>
      </c>
      <c r="O196" s="51"/>
      <c r="P196" s="162">
        <f t="shared" si="31"/>
        <v>0</v>
      </c>
      <c r="Q196" s="162">
        <v>3.984E-2</v>
      </c>
      <c r="R196" s="162">
        <f t="shared" si="32"/>
        <v>3.3414604799999998</v>
      </c>
      <c r="S196" s="162">
        <v>0</v>
      </c>
      <c r="T196" s="163">
        <f t="shared" si="33"/>
        <v>0</v>
      </c>
      <c r="AR196" s="164" t="s">
        <v>183</v>
      </c>
      <c r="AT196" s="164" t="s">
        <v>178</v>
      </c>
      <c r="AU196" s="164" t="s">
        <v>86</v>
      </c>
      <c r="AY196" s="13" t="s">
        <v>176</v>
      </c>
      <c r="BE196" s="165">
        <f t="shared" si="34"/>
        <v>0</v>
      </c>
      <c r="BF196" s="165">
        <f t="shared" si="35"/>
        <v>0</v>
      </c>
      <c r="BG196" s="165">
        <f t="shared" si="36"/>
        <v>0</v>
      </c>
      <c r="BH196" s="165">
        <f t="shared" si="37"/>
        <v>0</v>
      </c>
      <c r="BI196" s="165">
        <f t="shared" si="38"/>
        <v>0</v>
      </c>
      <c r="BJ196" s="13" t="s">
        <v>86</v>
      </c>
      <c r="BK196" s="165">
        <f t="shared" si="39"/>
        <v>0</v>
      </c>
      <c r="BL196" s="13" t="s">
        <v>183</v>
      </c>
      <c r="BM196" s="164" t="s">
        <v>1865</v>
      </c>
    </row>
    <row r="197" spans="2:65" s="1" customFormat="1" ht="24" customHeight="1">
      <c r="B197" s="152"/>
      <c r="C197" s="153" t="s">
        <v>362</v>
      </c>
      <c r="D197" s="153" t="s">
        <v>178</v>
      </c>
      <c r="E197" s="154" t="s">
        <v>363</v>
      </c>
      <c r="F197" s="155" t="s">
        <v>364</v>
      </c>
      <c r="G197" s="156" t="s">
        <v>181</v>
      </c>
      <c r="H197" s="157">
        <v>11.29</v>
      </c>
      <c r="I197" s="158"/>
      <c r="J197" s="159">
        <f t="shared" si="30"/>
        <v>0</v>
      </c>
      <c r="K197" s="155" t="s">
        <v>182</v>
      </c>
      <c r="L197" s="28"/>
      <c r="M197" s="160" t="s">
        <v>1</v>
      </c>
      <c r="N197" s="161" t="s">
        <v>40</v>
      </c>
      <c r="O197" s="51"/>
      <c r="P197" s="162">
        <f t="shared" si="31"/>
        <v>0</v>
      </c>
      <c r="Q197" s="162">
        <v>1.3050000000000001E-2</v>
      </c>
      <c r="R197" s="162">
        <f t="shared" si="32"/>
        <v>0.14733450000000001</v>
      </c>
      <c r="S197" s="162">
        <v>0</v>
      </c>
      <c r="T197" s="163">
        <f t="shared" si="33"/>
        <v>0</v>
      </c>
      <c r="AR197" s="164" t="s">
        <v>183</v>
      </c>
      <c r="AT197" s="164" t="s">
        <v>178</v>
      </c>
      <c r="AU197" s="164" t="s">
        <v>86</v>
      </c>
      <c r="AY197" s="13" t="s">
        <v>176</v>
      </c>
      <c r="BE197" s="165">
        <f t="shared" si="34"/>
        <v>0</v>
      </c>
      <c r="BF197" s="165">
        <f t="shared" si="35"/>
        <v>0</v>
      </c>
      <c r="BG197" s="165">
        <f t="shared" si="36"/>
        <v>0</v>
      </c>
      <c r="BH197" s="165">
        <f t="shared" si="37"/>
        <v>0</v>
      </c>
      <c r="BI197" s="165">
        <f t="shared" si="38"/>
        <v>0</v>
      </c>
      <c r="BJ197" s="13" t="s">
        <v>86</v>
      </c>
      <c r="BK197" s="165">
        <f t="shared" si="39"/>
        <v>0</v>
      </c>
      <c r="BL197" s="13" t="s">
        <v>183</v>
      </c>
      <c r="BM197" s="164" t="s">
        <v>1866</v>
      </c>
    </row>
    <row r="198" spans="2:65" s="1" customFormat="1" ht="16.5" customHeight="1">
      <c r="B198" s="152"/>
      <c r="C198" s="153" t="s">
        <v>366</v>
      </c>
      <c r="D198" s="153" t="s">
        <v>178</v>
      </c>
      <c r="E198" s="154" t="s">
        <v>1867</v>
      </c>
      <c r="F198" s="155" t="s">
        <v>1868</v>
      </c>
      <c r="G198" s="156" t="s">
        <v>190</v>
      </c>
      <c r="H198" s="157">
        <v>2.2949999999999999</v>
      </c>
      <c r="I198" s="158"/>
      <c r="J198" s="159">
        <f t="shared" si="30"/>
        <v>0</v>
      </c>
      <c r="K198" s="155" t="s">
        <v>182</v>
      </c>
      <c r="L198" s="28"/>
      <c r="M198" s="160" t="s">
        <v>1</v>
      </c>
      <c r="N198" s="161" t="s">
        <v>40</v>
      </c>
      <c r="O198" s="51"/>
      <c r="P198" s="162">
        <f t="shared" si="31"/>
        <v>0</v>
      </c>
      <c r="Q198" s="162">
        <v>1.837</v>
      </c>
      <c r="R198" s="162">
        <f t="shared" si="32"/>
        <v>4.2159149999999999</v>
      </c>
      <c r="S198" s="162">
        <v>0</v>
      </c>
      <c r="T198" s="163">
        <f t="shared" si="33"/>
        <v>0</v>
      </c>
      <c r="AR198" s="164" t="s">
        <v>183</v>
      </c>
      <c r="AT198" s="164" t="s">
        <v>178</v>
      </c>
      <c r="AU198" s="164" t="s">
        <v>86</v>
      </c>
      <c r="AY198" s="13" t="s">
        <v>176</v>
      </c>
      <c r="BE198" s="165">
        <f t="shared" si="34"/>
        <v>0</v>
      </c>
      <c r="BF198" s="165">
        <f t="shared" si="35"/>
        <v>0</v>
      </c>
      <c r="BG198" s="165">
        <f t="shared" si="36"/>
        <v>0</v>
      </c>
      <c r="BH198" s="165">
        <f t="shared" si="37"/>
        <v>0</v>
      </c>
      <c r="BI198" s="165">
        <f t="shared" si="38"/>
        <v>0</v>
      </c>
      <c r="BJ198" s="13" t="s">
        <v>86</v>
      </c>
      <c r="BK198" s="165">
        <f t="shared" si="39"/>
        <v>0</v>
      </c>
      <c r="BL198" s="13" t="s">
        <v>183</v>
      </c>
      <c r="BM198" s="164" t="s">
        <v>1869</v>
      </c>
    </row>
    <row r="199" spans="2:65" s="1" customFormat="1" ht="16.5" customHeight="1">
      <c r="B199" s="152"/>
      <c r="C199" s="153" t="s">
        <v>370</v>
      </c>
      <c r="D199" s="153" t="s">
        <v>178</v>
      </c>
      <c r="E199" s="154" t="s">
        <v>1870</v>
      </c>
      <c r="F199" s="155" t="s">
        <v>1871</v>
      </c>
      <c r="G199" s="156" t="s">
        <v>181</v>
      </c>
      <c r="H199" s="157">
        <v>4.5</v>
      </c>
      <c r="I199" s="158"/>
      <c r="J199" s="159">
        <f t="shared" si="30"/>
        <v>0</v>
      </c>
      <c r="K199" s="155" t="s">
        <v>182</v>
      </c>
      <c r="L199" s="28"/>
      <c r="M199" s="160" t="s">
        <v>1</v>
      </c>
      <c r="N199" s="161" t="s">
        <v>40</v>
      </c>
      <c r="O199" s="51"/>
      <c r="P199" s="162">
        <f t="shared" si="31"/>
        <v>0</v>
      </c>
      <c r="Q199" s="162">
        <v>9.1800000000000007E-2</v>
      </c>
      <c r="R199" s="162">
        <f t="shared" si="32"/>
        <v>0.41310000000000002</v>
      </c>
      <c r="S199" s="162">
        <v>0</v>
      </c>
      <c r="T199" s="163">
        <f t="shared" si="33"/>
        <v>0</v>
      </c>
      <c r="AR199" s="164" t="s">
        <v>183</v>
      </c>
      <c r="AT199" s="164" t="s">
        <v>178</v>
      </c>
      <c r="AU199" s="164" t="s">
        <v>86</v>
      </c>
      <c r="AY199" s="13" t="s">
        <v>176</v>
      </c>
      <c r="BE199" s="165">
        <f t="shared" si="34"/>
        <v>0</v>
      </c>
      <c r="BF199" s="165">
        <f t="shared" si="35"/>
        <v>0</v>
      </c>
      <c r="BG199" s="165">
        <f t="shared" si="36"/>
        <v>0</v>
      </c>
      <c r="BH199" s="165">
        <f t="shared" si="37"/>
        <v>0</v>
      </c>
      <c r="BI199" s="165">
        <f t="shared" si="38"/>
        <v>0</v>
      </c>
      <c r="BJ199" s="13" t="s">
        <v>86</v>
      </c>
      <c r="BK199" s="165">
        <f t="shared" si="39"/>
        <v>0</v>
      </c>
      <c r="BL199" s="13" t="s">
        <v>183</v>
      </c>
      <c r="BM199" s="164" t="s">
        <v>1872</v>
      </c>
    </row>
    <row r="200" spans="2:65" s="1" customFormat="1" ht="16.5" customHeight="1">
      <c r="B200" s="152"/>
      <c r="C200" s="153" t="s">
        <v>374</v>
      </c>
      <c r="D200" s="153" t="s">
        <v>178</v>
      </c>
      <c r="E200" s="154" t="s">
        <v>1873</v>
      </c>
      <c r="F200" s="155" t="s">
        <v>1874</v>
      </c>
      <c r="G200" s="156" t="s">
        <v>181</v>
      </c>
      <c r="H200" s="157">
        <v>3.15</v>
      </c>
      <c r="I200" s="158"/>
      <c r="J200" s="159">
        <f t="shared" si="30"/>
        <v>0</v>
      </c>
      <c r="K200" s="155" t="s">
        <v>182</v>
      </c>
      <c r="L200" s="28"/>
      <c r="M200" s="160" t="s">
        <v>1</v>
      </c>
      <c r="N200" s="161" t="s">
        <v>40</v>
      </c>
      <c r="O200" s="51"/>
      <c r="P200" s="162">
        <f t="shared" si="31"/>
        <v>0</v>
      </c>
      <c r="Q200" s="162">
        <v>0.10299999999999999</v>
      </c>
      <c r="R200" s="162">
        <f t="shared" si="32"/>
        <v>0.32444999999999996</v>
      </c>
      <c r="S200" s="162">
        <v>0</v>
      </c>
      <c r="T200" s="163">
        <f t="shared" si="33"/>
        <v>0</v>
      </c>
      <c r="AR200" s="164" t="s">
        <v>183</v>
      </c>
      <c r="AT200" s="164" t="s">
        <v>178</v>
      </c>
      <c r="AU200" s="164" t="s">
        <v>86</v>
      </c>
      <c r="AY200" s="13" t="s">
        <v>176</v>
      </c>
      <c r="BE200" s="165">
        <f t="shared" si="34"/>
        <v>0</v>
      </c>
      <c r="BF200" s="165">
        <f t="shared" si="35"/>
        <v>0</v>
      </c>
      <c r="BG200" s="165">
        <f t="shared" si="36"/>
        <v>0</v>
      </c>
      <c r="BH200" s="165">
        <f t="shared" si="37"/>
        <v>0</v>
      </c>
      <c r="BI200" s="165">
        <f t="shared" si="38"/>
        <v>0</v>
      </c>
      <c r="BJ200" s="13" t="s">
        <v>86</v>
      </c>
      <c r="BK200" s="165">
        <f t="shared" si="39"/>
        <v>0</v>
      </c>
      <c r="BL200" s="13" t="s">
        <v>183</v>
      </c>
      <c r="BM200" s="164" t="s">
        <v>1875</v>
      </c>
    </row>
    <row r="201" spans="2:65" s="11" customFormat="1" ht="22.9" customHeight="1">
      <c r="B201" s="139"/>
      <c r="D201" s="140" t="s">
        <v>73</v>
      </c>
      <c r="E201" s="150" t="s">
        <v>213</v>
      </c>
      <c r="F201" s="150" t="s">
        <v>399</v>
      </c>
      <c r="I201" s="142"/>
      <c r="J201" s="151">
        <f>BK201</f>
        <v>0</v>
      </c>
      <c r="L201" s="139"/>
      <c r="M201" s="144"/>
      <c r="N201" s="145"/>
      <c r="O201" s="145"/>
      <c r="P201" s="146">
        <f>SUM(P202:P218)</f>
        <v>0</v>
      </c>
      <c r="Q201" s="145"/>
      <c r="R201" s="146">
        <f>SUM(R202:R218)</f>
        <v>1.5346232</v>
      </c>
      <c r="S201" s="145"/>
      <c r="T201" s="147">
        <f>SUM(T202:T218)</f>
        <v>0</v>
      </c>
      <c r="AR201" s="140" t="s">
        <v>81</v>
      </c>
      <c r="AT201" s="148" t="s">
        <v>73</v>
      </c>
      <c r="AU201" s="148" t="s">
        <v>81</v>
      </c>
      <c r="AY201" s="140" t="s">
        <v>176</v>
      </c>
      <c r="BK201" s="149">
        <f>SUM(BK202:BK218)</f>
        <v>0</v>
      </c>
    </row>
    <row r="202" spans="2:65" s="1" customFormat="1" ht="24" customHeight="1">
      <c r="B202" s="152"/>
      <c r="C202" s="153" t="s">
        <v>378</v>
      </c>
      <c r="D202" s="153" t="s">
        <v>178</v>
      </c>
      <c r="E202" s="154" t="s">
        <v>1876</v>
      </c>
      <c r="F202" s="155" t="s">
        <v>1877</v>
      </c>
      <c r="G202" s="156" t="s">
        <v>181</v>
      </c>
      <c r="H202" s="157">
        <v>1.325</v>
      </c>
      <c r="I202" s="158"/>
      <c r="J202" s="159">
        <f t="shared" ref="J202:J218" si="40">ROUND(I202*H202,2)</f>
        <v>0</v>
      </c>
      <c r="K202" s="155" t="s">
        <v>182</v>
      </c>
      <c r="L202" s="28"/>
      <c r="M202" s="160" t="s">
        <v>1</v>
      </c>
      <c r="N202" s="161" t="s">
        <v>40</v>
      </c>
      <c r="O202" s="51"/>
      <c r="P202" s="162">
        <f t="shared" ref="P202:P218" si="41">O202*H202</f>
        <v>0</v>
      </c>
      <c r="Q202" s="162">
        <v>4.6000000000000001E-4</v>
      </c>
      <c r="R202" s="162">
        <f t="shared" ref="R202:R218" si="42">Q202*H202</f>
        <v>6.0950000000000002E-4</v>
      </c>
      <c r="S202" s="162">
        <v>0</v>
      </c>
      <c r="T202" s="163">
        <f t="shared" ref="T202:T218" si="43">S202*H202</f>
        <v>0</v>
      </c>
      <c r="AR202" s="164" t="s">
        <v>183</v>
      </c>
      <c r="AT202" s="164" t="s">
        <v>178</v>
      </c>
      <c r="AU202" s="164" t="s">
        <v>86</v>
      </c>
      <c r="AY202" s="13" t="s">
        <v>176</v>
      </c>
      <c r="BE202" s="165">
        <f t="shared" ref="BE202:BE218" si="44">IF(N202="základná",J202,0)</f>
        <v>0</v>
      </c>
      <c r="BF202" s="165">
        <f t="shared" ref="BF202:BF218" si="45">IF(N202="znížená",J202,0)</f>
        <v>0</v>
      </c>
      <c r="BG202" s="165">
        <f t="shared" ref="BG202:BG218" si="46">IF(N202="zákl. prenesená",J202,0)</f>
        <v>0</v>
      </c>
      <c r="BH202" s="165">
        <f t="shared" ref="BH202:BH218" si="47">IF(N202="zníž. prenesená",J202,0)</f>
        <v>0</v>
      </c>
      <c r="BI202" s="165">
        <f t="shared" ref="BI202:BI218" si="48">IF(N202="nulová",J202,0)</f>
        <v>0</v>
      </c>
      <c r="BJ202" s="13" t="s">
        <v>86</v>
      </c>
      <c r="BK202" s="165">
        <f t="shared" ref="BK202:BK218" si="49">ROUND(I202*H202,2)</f>
        <v>0</v>
      </c>
      <c r="BL202" s="13" t="s">
        <v>183</v>
      </c>
      <c r="BM202" s="164" t="s">
        <v>1878</v>
      </c>
    </row>
    <row r="203" spans="2:65" s="1" customFormat="1" ht="24" customHeight="1">
      <c r="B203" s="152"/>
      <c r="C203" s="153" t="s">
        <v>382</v>
      </c>
      <c r="D203" s="153" t="s">
        <v>178</v>
      </c>
      <c r="E203" s="154" t="s">
        <v>405</v>
      </c>
      <c r="F203" s="155" t="s">
        <v>406</v>
      </c>
      <c r="G203" s="156" t="s">
        <v>181</v>
      </c>
      <c r="H203" s="157">
        <v>29.58</v>
      </c>
      <c r="I203" s="158"/>
      <c r="J203" s="159">
        <f t="shared" si="40"/>
        <v>0</v>
      </c>
      <c r="K203" s="155" t="s">
        <v>182</v>
      </c>
      <c r="L203" s="28"/>
      <c r="M203" s="160" t="s">
        <v>1</v>
      </c>
      <c r="N203" s="161" t="s">
        <v>40</v>
      </c>
      <c r="O203" s="51"/>
      <c r="P203" s="162">
        <f t="shared" si="41"/>
        <v>0</v>
      </c>
      <c r="Q203" s="162">
        <v>2.572E-2</v>
      </c>
      <c r="R203" s="162">
        <f t="shared" si="42"/>
        <v>0.76079759999999996</v>
      </c>
      <c r="S203" s="162">
        <v>0</v>
      </c>
      <c r="T203" s="163">
        <f t="shared" si="43"/>
        <v>0</v>
      </c>
      <c r="AR203" s="164" t="s">
        <v>183</v>
      </c>
      <c r="AT203" s="164" t="s">
        <v>178</v>
      </c>
      <c r="AU203" s="164" t="s">
        <v>86</v>
      </c>
      <c r="AY203" s="13" t="s">
        <v>176</v>
      </c>
      <c r="BE203" s="165">
        <f t="shared" si="44"/>
        <v>0</v>
      </c>
      <c r="BF203" s="165">
        <f t="shared" si="45"/>
        <v>0</v>
      </c>
      <c r="BG203" s="165">
        <f t="shared" si="46"/>
        <v>0</v>
      </c>
      <c r="BH203" s="165">
        <f t="shared" si="47"/>
        <v>0</v>
      </c>
      <c r="BI203" s="165">
        <f t="shared" si="48"/>
        <v>0</v>
      </c>
      <c r="BJ203" s="13" t="s">
        <v>86</v>
      </c>
      <c r="BK203" s="165">
        <f t="shared" si="49"/>
        <v>0</v>
      </c>
      <c r="BL203" s="13" t="s">
        <v>183</v>
      </c>
      <c r="BM203" s="164" t="s">
        <v>1879</v>
      </c>
    </row>
    <row r="204" spans="2:65" s="1" customFormat="1" ht="36" customHeight="1">
      <c r="B204" s="152"/>
      <c r="C204" s="153" t="s">
        <v>387</v>
      </c>
      <c r="D204" s="153" t="s">
        <v>178</v>
      </c>
      <c r="E204" s="154" t="s">
        <v>409</v>
      </c>
      <c r="F204" s="155" t="s">
        <v>410</v>
      </c>
      <c r="G204" s="156" t="s">
        <v>181</v>
      </c>
      <c r="H204" s="157">
        <v>266.22000000000003</v>
      </c>
      <c r="I204" s="158"/>
      <c r="J204" s="159">
        <f t="shared" si="40"/>
        <v>0</v>
      </c>
      <c r="K204" s="155" t="s">
        <v>182</v>
      </c>
      <c r="L204" s="28"/>
      <c r="M204" s="160" t="s">
        <v>1</v>
      </c>
      <c r="N204" s="161" t="s">
        <v>40</v>
      </c>
      <c r="O204" s="51"/>
      <c r="P204" s="162">
        <f t="shared" si="41"/>
        <v>0</v>
      </c>
      <c r="Q204" s="162">
        <v>0</v>
      </c>
      <c r="R204" s="162">
        <f t="shared" si="42"/>
        <v>0</v>
      </c>
      <c r="S204" s="162">
        <v>0</v>
      </c>
      <c r="T204" s="163">
        <f t="shared" si="43"/>
        <v>0</v>
      </c>
      <c r="AR204" s="164" t="s">
        <v>183</v>
      </c>
      <c r="AT204" s="164" t="s">
        <v>178</v>
      </c>
      <c r="AU204" s="164" t="s">
        <v>86</v>
      </c>
      <c r="AY204" s="13" t="s">
        <v>176</v>
      </c>
      <c r="BE204" s="165">
        <f t="shared" si="44"/>
        <v>0</v>
      </c>
      <c r="BF204" s="165">
        <f t="shared" si="45"/>
        <v>0</v>
      </c>
      <c r="BG204" s="165">
        <f t="shared" si="46"/>
        <v>0</v>
      </c>
      <c r="BH204" s="165">
        <f t="shared" si="47"/>
        <v>0</v>
      </c>
      <c r="BI204" s="165">
        <f t="shared" si="48"/>
        <v>0</v>
      </c>
      <c r="BJ204" s="13" t="s">
        <v>86</v>
      </c>
      <c r="BK204" s="165">
        <f t="shared" si="49"/>
        <v>0</v>
      </c>
      <c r="BL204" s="13" t="s">
        <v>183</v>
      </c>
      <c r="BM204" s="164" t="s">
        <v>1880</v>
      </c>
    </row>
    <row r="205" spans="2:65" s="1" customFormat="1" ht="24" customHeight="1">
      <c r="B205" s="152"/>
      <c r="C205" s="153" t="s">
        <v>391</v>
      </c>
      <c r="D205" s="153" t="s">
        <v>178</v>
      </c>
      <c r="E205" s="154" t="s">
        <v>413</v>
      </c>
      <c r="F205" s="155" t="s">
        <v>414</v>
      </c>
      <c r="G205" s="156" t="s">
        <v>181</v>
      </c>
      <c r="H205" s="157">
        <v>29.58</v>
      </c>
      <c r="I205" s="158"/>
      <c r="J205" s="159">
        <f t="shared" si="40"/>
        <v>0</v>
      </c>
      <c r="K205" s="155" t="s">
        <v>182</v>
      </c>
      <c r="L205" s="28"/>
      <c r="M205" s="160" t="s">
        <v>1</v>
      </c>
      <c r="N205" s="161" t="s">
        <v>40</v>
      </c>
      <c r="O205" s="51"/>
      <c r="P205" s="162">
        <f t="shared" si="41"/>
        <v>0</v>
      </c>
      <c r="Q205" s="162">
        <v>2.572E-2</v>
      </c>
      <c r="R205" s="162">
        <f t="shared" si="42"/>
        <v>0.76079759999999996</v>
      </c>
      <c r="S205" s="162">
        <v>0</v>
      </c>
      <c r="T205" s="163">
        <f t="shared" si="43"/>
        <v>0</v>
      </c>
      <c r="AR205" s="164" t="s">
        <v>183</v>
      </c>
      <c r="AT205" s="164" t="s">
        <v>178</v>
      </c>
      <c r="AU205" s="164" t="s">
        <v>86</v>
      </c>
      <c r="AY205" s="13" t="s">
        <v>176</v>
      </c>
      <c r="BE205" s="165">
        <f t="shared" si="44"/>
        <v>0</v>
      </c>
      <c r="BF205" s="165">
        <f t="shared" si="45"/>
        <v>0</v>
      </c>
      <c r="BG205" s="165">
        <f t="shared" si="46"/>
        <v>0</v>
      </c>
      <c r="BH205" s="165">
        <f t="shared" si="47"/>
        <v>0</v>
      </c>
      <c r="BI205" s="165">
        <f t="shared" si="48"/>
        <v>0</v>
      </c>
      <c r="BJ205" s="13" t="s">
        <v>86</v>
      </c>
      <c r="BK205" s="165">
        <f t="shared" si="49"/>
        <v>0</v>
      </c>
      <c r="BL205" s="13" t="s">
        <v>183</v>
      </c>
      <c r="BM205" s="164" t="s">
        <v>1881</v>
      </c>
    </row>
    <row r="206" spans="2:65" s="1" customFormat="1" ht="24" customHeight="1">
      <c r="B206" s="152"/>
      <c r="C206" s="153" t="s">
        <v>395</v>
      </c>
      <c r="D206" s="153" t="s">
        <v>178</v>
      </c>
      <c r="E206" s="154" t="s">
        <v>417</v>
      </c>
      <c r="F206" s="155" t="s">
        <v>418</v>
      </c>
      <c r="G206" s="156" t="s">
        <v>181</v>
      </c>
      <c r="H206" s="157">
        <v>4.5</v>
      </c>
      <c r="I206" s="158"/>
      <c r="J206" s="159">
        <f t="shared" si="40"/>
        <v>0</v>
      </c>
      <c r="K206" s="155" t="s">
        <v>182</v>
      </c>
      <c r="L206" s="28"/>
      <c r="M206" s="160" t="s">
        <v>1</v>
      </c>
      <c r="N206" s="161" t="s">
        <v>40</v>
      </c>
      <c r="O206" s="51"/>
      <c r="P206" s="162">
        <f t="shared" si="41"/>
        <v>0</v>
      </c>
      <c r="Q206" s="162">
        <v>1.5299999999999999E-3</v>
      </c>
      <c r="R206" s="162">
        <f t="shared" si="42"/>
        <v>6.8849999999999996E-3</v>
      </c>
      <c r="S206" s="162">
        <v>0</v>
      </c>
      <c r="T206" s="163">
        <f t="shared" si="43"/>
        <v>0</v>
      </c>
      <c r="AR206" s="164" t="s">
        <v>183</v>
      </c>
      <c r="AT206" s="164" t="s">
        <v>178</v>
      </c>
      <c r="AU206" s="164" t="s">
        <v>86</v>
      </c>
      <c r="AY206" s="13" t="s">
        <v>176</v>
      </c>
      <c r="BE206" s="165">
        <f t="shared" si="44"/>
        <v>0</v>
      </c>
      <c r="BF206" s="165">
        <f t="shared" si="45"/>
        <v>0</v>
      </c>
      <c r="BG206" s="165">
        <f t="shared" si="46"/>
        <v>0</v>
      </c>
      <c r="BH206" s="165">
        <f t="shared" si="47"/>
        <v>0</v>
      </c>
      <c r="BI206" s="165">
        <f t="shared" si="48"/>
        <v>0</v>
      </c>
      <c r="BJ206" s="13" t="s">
        <v>86</v>
      </c>
      <c r="BK206" s="165">
        <f t="shared" si="49"/>
        <v>0</v>
      </c>
      <c r="BL206" s="13" t="s">
        <v>183</v>
      </c>
      <c r="BM206" s="164" t="s">
        <v>1882</v>
      </c>
    </row>
    <row r="207" spans="2:65" s="1" customFormat="1" ht="16.5" customHeight="1">
      <c r="B207" s="152"/>
      <c r="C207" s="153" t="s">
        <v>400</v>
      </c>
      <c r="D207" s="153" t="s">
        <v>178</v>
      </c>
      <c r="E207" s="154" t="s">
        <v>421</v>
      </c>
      <c r="F207" s="155" t="s">
        <v>422</v>
      </c>
      <c r="G207" s="156" t="s">
        <v>181</v>
      </c>
      <c r="H207" s="157">
        <v>4.5</v>
      </c>
      <c r="I207" s="158"/>
      <c r="J207" s="159">
        <f t="shared" si="40"/>
        <v>0</v>
      </c>
      <c r="K207" s="155" t="s">
        <v>182</v>
      </c>
      <c r="L207" s="28"/>
      <c r="M207" s="160" t="s">
        <v>1</v>
      </c>
      <c r="N207" s="161" t="s">
        <v>40</v>
      </c>
      <c r="O207" s="51"/>
      <c r="P207" s="162">
        <f t="shared" si="41"/>
        <v>0</v>
      </c>
      <c r="Q207" s="162">
        <v>5.0000000000000002E-5</v>
      </c>
      <c r="R207" s="162">
        <f t="shared" si="42"/>
        <v>2.2500000000000002E-4</v>
      </c>
      <c r="S207" s="162">
        <v>0</v>
      </c>
      <c r="T207" s="163">
        <f t="shared" si="43"/>
        <v>0</v>
      </c>
      <c r="AR207" s="164" t="s">
        <v>183</v>
      </c>
      <c r="AT207" s="164" t="s">
        <v>178</v>
      </c>
      <c r="AU207" s="164" t="s">
        <v>86</v>
      </c>
      <c r="AY207" s="13" t="s">
        <v>176</v>
      </c>
      <c r="BE207" s="165">
        <f t="shared" si="44"/>
        <v>0</v>
      </c>
      <c r="BF207" s="165">
        <f t="shared" si="45"/>
        <v>0</v>
      </c>
      <c r="BG207" s="165">
        <f t="shared" si="46"/>
        <v>0</v>
      </c>
      <c r="BH207" s="165">
        <f t="shared" si="47"/>
        <v>0</v>
      </c>
      <c r="BI207" s="165">
        <f t="shared" si="48"/>
        <v>0</v>
      </c>
      <c r="BJ207" s="13" t="s">
        <v>86</v>
      </c>
      <c r="BK207" s="165">
        <f t="shared" si="49"/>
        <v>0</v>
      </c>
      <c r="BL207" s="13" t="s">
        <v>183</v>
      </c>
      <c r="BM207" s="164" t="s">
        <v>1883</v>
      </c>
    </row>
    <row r="208" spans="2:65" s="1" customFormat="1" ht="16.5" customHeight="1">
      <c r="B208" s="152"/>
      <c r="C208" s="153" t="s">
        <v>404</v>
      </c>
      <c r="D208" s="153" t="s">
        <v>178</v>
      </c>
      <c r="E208" s="154" t="s">
        <v>429</v>
      </c>
      <c r="F208" s="155" t="s">
        <v>430</v>
      </c>
      <c r="G208" s="156" t="s">
        <v>431</v>
      </c>
      <c r="H208" s="157">
        <v>8.35</v>
      </c>
      <c r="I208" s="158"/>
      <c r="J208" s="159">
        <f t="shared" si="40"/>
        <v>0</v>
      </c>
      <c r="K208" s="155" t="s">
        <v>182</v>
      </c>
      <c r="L208" s="28"/>
      <c r="M208" s="160" t="s">
        <v>1</v>
      </c>
      <c r="N208" s="161" t="s">
        <v>40</v>
      </c>
      <c r="O208" s="51"/>
      <c r="P208" s="162">
        <f t="shared" si="41"/>
        <v>0</v>
      </c>
      <c r="Q208" s="162">
        <v>4.2000000000000002E-4</v>
      </c>
      <c r="R208" s="162">
        <f t="shared" si="42"/>
        <v>3.5070000000000001E-3</v>
      </c>
      <c r="S208" s="162">
        <v>0</v>
      </c>
      <c r="T208" s="163">
        <f t="shared" si="43"/>
        <v>0</v>
      </c>
      <c r="AR208" s="164" t="s">
        <v>183</v>
      </c>
      <c r="AT208" s="164" t="s">
        <v>178</v>
      </c>
      <c r="AU208" s="164" t="s">
        <v>86</v>
      </c>
      <c r="AY208" s="13" t="s">
        <v>176</v>
      </c>
      <c r="BE208" s="165">
        <f t="shared" si="44"/>
        <v>0</v>
      </c>
      <c r="BF208" s="165">
        <f t="shared" si="45"/>
        <v>0</v>
      </c>
      <c r="BG208" s="165">
        <f t="shared" si="46"/>
        <v>0</v>
      </c>
      <c r="BH208" s="165">
        <f t="shared" si="47"/>
        <v>0</v>
      </c>
      <c r="BI208" s="165">
        <f t="shared" si="48"/>
        <v>0</v>
      </c>
      <c r="BJ208" s="13" t="s">
        <v>86</v>
      </c>
      <c r="BK208" s="165">
        <f t="shared" si="49"/>
        <v>0</v>
      </c>
      <c r="BL208" s="13" t="s">
        <v>183</v>
      </c>
      <c r="BM208" s="164" t="s">
        <v>1884</v>
      </c>
    </row>
    <row r="209" spans="2:65" s="1" customFormat="1" ht="16.5" customHeight="1">
      <c r="B209" s="152"/>
      <c r="C209" s="153" t="s">
        <v>408</v>
      </c>
      <c r="D209" s="153" t="s">
        <v>178</v>
      </c>
      <c r="E209" s="154" t="s">
        <v>434</v>
      </c>
      <c r="F209" s="155" t="s">
        <v>435</v>
      </c>
      <c r="G209" s="156" t="s">
        <v>431</v>
      </c>
      <c r="H209" s="157">
        <v>36.700000000000003</v>
      </c>
      <c r="I209" s="158"/>
      <c r="J209" s="159">
        <f t="shared" si="40"/>
        <v>0</v>
      </c>
      <c r="K209" s="155" t="s">
        <v>182</v>
      </c>
      <c r="L209" s="28"/>
      <c r="M209" s="160" t="s">
        <v>1</v>
      </c>
      <c r="N209" s="161" t="s">
        <v>40</v>
      </c>
      <c r="O209" s="51"/>
      <c r="P209" s="162">
        <f t="shared" si="41"/>
        <v>0</v>
      </c>
      <c r="Q209" s="162">
        <v>3.0000000000000001E-5</v>
      </c>
      <c r="R209" s="162">
        <f t="shared" si="42"/>
        <v>1.1010000000000002E-3</v>
      </c>
      <c r="S209" s="162">
        <v>0</v>
      </c>
      <c r="T209" s="163">
        <f t="shared" si="43"/>
        <v>0</v>
      </c>
      <c r="AR209" s="164" t="s">
        <v>183</v>
      </c>
      <c r="AT209" s="164" t="s">
        <v>178</v>
      </c>
      <c r="AU209" s="164" t="s">
        <v>86</v>
      </c>
      <c r="AY209" s="13" t="s">
        <v>176</v>
      </c>
      <c r="BE209" s="165">
        <f t="shared" si="44"/>
        <v>0</v>
      </c>
      <c r="BF209" s="165">
        <f t="shared" si="45"/>
        <v>0</v>
      </c>
      <c r="BG209" s="165">
        <f t="shared" si="46"/>
        <v>0</v>
      </c>
      <c r="BH209" s="165">
        <f t="shared" si="47"/>
        <v>0</v>
      </c>
      <c r="BI209" s="165">
        <f t="shared" si="48"/>
        <v>0</v>
      </c>
      <c r="BJ209" s="13" t="s">
        <v>86</v>
      </c>
      <c r="BK209" s="165">
        <f t="shared" si="49"/>
        <v>0</v>
      </c>
      <c r="BL209" s="13" t="s">
        <v>183</v>
      </c>
      <c r="BM209" s="164" t="s">
        <v>1885</v>
      </c>
    </row>
    <row r="210" spans="2:65" s="1" customFormat="1" ht="16.5" customHeight="1">
      <c r="B210" s="152"/>
      <c r="C210" s="153" t="s">
        <v>412</v>
      </c>
      <c r="D210" s="153" t="s">
        <v>178</v>
      </c>
      <c r="E210" s="154" t="s">
        <v>442</v>
      </c>
      <c r="F210" s="155" t="s">
        <v>443</v>
      </c>
      <c r="G210" s="156" t="s">
        <v>431</v>
      </c>
      <c r="H210" s="157">
        <v>5.95</v>
      </c>
      <c r="I210" s="158"/>
      <c r="J210" s="159">
        <f t="shared" si="40"/>
        <v>0</v>
      </c>
      <c r="K210" s="155" t="s">
        <v>182</v>
      </c>
      <c r="L210" s="28"/>
      <c r="M210" s="160" t="s">
        <v>1</v>
      </c>
      <c r="N210" s="161" t="s">
        <v>40</v>
      </c>
      <c r="O210" s="51"/>
      <c r="P210" s="162">
        <f t="shared" si="41"/>
        <v>0</v>
      </c>
      <c r="Q210" s="162">
        <v>5.0000000000000002E-5</v>
      </c>
      <c r="R210" s="162">
        <f t="shared" si="42"/>
        <v>2.9750000000000002E-4</v>
      </c>
      <c r="S210" s="162">
        <v>0</v>
      </c>
      <c r="T210" s="163">
        <f t="shared" si="43"/>
        <v>0</v>
      </c>
      <c r="AR210" s="164" t="s">
        <v>183</v>
      </c>
      <c r="AT210" s="164" t="s">
        <v>178</v>
      </c>
      <c r="AU210" s="164" t="s">
        <v>86</v>
      </c>
      <c r="AY210" s="13" t="s">
        <v>176</v>
      </c>
      <c r="BE210" s="165">
        <f t="shared" si="44"/>
        <v>0</v>
      </c>
      <c r="BF210" s="165">
        <f t="shared" si="45"/>
        <v>0</v>
      </c>
      <c r="BG210" s="165">
        <f t="shared" si="46"/>
        <v>0</v>
      </c>
      <c r="BH210" s="165">
        <f t="shared" si="47"/>
        <v>0</v>
      </c>
      <c r="BI210" s="165">
        <f t="shared" si="48"/>
        <v>0</v>
      </c>
      <c r="BJ210" s="13" t="s">
        <v>86</v>
      </c>
      <c r="BK210" s="165">
        <f t="shared" si="49"/>
        <v>0</v>
      </c>
      <c r="BL210" s="13" t="s">
        <v>183</v>
      </c>
      <c r="BM210" s="164" t="s">
        <v>1886</v>
      </c>
    </row>
    <row r="211" spans="2:65" s="1" customFormat="1" ht="16.5" customHeight="1">
      <c r="B211" s="152"/>
      <c r="C211" s="153" t="s">
        <v>416</v>
      </c>
      <c r="D211" s="153" t="s">
        <v>178</v>
      </c>
      <c r="E211" s="154" t="s">
        <v>446</v>
      </c>
      <c r="F211" s="155" t="s">
        <v>447</v>
      </c>
      <c r="G211" s="156" t="s">
        <v>431</v>
      </c>
      <c r="H211" s="157">
        <v>1.55</v>
      </c>
      <c r="I211" s="158"/>
      <c r="J211" s="159">
        <f t="shared" si="40"/>
        <v>0</v>
      </c>
      <c r="K211" s="155" t="s">
        <v>182</v>
      </c>
      <c r="L211" s="28"/>
      <c r="M211" s="160" t="s">
        <v>1</v>
      </c>
      <c r="N211" s="161" t="s">
        <v>40</v>
      </c>
      <c r="O211" s="51"/>
      <c r="P211" s="162">
        <f t="shared" si="41"/>
        <v>0</v>
      </c>
      <c r="Q211" s="162">
        <v>2.5999999999999998E-4</v>
      </c>
      <c r="R211" s="162">
        <f t="shared" si="42"/>
        <v>4.0299999999999998E-4</v>
      </c>
      <c r="S211" s="162">
        <v>0</v>
      </c>
      <c r="T211" s="163">
        <f t="shared" si="43"/>
        <v>0</v>
      </c>
      <c r="AR211" s="164" t="s">
        <v>183</v>
      </c>
      <c r="AT211" s="164" t="s">
        <v>178</v>
      </c>
      <c r="AU211" s="164" t="s">
        <v>86</v>
      </c>
      <c r="AY211" s="13" t="s">
        <v>176</v>
      </c>
      <c r="BE211" s="165">
        <f t="shared" si="44"/>
        <v>0</v>
      </c>
      <c r="BF211" s="165">
        <f t="shared" si="45"/>
        <v>0</v>
      </c>
      <c r="BG211" s="165">
        <f t="shared" si="46"/>
        <v>0</v>
      </c>
      <c r="BH211" s="165">
        <f t="shared" si="47"/>
        <v>0</v>
      </c>
      <c r="BI211" s="165">
        <f t="shared" si="48"/>
        <v>0</v>
      </c>
      <c r="BJ211" s="13" t="s">
        <v>86</v>
      </c>
      <c r="BK211" s="165">
        <f t="shared" si="49"/>
        <v>0</v>
      </c>
      <c r="BL211" s="13" t="s">
        <v>183</v>
      </c>
      <c r="BM211" s="164" t="s">
        <v>1887</v>
      </c>
    </row>
    <row r="212" spans="2:65" s="1" customFormat="1" ht="24" customHeight="1">
      <c r="B212" s="152"/>
      <c r="C212" s="153" t="s">
        <v>420</v>
      </c>
      <c r="D212" s="153" t="s">
        <v>178</v>
      </c>
      <c r="E212" s="154" t="s">
        <v>534</v>
      </c>
      <c r="F212" s="155" t="s">
        <v>535</v>
      </c>
      <c r="G212" s="156" t="s">
        <v>206</v>
      </c>
      <c r="H212" s="157">
        <v>1.879</v>
      </c>
      <c r="I212" s="158"/>
      <c r="J212" s="159">
        <f t="shared" si="40"/>
        <v>0</v>
      </c>
      <c r="K212" s="155" t="s">
        <v>182</v>
      </c>
      <c r="L212" s="28"/>
      <c r="M212" s="160" t="s">
        <v>1</v>
      </c>
      <c r="N212" s="161" t="s">
        <v>40</v>
      </c>
      <c r="O212" s="51"/>
      <c r="P212" s="162">
        <f t="shared" si="41"/>
        <v>0</v>
      </c>
      <c r="Q212" s="162">
        <v>0</v>
      </c>
      <c r="R212" s="162">
        <f t="shared" si="42"/>
        <v>0</v>
      </c>
      <c r="S212" s="162">
        <v>0</v>
      </c>
      <c r="T212" s="163">
        <f t="shared" si="43"/>
        <v>0</v>
      </c>
      <c r="AR212" s="164" t="s">
        <v>183</v>
      </c>
      <c r="AT212" s="164" t="s">
        <v>178</v>
      </c>
      <c r="AU212" s="164" t="s">
        <v>86</v>
      </c>
      <c r="AY212" s="13" t="s">
        <v>176</v>
      </c>
      <c r="BE212" s="165">
        <f t="shared" si="44"/>
        <v>0</v>
      </c>
      <c r="BF212" s="165">
        <f t="shared" si="45"/>
        <v>0</v>
      </c>
      <c r="BG212" s="165">
        <f t="shared" si="46"/>
        <v>0</v>
      </c>
      <c r="BH212" s="165">
        <f t="shared" si="47"/>
        <v>0</v>
      </c>
      <c r="BI212" s="165">
        <f t="shared" si="48"/>
        <v>0</v>
      </c>
      <c r="BJ212" s="13" t="s">
        <v>86</v>
      </c>
      <c r="BK212" s="165">
        <f t="shared" si="49"/>
        <v>0</v>
      </c>
      <c r="BL212" s="13" t="s">
        <v>183</v>
      </c>
      <c r="BM212" s="164" t="s">
        <v>1888</v>
      </c>
    </row>
    <row r="213" spans="2:65" s="1" customFormat="1" ht="24" customHeight="1">
      <c r="B213" s="152"/>
      <c r="C213" s="153" t="s">
        <v>424</v>
      </c>
      <c r="D213" s="153" t="s">
        <v>178</v>
      </c>
      <c r="E213" s="154" t="s">
        <v>538</v>
      </c>
      <c r="F213" s="155" t="s">
        <v>539</v>
      </c>
      <c r="G213" s="156" t="s">
        <v>206</v>
      </c>
      <c r="H213" s="157">
        <v>3.758</v>
      </c>
      <c r="I213" s="158"/>
      <c r="J213" s="159">
        <f t="shared" si="40"/>
        <v>0</v>
      </c>
      <c r="K213" s="155" t="s">
        <v>182</v>
      </c>
      <c r="L213" s="28"/>
      <c r="M213" s="160" t="s">
        <v>1</v>
      </c>
      <c r="N213" s="161" t="s">
        <v>40</v>
      </c>
      <c r="O213" s="51"/>
      <c r="P213" s="162">
        <f t="shared" si="41"/>
        <v>0</v>
      </c>
      <c r="Q213" s="162">
        <v>0</v>
      </c>
      <c r="R213" s="162">
        <f t="shared" si="42"/>
        <v>0</v>
      </c>
      <c r="S213" s="162">
        <v>0</v>
      </c>
      <c r="T213" s="163">
        <f t="shared" si="43"/>
        <v>0</v>
      </c>
      <c r="AR213" s="164" t="s">
        <v>183</v>
      </c>
      <c r="AT213" s="164" t="s">
        <v>178</v>
      </c>
      <c r="AU213" s="164" t="s">
        <v>86</v>
      </c>
      <c r="AY213" s="13" t="s">
        <v>176</v>
      </c>
      <c r="BE213" s="165">
        <f t="shared" si="44"/>
        <v>0</v>
      </c>
      <c r="BF213" s="165">
        <f t="shared" si="45"/>
        <v>0</v>
      </c>
      <c r="BG213" s="165">
        <f t="shared" si="46"/>
        <v>0</v>
      </c>
      <c r="BH213" s="165">
        <f t="shared" si="47"/>
        <v>0</v>
      </c>
      <c r="BI213" s="165">
        <f t="shared" si="48"/>
        <v>0</v>
      </c>
      <c r="BJ213" s="13" t="s">
        <v>86</v>
      </c>
      <c r="BK213" s="165">
        <f t="shared" si="49"/>
        <v>0</v>
      </c>
      <c r="BL213" s="13" t="s">
        <v>183</v>
      </c>
      <c r="BM213" s="164" t="s">
        <v>1889</v>
      </c>
    </row>
    <row r="214" spans="2:65" s="1" customFormat="1" ht="16.5" customHeight="1">
      <c r="B214" s="152"/>
      <c r="C214" s="153" t="s">
        <v>428</v>
      </c>
      <c r="D214" s="153" t="s">
        <v>178</v>
      </c>
      <c r="E214" s="154" t="s">
        <v>542</v>
      </c>
      <c r="F214" s="155" t="s">
        <v>543</v>
      </c>
      <c r="G214" s="156" t="s">
        <v>206</v>
      </c>
      <c r="H214" s="157">
        <v>1.879</v>
      </c>
      <c r="I214" s="158"/>
      <c r="J214" s="159">
        <f t="shared" si="40"/>
        <v>0</v>
      </c>
      <c r="K214" s="155" t="s">
        <v>182</v>
      </c>
      <c r="L214" s="28"/>
      <c r="M214" s="160" t="s">
        <v>1</v>
      </c>
      <c r="N214" s="161" t="s">
        <v>40</v>
      </c>
      <c r="O214" s="51"/>
      <c r="P214" s="162">
        <f t="shared" si="41"/>
        <v>0</v>
      </c>
      <c r="Q214" s="162">
        <v>0</v>
      </c>
      <c r="R214" s="162">
        <f t="shared" si="42"/>
        <v>0</v>
      </c>
      <c r="S214" s="162">
        <v>0</v>
      </c>
      <c r="T214" s="163">
        <f t="shared" si="43"/>
        <v>0</v>
      </c>
      <c r="AR214" s="164" t="s">
        <v>183</v>
      </c>
      <c r="AT214" s="164" t="s">
        <v>178</v>
      </c>
      <c r="AU214" s="164" t="s">
        <v>86</v>
      </c>
      <c r="AY214" s="13" t="s">
        <v>176</v>
      </c>
      <c r="BE214" s="165">
        <f t="shared" si="44"/>
        <v>0</v>
      </c>
      <c r="BF214" s="165">
        <f t="shared" si="45"/>
        <v>0</v>
      </c>
      <c r="BG214" s="165">
        <f t="shared" si="46"/>
        <v>0</v>
      </c>
      <c r="BH214" s="165">
        <f t="shared" si="47"/>
        <v>0</v>
      </c>
      <c r="BI214" s="165">
        <f t="shared" si="48"/>
        <v>0</v>
      </c>
      <c r="BJ214" s="13" t="s">
        <v>86</v>
      </c>
      <c r="BK214" s="165">
        <f t="shared" si="49"/>
        <v>0</v>
      </c>
      <c r="BL214" s="13" t="s">
        <v>183</v>
      </c>
      <c r="BM214" s="164" t="s">
        <v>1890</v>
      </c>
    </row>
    <row r="215" spans="2:65" s="1" customFormat="1" ht="24" customHeight="1">
      <c r="B215" s="152"/>
      <c r="C215" s="153" t="s">
        <v>433</v>
      </c>
      <c r="D215" s="153" t="s">
        <v>178</v>
      </c>
      <c r="E215" s="154" t="s">
        <v>546</v>
      </c>
      <c r="F215" s="155" t="s">
        <v>547</v>
      </c>
      <c r="G215" s="156" t="s">
        <v>206</v>
      </c>
      <c r="H215" s="157">
        <v>18.79</v>
      </c>
      <c r="I215" s="158"/>
      <c r="J215" s="159">
        <f t="shared" si="40"/>
        <v>0</v>
      </c>
      <c r="K215" s="155" t="s">
        <v>182</v>
      </c>
      <c r="L215" s="28"/>
      <c r="M215" s="160" t="s">
        <v>1</v>
      </c>
      <c r="N215" s="161" t="s">
        <v>40</v>
      </c>
      <c r="O215" s="51"/>
      <c r="P215" s="162">
        <f t="shared" si="41"/>
        <v>0</v>
      </c>
      <c r="Q215" s="162">
        <v>0</v>
      </c>
      <c r="R215" s="162">
        <f t="shared" si="42"/>
        <v>0</v>
      </c>
      <c r="S215" s="162">
        <v>0</v>
      </c>
      <c r="T215" s="163">
        <f t="shared" si="43"/>
        <v>0</v>
      </c>
      <c r="AR215" s="164" t="s">
        <v>183</v>
      </c>
      <c r="AT215" s="164" t="s">
        <v>178</v>
      </c>
      <c r="AU215" s="164" t="s">
        <v>86</v>
      </c>
      <c r="AY215" s="13" t="s">
        <v>176</v>
      </c>
      <c r="BE215" s="165">
        <f t="shared" si="44"/>
        <v>0</v>
      </c>
      <c r="BF215" s="165">
        <f t="shared" si="45"/>
        <v>0</v>
      </c>
      <c r="BG215" s="165">
        <f t="shared" si="46"/>
        <v>0</v>
      </c>
      <c r="BH215" s="165">
        <f t="shared" si="47"/>
        <v>0</v>
      </c>
      <c r="BI215" s="165">
        <f t="shared" si="48"/>
        <v>0</v>
      </c>
      <c r="BJ215" s="13" t="s">
        <v>86</v>
      </c>
      <c r="BK215" s="165">
        <f t="shared" si="49"/>
        <v>0</v>
      </c>
      <c r="BL215" s="13" t="s">
        <v>183</v>
      </c>
      <c r="BM215" s="164" t="s">
        <v>1891</v>
      </c>
    </row>
    <row r="216" spans="2:65" s="1" customFormat="1" ht="24" customHeight="1">
      <c r="B216" s="152"/>
      <c r="C216" s="153" t="s">
        <v>437</v>
      </c>
      <c r="D216" s="153" t="s">
        <v>178</v>
      </c>
      <c r="E216" s="154" t="s">
        <v>550</v>
      </c>
      <c r="F216" s="155" t="s">
        <v>551</v>
      </c>
      <c r="G216" s="156" t="s">
        <v>206</v>
      </c>
      <c r="H216" s="157">
        <v>1.879</v>
      </c>
      <c r="I216" s="158"/>
      <c r="J216" s="159">
        <f t="shared" si="40"/>
        <v>0</v>
      </c>
      <c r="K216" s="155" t="s">
        <v>182</v>
      </c>
      <c r="L216" s="28"/>
      <c r="M216" s="160" t="s">
        <v>1</v>
      </c>
      <c r="N216" s="161" t="s">
        <v>40</v>
      </c>
      <c r="O216" s="51"/>
      <c r="P216" s="162">
        <f t="shared" si="41"/>
        <v>0</v>
      </c>
      <c r="Q216" s="162">
        <v>0</v>
      </c>
      <c r="R216" s="162">
        <f t="shared" si="42"/>
        <v>0</v>
      </c>
      <c r="S216" s="162">
        <v>0</v>
      </c>
      <c r="T216" s="163">
        <f t="shared" si="43"/>
        <v>0</v>
      </c>
      <c r="AR216" s="164" t="s">
        <v>183</v>
      </c>
      <c r="AT216" s="164" t="s">
        <v>178</v>
      </c>
      <c r="AU216" s="164" t="s">
        <v>86</v>
      </c>
      <c r="AY216" s="13" t="s">
        <v>176</v>
      </c>
      <c r="BE216" s="165">
        <f t="shared" si="44"/>
        <v>0</v>
      </c>
      <c r="BF216" s="165">
        <f t="shared" si="45"/>
        <v>0</v>
      </c>
      <c r="BG216" s="165">
        <f t="shared" si="46"/>
        <v>0</v>
      </c>
      <c r="BH216" s="165">
        <f t="shared" si="47"/>
        <v>0</v>
      </c>
      <c r="BI216" s="165">
        <f t="shared" si="48"/>
        <v>0</v>
      </c>
      <c r="BJ216" s="13" t="s">
        <v>86</v>
      </c>
      <c r="BK216" s="165">
        <f t="shared" si="49"/>
        <v>0</v>
      </c>
      <c r="BL216" s="13" t="s">
        <v>183</v>
      </c>
      <c r="BM216" s="164" t="s">
        <v>1892</v>
      </c>
    </row>
    <row r="217" spans="2:65" s="1" customFormat="1" ht="24" customHeight="1">
      <c r="B217" s="152"/>
      <c r="C217" s="153" t="s">
        <v>441</v>
      </c>
      <c r="D217" s="153" t="s">
        <v>178</v>
      </c>
      <c r="E217" s="154" t="s">
        <v>554</v>
      </c>
      <c r="F217" s="155" t="s">
        <v>555</v>
      </c>
      <c r="G217" s="156" t="s">
        <v>206</v>
      </c>
      <c r="H217" s="157">
        <v>3.758</v>
      </c>
      <c r="I217" s="158"/>
      <c r="J217" s="159">
        <f t="shared" si="40"/>
        <v>0</v>
      </c>
      <c r="K217" s="155" t="s">
        <v>182</v>
      </c>
      <c r="L217" s="28"/>
      <c r="M217" s="160" t="s">
        <v>1</v>
      </c>
      <c r="N217" s="161" t="s">
        <v>40</v>
      </c>
      <c r="O217" s="51"/>
      <c r="P217" s="162">
        <f t="shared" si="41"/>
        <v>0</v>
      </c>
      <c r="Q217" s="162">
        <v>0</v>
      </c>
      <c r="R217" s="162">
        <f t="shared" si="42"/>
        <v>0</v>
      </c>
      <c r="S217" s="162">
        <v>0</v>
      </c>
      <c r="T217" s="163">
        <f t="shared" si="43"/>
        <v>0</v>
      </c>
      <c r="AR217" s="164" t="s">
        <v>183</v>
      </c>
      <c r="AT217" s="164" t="s">
        <v>178</v>
      </c>
      <c r="AU217" s="164" t="s">
        <v>86</v>
      </c>
      <c r="AY217" s="13" t="s">
        <v>176</v>
      </c>
      <c r="BE217" s="165">
        <f t="shared" si="44"/>
        <v>0</v>
      </c>
      <c r="BF217" s="165">
        <f t="shared" si="45"/>
        <v>0</v>
      </c>
      <c r="BG217" s="165">
        <f t="shared" si="46"/>
        <v>0</v>
      </c>
      <c r="BH217" s="165">
        <f t="shared" si="47"/>
        <v>0</v>
      </c>
      <c r="BI217" s="165">
        <f t="shared" si="48"/>
        <v>0</v>
      </c>
      <c r="BJ217" s="13" t="s">
        <v>86</v>
      </c>
      <c r="BK217" s="165">
        <f t="shared" si="49"/>
        <v>0</v>
      </c>
      <c r="BL217" s="13" t="s">
        <v>183</v>
      </c>
      <c r="BM217" s="164" t="s">
        <v>1893</v>
      </c>
    </row>
    <row r="218" spans="2:65" s="1" customFormat="1" ht="16.5" customHeight="1">
      <c r="B218" s="152"/>
      <c r="C218" s="153" t="s">
        <v>445</v>
      </c>
      <c r="D218" s="153" t="s">
        <v>178</v>
      </c>
      <c r="E218" s="154" t="s">
        <v>558</v>
      </c>
      <c r="F218" s="155" t="s">
        <v>559</v>
      </c>
      <c r="G218" s="156" t="s">
        <v>206</v>
      </c>
      <c r="H218" s="157">
        <v>1.879</v>
      </c>
      <c r="I218" s="158"/>
      <c r="J218" s="159">
        <f t="shared" si="40"/>
        <v>0</v>
      </c>
      <c r="K218" s="155" t="s">
        <v>182</v>
      </c>
      <c r="L218" s="28"/>
      <c r="M218" s="160" t="s">
        <v>1</v>
      </c>
      <c r="N218" s="161" t="s">
        <v>40</v>
      </c>
      <c r="O218" s="51"/>
      <c r="P218" s="162">
        <f t="shared" si="41"/>
        <v>0</v>
      </c>
      <c r="Q218" s="162">
        <v>0</v>
      </c>
      <c r="R218" s="162">
        <f t="shared" si="42"/>
        <v>0</v>
      </c>
      <c r="S218" s="162">
        <v>0</v>
      </c>
      <c r="T218" s="163">
        <f t="shared" si="43"/>
        <v>0</v>
      </c>
      <c r="AR218" s="164" t="s">
        <v>183</v>
      </c>
      <c r="AT218" s="164" t="s">
        <v>178</v>
      </c>
      <c r="AU218" s="164" t="s">
        <v>86</v>
      </c>
      <c r="AY218" s="13" t="s">
        <v>176</v>
      </c>
      <c r="BE218" s="165">
        <f t="shared" si="44"/>
        <v>0</v>
      </c>
      <c r="BF218" s="165">
        <f t="shared" si="45"/>
        <v>0</v>
      </c>
      <c r="BG218" s="165">
        <f t="shared" si="46"/>
        <v>0</v>
      </c>
      <c r="BH218" s="165">
        <f t="shared" si="47"/>
        <v>0</v>
      </c>
      <c r="BI218" s="165">
        <f t="shared" si="48"/>
        <v>0</v>
      </c>
      <c r="BJ218" s="13" t="s">
        <v>86</v>
      </c>
      <c r="BK218" s="165">
        <f t="shared" si="49"/>
        <v>0</v>
      </c>
      <c r="BL218" s="13" t="s">
        <v>183</v>
      </c>
      <c r="BM218" s="164" t="s">
        <v>1894</v>
      </c>
    </row>
    <row r="219" spans="2:65" s="11" customFormat="1" ht="22.9" customHeight="1">
      <c r="B219" s="139"/>
      <c r="D219" s="140" t="s">
        <v>73</v>
      </c>
      <c r="E219" s="150" t="s">
        <v>561</v>
      </c>
      <c r="F219" s="150" t="s">
        <v>562</v>
      </c>
      <c r="I219" s="142"/>
      <c r="J219" s="151">
        <f>BK219</f>
        <v>0</v>
      </c>
      <c r="L219" s="139"/>
      <c r="M219" s="144"/>
      <c r="N219" s="145"/>
      <c r="O219" s="145"/>
      <c r="P219" s="146">
        <f>P220</f>
        <v>0</v>
      </c>
      <c r="Q219" s="145"/>
      <c r="R219" s="146">
        <f>R220</f>
        <v>0</v>
      </c>
      <c r="S219" s="145"/>
      <c r="T219" s="147">
        <f>T220</f>
        <v>0</v>
      </c>
      <c r="AR219" s="140" t="s">
        <v>81</v>
      </c>
      <c r="AT219" s="148" t="s">
        <v>73</v>
      </c>
      <c r="AU219" s="148" t="s">
        <v>81</v>
      </c>
      <c r="AY219" s="140" t="s">
        <v>176</v>
      </c>
      <c r="BK219" s="149">
        <f>BK220</f>
        <v>0</v>
      </c>
    </row>
    <row r="220" spans="2:65" s="1" customFormat="1" ht="24" customHeight="1">
      <c r="B220" s="152"/>
      <c r="C220" s="153" t="s">
        <v>449</v>
      </c>
      <c r="D220" s="153" t="s">
        <v>178</v>
      </c>
      <c r="E220" s="154" t="s">
        <v>564</v>
      </c>
      <c r="F220" s="155" t="s">
        <v>565</v>
      </c>
      <c r="G220" s="156" t="s">
        <v>206</v>
      </c>
      <c r="H220" s="157">
        <v>72.244</v>
      </c>
      <c r="I220" s="158"/>
      <c r="J220" s="159">
        <f>ROUND(I220*H220,2)</f>
        <v>0</v>
      </c>
      <c r="K220" s="155" t="s">
        <v>182</v>
      </c>
      <c r="L220" s="28"/>
      <c r="M220" s="160" t="s">
        <v>1</v>
      </c>
      <c r="N220" s="161" t="s">
        <v>40</v>
      </c>
      <c r="O220" s="51"/>
      <c r="P220" s="162">
        <f>O220*H220</f>
        <v>0</v>
      </c>
      <c r="Q220" s="162">
        <v>0</v>
      </c>
      <c r="R220" s="162">
        <f>Q220*H220</f>
        <v>0</v>
      </c>
      <c r="S220" s="162">
        <v>0</v>
      </c>
      <c r="T220" s="163">
        <f>S220*H220</f>
        <v>0</v>
      </c>
      <c r="AR220" s="164" t="s">
        <v>183</v>
      </c>
      <c r="AT220" s="164" t="s">
        <v>178</v>
      </c>
      <c r="AU220" s="164" t="s">
        <v>86</v>
      </c>
      <c r="AY220" s="13" t="s">
        <v>176</v>
      </c>
      <c r="BE220" s="165">
        <f>IF(N220="základná",J220,0)</f>
        <v>0</v>
      </c>
      <c r="BF220" s="165">
        <f>IF(N220="znížená",J220,0)</f>
        <v>0</v>
      </c>
      <c r="BG220" s="165">
        <f>IF(N220="zákl. prenesená",J220,0)</f>
        <v>0</v>
      </c>
      <c r="BH220" s="165">
        <f>IF(N220="zníž. prenesená",J220,0)</f>
        <v>0</v>
      </c>
      <c r="BI220" s="165">
        <f>IF(N220="nulová",J220,0)</f>
        <v>0</v>
      </c>
      <c r="BJ220" s="13" t="s">
        <v>86</v>
      </c>
      <c r="BK220" s="165">
        <f>ROUND(I220*H220,2)</f>
        <v>0</v>
      </c>
      <c r="BL220" s="13" t="s">
        <v>183</v>
      </c>
      <c r="BM220" s="164" t="s">
        <v>1895</v>
      </c>
    </row>
    <row r="221" spans="2:65" s="11" customFormat="1" ht="25.9" customHeight="1">
      <c r="B221" s="139"/>
      <c r="D221" s="140" t="s">
        <v>73</v>
      </c>
      <c r="E221" s="141" t="s">
        <v>567</v>
      </c>
      <c r="F221" s="141" t="s">
        <v>568</v>
      </c>
      <c r="I221" s="142"/>
      <c r="J221" s="143">
        <f>BK221</f>
        <v>0</v>
      </c>
      <c r="L221" s="139"/>
      <c r="M221" s="144"/>
      <c r="N221" s="145"/>
      <c r="O221" s="145"/>
      <c r="P221" s="146">
        <f>P222+P232+P242+P253+P263+P267+P270+P277+P279</f>
        <v>0</v>
      </c>
      <c r="Q221" s="145"/>
      <c r="R221" s="146">
        <f>R222+R232+R242+R253+R263+R267+R270+R277+R279</f>
        <v>0.58399288000000005</v>
      </c>
      <c r="S221" s="145"/>
      <c r="T221" s="147">
        <f>T222+T232+T242+T253+T263+T267+T270+T277+T279</f>
        <v>0</v>
      </c>
      <c r="AR221" s="140" t="s">
        <v>86</v>
      </c>
      <c r="AT221" s="148" t="s">
        <v>73</v>
      </c>
      <c r="AU221" s="148" t="s">
        <v>74</v>
      </c>
      <c r="AY221" s="140" t="s">
        <v>176</v>
      </c>
      <c r="BK221" s="149">
        <f>BK222+BK232+BK242+BK253+BK263+BK267+BK270+BK277+BK279</f>
        <v>0</v>
      </c>
    </row>
    <row r="222" spans="2:65" s="11" customFormat="1" ht="22.9" customHeight="1">
      <c r="B222" s="139"/>
      <c r="D222" s="140" t="s">
        <v>73</v>
      </c>
      <c r="E222" s="150" t="s">
        <v>569</v>
      </c>
      <c r="F222" s="150" t="s">
        <v>570</v>
      </c>
      <c r="I222" s="142"/>
      <c r="J222" s="151">
        <f>BK222</f>
        <v>0</v>
      </c>
      <c r="L222" s="139"/>
      <c r="M222" s="144"/>
      <c r="N222" s="145"/>
      <c r="O222" s="145"/>
      <c r="P222" s="146">
        <f>SUM(P223:P231)</f>
        <v>0</v>
      </c>
      <c r="Q222" s="145"/>
      <c r="R222" s="146">
        <f>SUM(R223:R231)</f>
        <v>0.19793484</v>
      </c>
      <c r="S222" s="145"/>
      <c r="T222" s="147">
        <f>SUM(T223:T231)</f>
        <v>0</v>
      </c>
      <c r="AR222" s="140" t="s">
        <v>86</v>
      </c>
      <c r="AT222" s="148" t="s">
        <v>73</v>
      </c>
      <c r="AU222" s="148" t="s">
        <v>81</v>
      </c>
      <c r="AY222" s="140" t="s">
        <v>176</v>
      </c>
      <c r="BK222" s="149">
        <f>SUM(BK223:BK231)</f>
        <v>0</v>
      </c>
    </row>
    <row r="223" spans="2:65" s="1" customFormat="1" ht="24" customHeight="1">
      <c r="B223" s="152"/>
      <c r="C223" s="153" t="s">
        <v>453</v>
      </c>
      <c r="D223" s="153" t="s">
        <v>178</v>
      </c>
      <c r="E223" s="154" t="s">
        <v>1896</v>
      </c>
      <c r="F223" s="155" t="s">
        <v>1897</v>
      </c>
      <c r="G223" s="156" t="s">
        <v>181</v>
      </c>
      <c r="H223" s="157">
        <v>10.15</v>
      </c>
      <c r="I223" s="158"/>
      <c r="J223" s="159">
        <f t="shared" ref="J223:J231" si="50">ROUND(I223*H223,2)</f>
        <v>0</v>
      </c>
      <c r="K223" s="155" t="s">
        <v>182</v>
      </c>
      <c r="L223" s="28"/>
      <c r="M223" s="160" t="s">
        <v>1</v>
      </c>
      <c r="N223" s="161" t="s">
        <v>40</v>
      </c>
      <c r="O223" s="51"/>
      <c r="P223" s="162">
        <f t="shared" ref="P223:P231" si="51">O223*H223</f>
        <v>0</v>
      </c>
      <c r="Q223" s="162">
        <v>0</v>
      </c>
      <c r="R223" s="162">
        <f t="shared" ref="R223:R231" si="52">Q223*H223</f>
        <v>0</v>
      </c>
      <c r="S223" s="162">
        <v>0</v>
      </c>
      <c r="T223" s="163">
        <f t="shared" ref="T223:T231" si="53">S223*H223</f>
        <v>0</v>
      </c>
      <c r="AR223" s="164" t="s">
        <v>244</v>
      </c>
      <c r="AT223" s="164" t="s">
        <v>178</v>
      </c>
      <c r="AU223" s="164" t="s">
        <v>86</v>
      </c>
      <c r="AY223" s="13" t="s">
        <v>176</v>
      </c>
      <c r="BE223" s="165">
        <f t="shared" ref="BE223:BE231" si="54">IF(N223="základná",J223,0)</f>
        <v>0</v>
      </c>
      <c r="BF223" s="165">
        <f t="shared" ref="BF223:BF231" si="55">IF(N223="znížená",J223,0)</f>
        <v>0</v>
      </c>
      <c r="BG223" s="165">
        <f t="shared" ref="BG223:BG231" si="56">IF(N223="zákl. prenesená",J223,0)</f>
        <v>0</v>
      </c>
      <c r="BH223" s="165">
        <f t="shared" ref="BH223:BH231" si="57">IF(N223="zníž. prenesená",J223,0)</f>
        <v>0</v>
      </c>
      <c r="BI223" s="165">
        <f t="shared" ref="BI223:BI231" si="58">IF(N223="nulová",J223,0)</f>
        <v>0</v>
      </c>
      <c r="BJ223" s="13" t="s">
        <v>86</v>
      </c>
      <c r="BK223" s="165">
        <f t="shared" ref="BK223:BK231" si="59">ROUND(I223*H223,2)</f>
        <v>0</v>
      </c>
      <c r="BL223" s="13" t="s">
        <v>244</v>
      </c>
      <c r="BM223" s="164" t="s">
        <v>1898</v>
      </c>
    </row>
    <row r="224" spans="2:65" s="1" customFormat="1" ht="16.5" customHeight="1">
      <c r="B224" s="152"/>
      <c r="C224" s="166" t="s">
        <v>457</v>
      </c>
      <c r="D224" s="166" t="s">
        <v>383</v>
      </c>
      <c r="E224" s="167" t="s">
        <v>1899</v>
      </c>
      <c r="F224" s="168" t="s">
        <v>1900</v>
      </c>
      <c r="G224" s="169" t="s">
        <v>206</v>
      </c>
      <c r="H224" s="170">
        <v>3.0000000000000001E-3</v>
      </c>
      <c r="I224" s="171"/>
      <c r="J224" s="172">
        <f t="shared" si="50"/>
        <v>0</v>
      </c>
      <c r="K224" s="168" t="s">
        <v>182</v>
      </c>
      <c r="L224" s="173"/>
      <c r="M224" s="174" t="s">
        <v>1</v>
      </c>
      <c r="N224" s="175" t="s">
        <v>40</v>
      </c>
      <c r="O224" s="51"/>
      <c r="P224" s="162">
        <f t="shared" si="51"/>
        <v>0</v>
      </c>
      <c r="Q224" s="162">
        <v>1</v>
      </c>
      <c r="R224" s="162">
        <f t="shared" si="52"/>
        <v>3.0000000000000001E-3</v>
      </c>
      <c r="S224" s="162">
        <v>0</v>
      </c>
      <c r="T224" s="163">
        <f t="shared" si="53"/>
        <v>0</v>
      </c>
      <c r="AR224" s="164" t="s">
        <v>310</v>
      </c>
      <c r="AT224" s="164" t="s">
        <v>383</v>
      </c>
      <c r="AU224" s="164" t="s">
        <v>86</v>
      </c>
      <c r="AY224" s="13" t="s">
        <v>176</v>
      </c>
      <c r="BE224" s="165">
        <f t="shared" si="54"/>
        <v>0</v>
      </c>
      <c r="BF224" s="165">
        <f t="shared" si="55"/>
        <v>0</v>
      </c>
      <c r="BG224" s="165">
        <f t="shared" si="56"/>
        <v>0</v>
      </c>
      <c r="BH224" s="165">
        <f t="shared" si="57"/>
        <v>0</v>
      </c>
      <c r="BI224" s="165">
        <f t="shared" si="58"/>
        <v>0</v>
      </c>
      <c r="BJ224" s="13" t="s">
        <v>86</v>
      </c>
      <c r="BK224" s="165">
        <f t="shared" si="59"/>
        <v>0</v>
      </c>
      <c r="BL224" s="13" t="s">
        <v>244</v>
      </c>
      <c r="BM224" s="164" t="s">
        <v>1901</v>
      </c>
    </row>
    <row r="225" spans="2:65" s="1" customFormat="1" ht="24" customHeight="1">
      <c r="B225" s="152"/>
      <c r="C225" s="153" t="s">
        <v>461</v>
      </c>
      <c r="D225" s="153" t="s">
        <v>178</v>
      </c>
      <c r="E225" s="154" t="s">
        <v>1902</v>
      </c>
      <c r="F225" s="155" t="s">
        <v>1903</v>
      </c>
      <c r="G225" s="156" t="s">
        <v>181</v>
      </c>
      <c r="H225" s="157">
        <v>7.2480000000000002</v>
      </c>
      <c r="I225" s="158"/>
      <c r="J225" s="159">
        <f t="shared" si="50"/>
        <v>0</v>
      </c>
      <c r="K225" s="155" t="s">
        <v>182</v>
      </c>
      <c r="L225" s="28"/>
      <c r="M225" s="160" t="s">
        <v>1</v>
      </c>
      <c r="N225" s="161" t="s">
        <v>40</v>
      </c>
      <c r="O225" s="51"/>
      <c r="P225" s="162">
        <f t="shared" si="51"/>
        <v>0</v>
      </c>
      <c r="Q225" s="162">
        <v>0</v>
      </c>
      <c r="R225" s="162">
        <f t="shared" si="52"/>
        <v>0</v>
      </c>
      <c r="S225" s="162">
        <v>0</v>
      </c>
      <c r="T225" s="163">
        <f t="shared" si="53"/>
        <v>0</v>
      </c>
      <c r="AR225" s="164" t="s">
        <v>244</v>
      </c>
      <c r="AT225" s="164" t="s">
        <v>178</v>
      </c>
      <c r="AU225" s="164" t="s">
        <v>86</v>
      </c>
      <c r="AY225" s="13" t="s">
        <v>176</v>
      </c>
      <c r="BE225" s="165">
        <f t="shared" si="54"/>
        <v>0</v>
      </c>
      <c r="BF225" s="165">
        <f t="shared" si="55"/>
        <v>0</v>
      </c>
      <c r="BG225" s="165">
        <f t="shared" si="56"/>
        <v>0</v>
      </c>
      <c r="BH225" s="165">
        <f t="shared" si="57"/>
        <v>0</v>
      </c>
      <c r="BI225" s="165">
        <f t="shared" si="58"/>
        <v>0</v>
      </c>
      <c r="BJ225" s="13" t="s">
        <v>86</v>
      </c>
      <c r="BK225" s="165">
        <f t="shared" si="59"/>
        <v>0</v>
      </c>
      <c r="BL225" s="13" t="s">
        <v>244</v>
      </c>
      <c r="BM225" s="164" t="s">
        <v>1904</v>
      </c>
    </row>
    <row r="226" spans="2:65" s="1" customFormat="1" ht="16.5" customHeight="1">
      <c r="B226" s="152"/>
      <c r="C226" s="166" t="s">
        <v>465</v>
      </c>
      <c r="D226" s="166" t="s">
        <v>383</v>
      </c>
      <c r="E226" s="167" t="s">
        <v>1899</v>
      </c>
      <c r="F226" s="168" t="s">
        <v>1900</v>
      </c>
      <c r="G226" s="169" t="s">
        <v>206</v>
      </c>
      <c r="H226" s="170">
        <v>3.0000000000000001E-3</v>
      </c>
      <c r="I226" s="171"/>
      <c r="J226" s="172">
        <f t="shared" si="50"/>
        <v>0</v>
      </c>
      <c r="K226" s="168" t="s">
        <v>182</v>
      </c>
      <c r="L226" s="173"/>
      <c r="M226" s="174" t="s">
        <v>1</v>
      </c>
      <c r="N226" s="175" t="s">
        <v>40</v>
      </c>
      <c r="O226" s="51"/>
      <c r="P226" s="162">
        <f t="shared" si="51"/>
        <v>0</v>
      </c>
      <c r="Q226" s="162">
        <v>1</v>
      </c>
      <c r="R226" s="162">
        <f t="shared" si="52"/>
        <v>3.0000000000000001E-3</v>
      </c>
      <c r="S226" s="162">
        <v>0</v>
      </c>
      <c r="T226" s="163">
        <f t="shared" si="53"/>
        <v>0</v>
      </c>
      <c r="AR226" s="164" t="s">
        <v>310</v>
      </c>
      <c r="AT226" s="164" t="s">
        <v>383</v>
      </c>
      <c r="AU226" s="164" t="s">
        <v>86</v>
      </c>
      <c r="AY226" s="13" t="s">
        <v>176</v>
      </c>
      <c r="BE226" s="165">
        <f t="shared" si="54"/>
        <v>0</v>
      </c>
      <c r="BF226" s="165">
        <f t="shared" si="55"/>
        <v>0</v>
      </c>
      <c r="BG226" s="165">
        <f t="shared" si="56"/>
        <v>0</v>
      </c>
      <c r="BH226" s="165">
        <f t="shared" si="57"/>
        <v>0</v>
      </c>
      <c r="BI226" s="165">
        <f t="shared" si="58"/>
        <v>0</v>
      </c>
      <c r="BJ226" s="13" t="s">
        <v>86</v>
      </c>
      <c r="BK226" s="165">
        <f t="shared" si="59"/>
        <v>0</v>
      </c>
      <c r="BL226" s="13" t="s">
        <v>244</v>
      </c>
      <c r="BM226" s="164" t="s">
        <v>1905</v>
      </c>
    </row>
    <row r="227" spans="2:65" s="1" customFormat="1" ht="24" customHeight="1">
      <c r="B227" s="152"/>
      <c r="C227" s="153" t="s">
        <v>469</v>
      </c>
      <c r="D227" s="153" t="s">
        <v>178</v>
      </c>
      <c r="E227" s="154" t="s">
        <v>1906</v>
      </c>
      <c r="F227" s="155" t="s">
        <v>1907</v>
      </c>
      <c r="G227" s="156" t="s">
        <v>181</v>
      </c>
      <c r="H227" s="157">
        <v>20.3</v>
      </c>
      <c r="I227" s="158"/>
      <c r="J227" s="159">
        <f t="shared" si="50"/>
        <v>0</v>
      </c>
      <c r="K227" s="155" t="s">
        <v>182</v>
      </c>
      <c r="L227" s="28"/>
      <c r="M227" s="160" t="s">
        <v>1</v>
      </c>
      <c r="N227" s="161" t="s">
        <v>40</v>
      </c>
      <c r="O227" s="51"/>
      <c r="P227" s="162">
        <f t="shared" si="51"/>
        <v>0</v>
      </c>
      <c r="Q227" s="162">
        <v>5.4000000000000001E-4</v>
      </c>
      <c r="R227" s="162">
        <f t="shared" si="52"/>
        <v>1.0962000000000001E-2</v>
      </c>
      <c r="S227" s="162">
        <v>0</v>
      </c>
      <c r="T227" s="163">
        <f t="shared" si="53"/>
        <v>0</v>
      </c>
      <c r="AR227" s="164" t="s">
        <v>244</v>
      </c>
      <c r="AT227" s="164" t="s">
        <v>178</v>
      </c>
      <c r="AU227" s="164" t="s">
        <v>86</v>
      </c>
      <c r="AY227" s="13" t="s">
        <v>176</v>
      </c>
      <c r="BE227" s="165">
        <f t="shared" si="54"/>
        <v>0</v>
      </c>
      <c r="BF227" s="165">
        <f t="shared" si="55"/>
        <v>0</v>
      </c>
      <c r="BG227" s="165">
        <f t="shared" si="56"/>
        <v>0</v>
      </c>
      <c r="BH227" s="165">
        <f t="shared" si="57"/>
        <v>0</v>
      </c>
      <c r="BI227" s="165">
        <f t="shared" si="58"/>
        <v>0</v>
      </c>
      <c r="BJ227" s="13" t="s">
        <v>86</v>
      </c>
      <c r="BK227" s="165">
        <f t="shared" si="59"/>
        <v>0</v>
      </c>
      <c r="BL227" s="13" t="s">
        <v>244</v>
      </c>
      <c r="BM227" s="164" t="s">
        <v>1908</v>
      </c>
    </row>
    <row r="228" spans="2:65" s="1" customFormat="1" ht="24" customHeight="1">
      <c r="B228" s="152"/>
      <c r="C228" s="166" t="s">
        <v>473</v>
      </c>
      <c r="D228" s="166" t="s">
        <v>383</v>
      </c>
      <c r="E228" s="167" t="s">
        <v>1909</v>
      </c>
      <c r="F228" s="168" t="s">
        <v>1910</v>
      </c>
      <c r="G228" s="169" t="s">
        <v>181</v>
      </c>
      <c r="H228" s="170">
        <v>23.344999999999999</v>
      </c>
      <c r="I228" s="171"/>
      <c r="J228" s="172">
        <f t="shared" si="50"/>
        <v>0</v>
      </c>
      <c r="K228" s="168" t="s">
        <v>182</v>
      </c>
      <c r="L228" s="173"/>
      <c r="M228" s="174" t="s">
        <v>1</v>
      </c>
      <c r="N228" s="175" t="s">
        <v>40</v>
      </c>
      <c r="O228" s="51"/>
      <c r="P228" s="162">
        <f t="shared" si="51"/>
        <v>0</v>
      </c>
      <c r="Q228" s="162">
        <v>4.2500000000000003E-3</v>
      </c>
      <c r="R228" s="162">
        <f t="shared" si="52"/>
        <v>9.9216250000000006E-2</v>
      </c>
      <c r="S228" s="162">
        <v>0</v>
      </c>
      <c r="T228" s="163">
        <f t="shared" si="53"/>
        <v>0</v>
      </c>
      <c r="AR228" s="164" t="s">
        <v>310</v>
      </c>
      <c r="AT228" s="164" t="s">
        <v>383</v>
      </c>
      <c r="AU228" s="164" t="s">
        <v>86</v>
      </c>
      <c r="AY228" s="13" t="s">
        <v>176</v>
      </c>
      <c r="BE228" s="165">
        <f t="shared" si="54"/>
        <v>0</v>
      </c>
      <c r="BF228" s="165">
        <f t="shared" si="55"/>
        <v>0</v>
      </c>
      <c r="BG228" s="165">
        <f t="shared" si="56"/>
        <v>0</v>
      </c>
      <c r="BH228" s="165">
        <f t="shared" si="57"/>
        <v>0</v>
      </c>
      <c r="BI228" s="165">
        <f t="shared" si="58"/>
        <v>0</v>
      </c>
      <c r="BJ228" s="13" t="s">
        <v>86</v>
      </c>
      <c r="BK228" s="165">
        <f t="shared" si="59"/>
        <v>0</v>
      </c>
      <c r="BL228" s="13" t="s">
        <v>244</v>
      </c>
      <c r="BM228" s="164" t="s">
        <v>1911</v>
      </c>
    </row>
    <row r="229" spans="2:65" s="1" customFormat="1" ht="24" customHeight="1">
      <c r="B229" s="152"/>
      <c r="C229" s="153" t="s">
        <v>477</v>
      </c>
      <c r="D229" s="153" t="s">
        <v>178</v>
      </c>
      <c r="E229" s="154" t="s">
        <v>1912</v>
      </c>
      <c r="F229" s="155" t="s">
        <v>1913</v>
      </c>
      <c r="G229" s="156" t="s">
        <v>181</v>
      </c>
      <c r="H229" s="157">
        <v>14.496</v>
      </c>
      <c r="I229" s="158"/>
      <c r="J229" s="159">
        <f t="shared" si="50"/>
        <v>0</v>
      </c>
      <c r="K229" s="155" t="s">
        <v>182</v>
      </c>
      <c r="L229" s="28"/>
      <c r="M229" s="160" t="s">
        <v>1</v>
      </c>
      <c r="N229" s="161" t="s">
        <v>40</v>
      </c>
      <c r="O229" s="51"/>
      <c r="P229" s="162">
        <f t="shared" si="51"/>
        <v>0</v>
      </c>
      <c r="Q229" s="162">
        <v>5.4000000000000001E-4</v>
      </c>
      <c r="R229" s="162">
        <f t="shared" si="52"/>
        <v>7.8278400000000008E-3</v>
      </c>
      <c r="S229" s="162">
        <v>0</v>
      </c>
      <c r="T229" s="163">
        <f t="shared" si="53"/>
        <v>0</v>
      </c>
      <c r="AR229" s="164" t="s">
        <v>244</v>
      </c>
      <c r="AT229" s="164" t="s">
        <v>178</v>
      </c>
      <c r="AU229" s="164" t="s">
        <v>86</v>
      </c>
      <c r="AY229" s="13" t="s">
        <v>176</v>
      </c>
      <c r="BE229" s="165">
        <f t="shared" si="54"/>
        <v>0</v>
      </c>
      <c r="BF229" s="165">
        <f t="shared" si="55"/>
        <v>0</v>
      </c>
      <c r="BG229" s="165">
        <f t="shared" si="56"/>
        <v>0</v>
      </c>
      <c r="BH229" s="165">
        <f t="shared" si="57"/>
        <v>0</v>
      </c>
      <c r="BI229" s="165">
        <f t="shared" si="58"/>
        <v>0</v>
      </c>
      <c r="BJ229" s="13" t="s">
        <v>86</v>
      </c>
      <c r="BK229" s="165">
        <f t="shared" si="59"/>
        <v>0</v>
      </c>
      <c r="BL229" s="13" t="s">
        <v>244</v>
      </c>
      <c r="BM229" s="164" t="s">
        <v>1914</v>
      </c>
    </row>
    <row r="230" spans="2:65" s="1" customFormat="1" ht="24" customHeight="1">
      <c r="B230" s="152"/>
      <c r="C230" s="166" t="s">
        <v>481</v>
      </c>
      <c r="D230" s="166" t="s">
        <v>383</v>
      </c>
      <c r="E230" s="167" t="s">
        <v>1909</v>
      </c>
      <c r="F230" s="168" t="s">
        <v>1910</v>
      </c>
      <c r="G230" s="169" t="s">
        <v>181</v>
      </c>
      <c r="H230" s="170">
        <v>17.395</v>
      </c>
      <c r="I230" s="171"/>
      <c r="J230" s="172">
        <f t="shared" si="50"/>
        <v>0</v>
      </c>
      <c r="K230" s="168" t="s">
        <v>182</v>
      </c>
      <c r="L230" s="173"/>
      <c r="M230" s="174" t="s">
        <v>1</v>
      </c>
      <c r="N230" s="175" t="s">
        <v>40</v>
      </c>
      <c r="O230" s="51"/>
      <c r="P230" s="162">
        <f t="shared" si="51"/>
        <v>0</v>
      </c>
      <c r="Q230" s="162">
        <v>4.2500000000000003E-3</v>
      </c>
      <c r="R230" s="162">
        <f t="shared" si="52"/>
        <v>7.3928750000000001E-2</v>
      </c>
      <c r="S230" s="162">
        <v>0</v>
      </c>
      <c r="T230" s="163">
        <f t="shared" si="53"/>
        <v>0</v>
      </c>
      <c r="AR230" s="164" t="s">
        <v>310</v>
      </c>
      <c r="AT230" s="164" t="s">
        <v>383</v>
      </c>
      <c r="AU230" s="164" t="s">
        <v>86</v>
      </c>
      <c r="AY230" s="13" t="s">
        <v>176</v>
      </c>
      <c r="BE230" s="165">
        <f t="shared" si="54"/>
        <v>0</v>
      </c>
      <c r="BF230" s="165">
        <f t="shared" si="55"/>
        <v>0</v>
      </c>
      <c r="BG230" s="165">
        <f t="shared" si="56"/>
        <v>0</v>
      </c>
      <c r="BH230" s="165">
        <f t="shared" si="57"/>
        <v>0</v>
      </c>
      <c r="BI230" s="165">
        <f t="shared" si="58"/>
        <v>0</v>
      </c>
      <c r="BJ230" s="13" t="s">
        <v>86</v>
      </c>
      <c r="BK230" s="165">
        <f t="shared" si="59"/>
        <v>0</v>
      </c>
      <c r="BL230" s="13" t="s">
        <v>244</v>
      </c>
      <c r="BM230" s="164" t="s">
        <v>1915</v>
      </c>
    </row>
    <row r="231" spans="2:65" s="1" customFormat="1" ht="24" customHeight="1">
      <c r="B231" s="152"/>
      <c r="C231" s="153" t="s">
        <v>485</v>
      </c>
      <c r="D231" s="153" t="s">
        <v>178</v>
      </c>
      <c r="E231" s="154" t="s">
        <v>580</v>
      </c>
      <c r="F231" s="155" t="s">
        <v>581</v>
      </c>
      <c r="G231" s="156" t="s">
        <v>206</v>
      </c>
      <c r="H231" s="157">
        <v>0.156</v>
      </c>
      <c r="I231" s="158"/>
      <c r="J231" s="159">
        <f t="shared" si="50"/>
        <v>0</v>
      </c>
      <c r="K231" s="155" t="s">
        <v>182</v>
      </c>
      <c r="L231" s="183"/>
      <c r="M231" s="160" t="s">
        <v>1</v>
      </c>
      <c r="N231" s="161" t="s">
        <v>40</v>
      </c>
      <c r="O231" s="51"/>
      <c r="P231" s="162">
        <f t="shared" si="51"/>
        <v>0</v>
      </c>
      <c r="Q231" s="162">
        <v>0</v>
      </c>
      <c r="R231" s="162">
        <f t="shared" si="52"/>
        <v>0</v>
      </c>
      <c r="S231" s="162">
        <v>0</v>
      </c>
      <c r="T231" s="163">
        <f t="shared" si="53"/>
        <v>0</v>
      </c>
      <c r="AR231" s="164" t="s">
        <v>244</v>
      </c>
      <c r="AT231" s="164" t="s">
        <v>178</v>
      </c>
      <c r="AU231" s="164" t="s">
        <v>86</v>
      </c>
      <c r="AY231" s="13" t="s">
        <v>176</v>
      </c>
      <c r="BE231" s="165">
        <f t="shared" si="54"/>
        <v>0</v>
      </c>
      <c r="BF231" s="165">
        <f t="shared" si="55"/>
        <v>0</v>
      </c>
      <c r="BG231" s="165">
        <f t="shared" si="56"/>
        <v>0</v>
      </c>
      <c r="BH231" s="165">
        <f t="shared" si="57"/>
        <v>0</v>
      </c>
      <c r="BI231" s="165">
        <f t="shared" si="58"/>
        <v>0</v>
      </c>
      <c r="BJ231" s="13" t="s">
        <v>86</v>
      </c>
      <c r="BK231" s="165">
        <f t="shared" si="59"/>
        <v>0</v>
      </c>
      <c r="BL231" s="13" t="s">
        <v>244</v>
      </c>
      <c r="BM231" s="164" t="s">
        <v>1916</v>
      </c>
    </row>
    <row r="232" spans="2:65" s="11" customFormat="1" ht="22.9" customHeight="1">
      <c r="B232" s="139"/>
      <c r="D232" s="140" t="s">
        <v>73</v>
      </c>
      <c r="E232" s="150" t="s">
        <v>583</v>
      </c>
      <c r="F232" s="150" t="s">
        <v>584</v>
      </c>
      <c r="I232" s="142"/>
      <c r="J232" s="151">
        <f>BK232</f>
        <v>0</v>
      </c>
      <c r="L232" s="139"/>
      <c r="M232" s="144"/>
      <c r="N232" s="145"/>
      <c r="O232" s="145"/>
      <c r="P232" s="146">
        <f>SUM(P233:P241)</f>
        <v>0</v>
      </c>
      <c r="Q232" s="145"/>
      <c r="R232" s="146">
        <f>SUM(R233:R241)</f>
        <v>4.4899850000000005E-2</v>
      </c>
      <c r="S232" s="145"/>
      <c r="T232" s="147">
        <f>SUM(T233:T241)</f>
        <v>0</v>
      </c>
      <c r="AR232" s="140" t="s">
        <v>86</v>
      </c>
      <c r="AT232" s="148" t="s">
        <v>73</v>
      </c>
      <c r="AU232" s="148" t="s">
        <v>81</v>
      </c>
      <c r="AY232" s="140" t="s">
        <v>176</v>
      </c>
      <c r="BK232" s="149">
        <f>SUM(BK233:BK241)</f>
        <v>0</v>
      </c>
    </row>
    <row r="233" spans="2:65" s="1" customFormat="1" ht="24" customHeight="1">
      <c r="B233" s="152"/>
      <c r="C233" s="153" t="s">
        <v>489</v>
      </c>
      <c r="D233" s="153" t="s">
        <v>178</v>
      </c>
      <c r="E233" s="154" t="s">
        <v>1917</v>
      </c>
      <c r="F233" s="155" t="s">
        <v>1918</v>
      </c>
      <c r="G233" s="156" t="s">
        <v>181</v>
      </c>
      <c r="H233" s="157">
        <v>13.07</v>
      </c>
      <c r="I233" s="158"/>
      <c r="J233" s="159">
        <f t="shared" ref="J233:J241" si="60">ROUND(I233*H233,2)</f>
        <v>0</v>
      </c>
      <c r="K233" s="155" t="s">
        <v>182</v>
      </c>
      <c r="L233" s="28"/>
      <c r="M233" s="160" t="s">
        <v>1</v>
      </c>
      <c r="N233" s="161" t="s">
        <v>40</v>
      </c>
      <c r="O233" s="51"/>
      <c r="P233" s="162">
        <f t="shared" ref="P233:P241" si="61">O233*H233</f>
        <v>0</v>
      </c>
      <c r="Q233" s="162">
        <v>0</v>
      </c>
      <c r="R233" s="162">
        <f t="shared" ref="R233:R241" si="62">Q233*H233</f>
        <v>0</v>
      </c>
      <c r="S233" s="162">
        <v>0</v>
      </c>
      <c r="T233" s="163">
        <f t="shared" ref="T233:T241" si="63">S233*H233</f>
        <v>0</v>
      </c>
      <c r="AR233" s="164" t="s">
        <v>244</v>
      </c>
      <c r="AT233" s="164" t="s">
        <v>178</v>
      </c>
      <c r="AU233" s="164" t="s">
        <v>86</v>
      </c>
      <c r="AY233" s="13" t="s">
        <v>176</v>
      </c>
      <c r="BE233" s="165">
        <f t="shared" ref="BE233:BE241" si="64">IF(N233="základná",J233,0)</f>
        <v>0</v>
      </c>
      <c r="BF233" s="165">
        <f t="shared" ref="BF233:BF241" si="65">IF(N233="znížená",J233,0)</f>
        <v>0</v>
      </c>
      <c r="BG233" s="165">
        <f t="shared" ref="BG233:BG241" si="66">IF(N233="zákl. prenesená",J233,0)</f>
        <v>0</v>
      </c>
      <c r="BH233" s="165">
        <f t="shared" ref="BH233:BH241" si="67">IF(N233="zníž. prenesená",J233,0)</f>
        <v>0</v>
      </c>
      <c r="BI233" s="165">
        <f t="shared" ref="BI233:BI241" si="68">IF(N233="nulová",J233,0)</f>
        <v>0</v>
      </c>
      <c r="BJ233" s="13" t="s">
        <v>86</v>
      </c>
      <c r="BK233" s="165">
        <f t="shared" ref="BK233:BK241" si="69">ROUND(I233*H233,2)</f>
        <v>0</v>
      </c>
      <c r="BL233" s="13" t="s">
        <v>244</v>
      </c>
      <c r="BM233" s="164" t="s">
        <v>1919</v>
      </c>
    </row>
    <row r="234" spans="2:65" s="1" customFormat="1" ht="16.5" customHeight="1">
      <c r="B234" s="152"/>
      <c r="C234" s="166" t="s">
        <v>493</v>
      </c>
      <c r="D234" s="166" t="s">
        <v>383</v>
      </c>
      <c r="E234" s="167" t="s">
        <v>1920</v>
      </c>
      <c r="F234" s="168" t="s">
        <v>1921</v>
      </c>
      <c r="G234" s="169" t="s">
        <v>1922</v>
      </c>
      <c r="H234" s="170">
        <v>3.2679999999999998</v>
      </c>
      <c r="I234" s="171"/>
      <c r="J234" s="172">
        <f t="shared" si="60"/>
        <v>0</v>
      </c>
      <c r="K234" s="168" t="s">
        <v>182</v>
      </c>
      <c r="L234" s="173"/>
      <c r="M234" s="174" t="s">
        <v>1</v>
      </c>
      <c r="N234" s="175" t="s">
        <v>40</v>
      </c>
      <c r="O234" s="51"/>
      <c r="P234" s="162">
        <f t="shared" si="61"/>
        <v>0</v>
      </c>
      <c r="Q234" s="162">
        <v>1E-3</v>
      </c>
      <c r="R234" s="162">
        <f t="shared" si="62"/>
        <v>3.2680000000000001E-3</v>
      </c>
      <c r="S234" s="162">
        <v>0</v>
      </c>
      <c r="T234" s="163">
        <f t="shared" si="63"/>
        <v>0</v>
      </c>
      <c r="AR234" s="164" t="s">
        <v>310</v>
      </c>
      <c r="AT234" s="164" t="s">
        <v>383</v>
      </c>
      <c r="AU234" s="164" t="s">
        <v>86</v>
      </c>
      <c r="AY234" s="13" t="s">
        <v>176</v>
      </c>
      <c r="BE234" s="165">
        <f t="shared" si="64"/>
        <v>0</v>
      </c>
      <c r="BF234" s="165">
        <f t="shared" si="65"/>
        <v>0</v>
      </c>
      <c r="BG234" s="165">
        <f t="shared" si="66"/>
        <v>0</v>
      </c>
      <c r="BH234" s="165">
        <f t="shared" si="67"/>
        <v>0</v>
      </c>
      <c r="BI234" s="165">
        <f t="shared" si="68"/>
        <v>0</v>
      </c>
      <c r="BJ234" s="13" t="s">
        <v>86</v>
      </c>
      <c r="BK234" s="165">
        <f t="shared" si="69"/>
        <v>0</v>
      </c>
      <c r="BL234" s="13" t="s">
        <v>244</v>
      </c>
      <c r="BM234" s="164" t="s">
        <v>1923</v>
      </c>
    </row>
    <row r="235" spans="2:65" s="1" customFormat="1" ht="36" customHeight="1">
      <c r="B235" s="152"/>
      <c r="C235" s="153" t="s">
        <v>497</v>
      </c>
      <c r="D235" s="153" t="s">
        <v>178</v>
      </c>
      <c r="E235" s="154" t="s">
        <v>586</v>
      </c>
      <c r="F235" s="155" t="s">
        <v>587</v>
      </c>
      <c r="G235" s="156" t="s">
        <v>181</v>
      </c>
      <c r="H235" s="157">
        <v>14.848000000000001</v>
      </c>
      <c r="I235" s="158"/>
      <c r="J235" s="159">
        <f t="shared" si="60"/>
        <v>0</v>
      </c>
      <c r="K235" s="155" t="s">
        <v>182</v>
      </c>
      <c r="L235" s="28"/>
      <c r="M235" s="160" t="s">
        <v>1</v>
      </c>
      <c r="N235" s="161" t="s">
        <v>40</v>
      </c>
      <c r="O235" s="51"/>
      <c r="P235" s="162">
        <f t="shared" si="61"/>
        <v>0</v>
      </c>
      <c r="Q235" s="162">
        <v>0</v>
      </c>
      <c r="R235" s="162">
        <f t="shared" si="62"/>
        <v>0</v>
      </c>
      <c r="S235" s="162">
        <v>0</v>
      </c>
      <c r="T235" s="163">
        <f t="shared" si="63"/>
        <v>0</v>
      </c>
      <c r="AR235" s="164" t="s">
        <v>244</v>
      </c>
      <c r="AT235" s="164" t="s">
        <v>178</v>
      </c>
      <c r="AU235" s="164" t="s">
        <v>86</v>
      </c>
      <c r="AY235" s="13" t="s">
        <v>176</v>
      </c>
      <c r="BE235" s="165">
        <f t="shared" si="64"/>
        <v>0</v>
      </c>
      <c r="BF235" s="165">
        <f t="shared" si="65"/>
        <v>0</v>
      </c>
      <c r="BG235" s="165">
        <f t="shared" si="66"/>
        <v>0</v>
      </c>
      <c r="BH235" s="165">
        <f t="shared" si="67"/>
        <v>0</v>
      </c>
      <c r="BI235" s="165">
        <f t="shared" si="68"/>
        <v>0</v>
      </c>
      <c r="BJ235" s="13" t="s">
        <v>86</v>
      </c>
      <c r="BK235" s="165">
        <f t="shared" si="69"/>
        <v>0</v>
      </c>
      <c r="BL235" s="13" t="s">
        <v>244</v>
      </c>
      <c r="BM235" s="164" t="s">
        <v>1924</v>
      </c>
    </row>
    <row r="236" spans="2:65" s="1" customFormat="1" ht="24" customHeight="1">
      <c r="B236" s="152"/>
      <c r="C236" s="166" t="s">
        <v>501</v>
      </c>
      <c r="D236" s="166" t="s">
        <v>383</v>
      </c>
      <c r="E236" s="167" t="s">
        <v>589</v>
      </c>
      <c r="F236" s="168" t="s">
        <v>590</v>
      </c>
      <c r="G236" s="169" t="s">
        <v>181</v>
      </c>
      <c r="H236" s="170">
        <v>17.074999999999999</v>
      </c>
      <c r="I236" s="171"/>
      <c r="J236" s="172">
        <f t="shared" si="60"/>
        <v>0</v>
      </c>
      <c r="K236" s="168" t="s">
        <v>182</v>
      </c>
      <c r="L236" s="173"/>
      <c r="M236" s="174" t="s">
        <v>1</v>
      </c>
      <c r="N236" s="175" t="s">
        <v>40</v>
      </c>
      <c r="O236" s="51"/>
      <c r="P236" s="162">
        <f t="shared" si="61"/>
        <v>0</v>
      </c>
      <c r="Q236" s="162">
        <v>1.9E-3</v>
      </c>
      <c r="R236" s="162">
        <f t="shared" si="62"/>
        <v>3.2442499999999999E-2</v>
      </c>
      <c r="S236" s="162">
        <v>0</v>
      </c>
      <c r="T236" s="163">
        <f t="shared" si="63"/>
        <v>0</v>
      </c>
      <c r="AR236" s="164" t="s">
        <v>310</v>
      </c>
      <c r="AT236" s="164" t="s">
        <v>383</v>
      </c>
      <c r="AU236" s="164" t="s">
        <v>86</v>
      </c>
      <c r="AY236" s="13" t="s">
        <v>176</v>
      </c>
      <c r="BE236" s="165">
        <f t="shared" si="64"/>
        <v>0</v>
      </c>
      <c r="BF236" s="165">
        <f t="shared" si="65"/>
        <v>0</v>
      </c>
      <c r="BG236" s="165">
        <f t="shared" si="66"/>
        <v>0</v>
      </c>
      <c r="BH236" s="165">
        <f t="shared" si="67"/>
        <v>0</v>
      </c>
      <c r="BI236" s="165">
        <f t="shared" si="68"/>
        <v>0</v>
      </c>
      <c r="BJ236" s="13" t="s">
        <v>86</v>
      </c>
      <c r="BK236" s="165">
        <f t="shared" si="69"/>
        <v>0</v>
      </c>
      <c r="BL236" s="13" t="s">
        <v>244</v>
      </c>
      <c r="BM236" s="164" t="s">
        <v>1925</v>
      </c>
    </row>
    <row r="237" spans="2:65" s="1" customFormat="1" ht="24" customHeight="1">
      <c r="B237" s="152"/>
      <c r="C237" s="153" t="s">
        <v>505</v>
      </c>
      <c r="D237" s="153" t="s">
        <v>178</v>
      </c>
      <c r="E237" s="154" t="s">
        <v>593</v>
      </c>
      <c r="F237" s="155" t="s">
        <v>594</v>
      </c>
      <c r="G237" s="156" t="s">
        <v>431</v>
      </c>
      <c r="H237" s="157">
        <v>37.450000000000003</v>
      </c>
      <c r="I237" s="158"/>
      <c r="J237" s="159">
        <f t="shared" si="60"/>
        <v>0</v>
      </c>
      <c r="K237" s="155" t="s">
        <v>182</v>
      </c>
      <c r="L237" s="28"/>
      <c r="M237" s="160" t="s">
        <v>1</v>
      </c>
      <c r="N237" s="161" t="s">
        <v>40</v>
      </c>
      <c r="O237" s="51"/>
      <c r="P237" s="162">
        <f t="shared" si="61"/>
        <v>0</v>
      </c>
      <c r="Q237" s="162">
        <v>2.0000000000000002E-5</v>
      </c>
      <c r="R237" s="162">
        <f t="shared" si="62"/>
        <v>7.490000000000001E-4</v>
      </c>
      <c r="S237" s="162">
        <v>0</v>
      </c>
      <c r="T237" s="163">
        <f t="shared" si="63"/>
        <v>0</v>
      </c>
      <c r="AR237" s="164" t="s">
        <v>244</v>
      </c>
      <c r="AT237" s="164" t="s">
        <v>178</v>
      </c>
      <c r="AU237" s="164" t="s">
        <v>86</v>
      </c>
      <c r="AY237" s="13" t="s">
        <v>176</v>
      </c>
      <c r="BE237" s="165">
        <f t="shared" si="64"/>
        <v>0</v>
      </c>
      <c r="BF237" s="165">
        <f t="shared" si="65"/>
        <v>0</v>
      </c>
      <c r="BG237" s="165">
        <f t="shared" si="66"/>
        <v>0</v>
      </c>
      <c r="BH237" s="165">
        <f t="shared" si="67"/>
        <v>0</v>
      </c>
      <c r="BI237" s="165">
        <f t="shared" si="68"/>
        <v>0</v>
      </c>
      <c r="BJ237" s="13" t="s">
        <v>86</v>
      </c>
      <c r="BK237" s="165">
        <f t="shared" si="69"/>
        <v>0</v>
      </c>
      <c r="BL237" s="13" t="s">
        <v>244</v>
      </c>
      <c r="BM237" s="164" t="s">
        <v>1926</v>
      </c>
    </row>
    <row r="238" spans="2:65" s="1" customFormat="1" ht="16.5" customHeight="1">
      <c r="B238" s="152"/>
      <c r="C238" s="166" t="s">
        <v>509</v>
      </c>
      <c r="D238" s="166" t="s">
        <v>383</v>
      </c>
      <c r="E238" s="167" t="s">
        <v>597</v>
      </c>
      <c r="F238" s="168" t="s">
        <v>598</v>
      </c>
      <c r="G238" s="169" t="s">
        <v>181</v>
      </c>
      <c r="H238" s="170">
        <v>3.7450000000000001</v>
      </c>
      <c r="I238" s="171"/>
      <c r="J238" s="172">
        <f t="shared" si="60"/>
        <v>0</v>
      </c>
      <c r="K238" s="168" t="s">
        <v>182</v>
      </c>
      <c r="L238" s="173"/>
      <c r="M238" s="174" t="s">
        <v>1</v>
      </c>
      <c r="N238" s="175" t="s">
        <v>40</v>
      </c>
      <c r="O238" s="51"/>
      <c r="P238" s="162">
        <f t="shared" si="61"/>
        <v>0</v>
      </c>
      <c r="Q238" s="162">
        <v>4.2999999999999999E-4</v>
      </c>
      <c r="R238" s="162">
        <f t="shared" si="62"/>
        <v>1.61035E-3</v>
      </c>
      <c r="S238" s="162">
        <v>0</v>
      </c>
      <c r="T238" s="163">
        <f t="shared" si="63"/>
        <v>0</v>
      </c>
      <c r="AR238" s="164" t="s">
        <v>310</v>
      </c>
      <c r="AT238" s="164" t="s">
        <v>383</v>
      </c>
      <c r="AU238" s="164" t="s">
        <v>86</v>
      </c>
      <c r="AY238" s="13" t="s">
        <v>176</v>
      </c>
      <c r="BE238" s="165">
        <f t="shared" si="64"/>
        <v>0</v>
      </c>
      <c r="BF238" s="165">
        <f t="shared" si="65"/>
        <v>0</v>
      </c>
      <c r="BG238" s="165">
        <f t="shared" si="66"/>
        <v>0</v>
      </c>
      <c r="BH238" s="165">
        <f t="shared" si="67"/>
        <v>0</v>
      </c>
      <c r="BI238" s="165">
        <f t="shared" si="68"/>
        <v>0</v>
      </c>
      <c r="BJ238" s="13" t="s">
        <v>86</v>
      </c>
      <c r="BK238" s="165">
        <f t="shared" si="69"/>
        <v>0</v>
      </c>
      <c r="BL238" s="13" t="s">
        <v>244</v>
      </c>
      <c r="BM238" s="164" t="s">
        <v>1927</v>
      </c>
    </row>
    <row r="239" spans="2:65" s="1" customFormat="1" ht="24" customHeight="1">
      <c r="B239" s="152"/>
      <c r="C239" s="153" t="s">
        <v>513</v>
      </c>
      <c r="D239" s="153" t="s">
        <v>178</v>
      </c>
      <c r="E239" s="154" t="s">
        <v>601</v>
      </c>
      <c r="F239" s="155" t="s">
        <v>602</v>
      </c>
      <c r="G239" s="156" t="s">
        <v>181</v>
      </c>
      <c r="H239" s="157">
        <v>14.848000000000001</v>
      </c>
      <c r="I239" s="158"/>
      <c r="J239" s="159">
        <f t="shared" si="60"/>
        <v>0</v>
      </c>
      <c r="K239" s="155" t="s">
        <v>182</v>
      </c>
      <c r="L239" s="28"/>
      <c r="M239" s="160" t="s">
        <v>1</v>
      </c>
      <c r="N239" s="161" t="s">
        <v>40</v>
      </c>
      <c r="O239" s="51"/>
      <c r="P239" s="162">
        <f t="shared" si="61"/>
        <v>0</v>
      </c>
      <c r="Q239" s="162">
        <v>0</v>
      </c>
      <c r="R239" s="162">
        <f t="shared" si="62"/>
        <v>0</v>
      </c>
      <c r="S239" s="162">
        <v>0</v>
      </c>
      <c r="T239" s="163">
        <f t="shared" si="63"/>
        <v>0</v>
      </c>
      <c r="AR239" s="164" t="s">
        <v>244</v>
      </c>
      <c r="AT239" s="164" t="s">
        <v>178</v>
      </c>
      <c r="AU239" s="164" t="s">
        <v>86</v>
      </c>
      <c r="AY239" s="13" t="s">
        <v>176</v>
      </c>
      <c r="BE239" s="165">
        <f t="shared" si="64"/>
        <v>0</v>
      </c>
      <c r="BF239" s="165">
        <f t="shared" si="65"/>
        <v>0</v>
      </c>
      <c r="BG239" s="165">
        <f t="shared" si="66"/>
        <v>0</v>
      </c>
      <c r="BH239" s="165">
        <f t="shared" si="67"/>
        <v>0</v>
      </c>
      <c r="BI239" s="165">
        <f t="shared" si="68"/>
        <v>0</v>
      </c>
      <c r="BJ239" s="13" t="s">
        <v>86</v>
      </c>
      <c r="BK239" s="165">
        <f t="shared" si="69"/>
        <v>0</v>
      </c>
      <c r="BL239" s="13" t="s">
        <v>244</v>
      </c>
      <c r="BM239" s="164" t="s">
        <v>1928</v>
      </c>
    </row>
    <row r="240" spans="2:65" s="1" customFormat="1" ht="16.5" customHeight="1">
      <c r="B240" s="152"/>
      <c r="C240" s="166" t="s">
        <v>517</v>
      </c>
      <c r="D240" s="166" t="s">
        <v>383</v>
      </c>
      <c r="E240" s="167" t="s">
        <v>605</v>
      </c>
      <c r="F240" s="168" t="s">
        <v>606</v>
      </c>
      <c r="G240" s="169" t="s">
        <v>181</v>
      </c>
      <c r="H240" s="170">
        <v>17.074999999999999</v>
      </c>
      <c r="I240" s="171"/>
      <c r="J240" s="172">
        <f t="shared" si="60"/>
        <v>0</v>
      </c>
      <c r="K240" s="168" t="s">
        <v>182</v>
      </c>
      <c r="L240" s="173"/>
      <c r="M240" s="174" t="s">
        <v>1</v>
      </c>
      <c r="N240" s="175" t="s">
        <v>40</v>
      </c>
      <c r="O240" s="51"/>
      <c r="P240" s="162">
        <f t="shared" si="61"/>
        <v>0</v>
      </c>
      <c r="Q240" s="162">
        <v>4.0000000000000002E-4</v>
      </c>
      <c r="R240" s="162">
        <f t="shared" si="62"/>
        <v>6.8300000000000001E-3</v>
      </c>
      <c r="S240" s="162">
        <v>0</v>
      </c>
      <c r="T240" s="163">
        <f t="shared" si="63"/>
        <v>0</v>
      </c>
      <c r="AR240" s="164" t="s">
        <v>310</v>
      </c>
      <c r="AT240" s="164" t="s">
        <v>383</v>
      </c>
      <c r="AU240" s="164" t="s">
        <v>86</v>
      </c>
      <c r="AY240" s="13" t="s">
        <v>176</v>
      </c>
      <c r="BE240" s="165">
        <f t="shared" si="64"/>
        <v>0</v>
      </c>
      <c r="BF240" s="165">
        <f t="shared" si="65"/>
        <v>0</v>
      </c>
      <c r="BG240" s="165">
        <f t="shared" si="66"/>
        <v>0</v>
      </c>
      <c r="BH240" s="165">
        <f t="shared" si="67"/>
        <v>0</v>
      </c>
      <c r="BI240" s="165">
        <f t="shared" si="68"/>
        <v>0</v>
      </c>
      <c r="BJ240" s="13" t="s">
        <v>86</v>
      </c>
      <c r="BK240" s="165">
        <f t="shared" si="69"/>
        <v>0</v>
      </c>
      <c r="BL240" s="13" t="s">
        <v>244</v>
      </c>
      <c r="BM240" s="164" t="s">
        <v>1929</v>
      </c>
    </row>
    <row r="241" spans="2:65" s="1" customFormat="1" ht="24" customHeight="1">
      <c r="B241" s="152"/>
      <c r="C241" s="153" t="s">
        <v>521</v>
      </c>
      <c r="D241" s="153" t="s">
        <v>178</v>
      </c>
      <c r="E241" s="154" t="s">
        <v>609</v>
      </c>
      <c r="F241" s="155" t="s">
        <v>610</v>
      </c>
      <c r="G241" s="156" t="s">
        <v>206</v>
      </c>
      <c r="H241" s="157">
        <v>0.22800000000000001</v>
      </c>
      <c r="I241" s="158"/>
      <c r="J241" s="159">
        <f t="shared" si="60"/>
        <v>0</v>
      </c>
      <c r="K241" s="155" t="s">
        <v>182</v>
      </c>
      <c r="L241" s="183"/>
      <c r="M241" s="160" t="s">
        <v>1</v>
      </c>
      <c r="N241" s="161" t="s">
        <v>40</v>
      </c>
      <c r="O241" s="51"/>
      <c r="P241" s="162">
        <f t="shared" si="61"/>
        <v>0</v>
      </c>
      <c r="Q241" s="162">
        <v>0</v>
      </c>
      <c r="R241" s="162">
        <f t="shared" si="62"/>
        <v>0</v>
      </c>
      <c r="S241" s="162">
        <v>0</v>
      </c>
      <c r="T241" s="163">
        <f t="shared" si="63"/>
        <v>0</v>
      </c>
      <c r="AR241" s="164" t="s">
        <v>244</v>
      </c>
      <c r="AT241" s="164" t="s">
        <v>178</v>
      </c>
      <c r="AU241" s="164" t="s">
        <v>86</v>
      </c>
      <c r="AY241" s="13" t="s">
        <v>176</v>
      </c>
      <c r="BE241" s="165">
        <f t="shared" si="64"/>
        <v>0</v>
      </c>
      <c r="BF241" s="165">
        <f t="shared" si="65"/>
        <v>0</v>
      </c>
      <c r="BG241" s="165">
        <f t="shared" si="66"/>
        <v>0</v>
      </c>
      <c r="BH241" s="165">
        <f t="shared" si="67"/>
        <v>0</v>
      </c>
      <c r="BI241" s="165">
        <f t="shared" si="68"/>
        <v>0</v>
      </c>
      <c r="BJ241" s="13" t="s">
        <v>86</v>
      </c>
      <c r="BK241" s="165">
        <f t="shared" si="69"/>
        <v>0</v>
      </c>
      <c r="BL241" s="13" t="s">
        <v>244</v>
      </c>
      <c r="BM241" s="164" t="s">
        <v>1930</v>
      </c>
    </row>
    <row r="242" spans="2:65" s="11" customFormat="1" ht="22.9" customHeight="1">
      <c r="B242" s="139"/>
      <c r="D242" s="140" t="s">
        <v>73</v>
      </c>
      <c r="E242" s="150" t="s">
        <v>612</v>
      </c>
      <c r="F242" s="150" t="s">
        <v>613</v>
      </c>
      <c r="I242" s="142"/>
      <c r="J242" s="151">
        <f>BK242</f>
        <v>0</v>
      </c>
      <c r="L242" s="139"/>
      <c r="M242" s="144"/>
      <c r="N242" s="145"/>
      <c r="O242" s="145"/>
      <c r="P242" s="146">
        <f>SUM(P243:P252)</f>
        <v>0</v>
      </c>
      <c r="Q242" s="145"/>
      <c r="R242" s="146">
        <f>SUM(R243:R252)</f>
        <v>9.6993159999999995E-2</v>
      </c>
      <c r="S242" s="145"/>
      <c r="T242" s="147">
        <f>SUM(T243:T252)</f>
        <v>0</v>
      </c>
      <c r="AR242" s="140" t="s">
        <v>86</v>
      </c>
      <c r="AT242" s="148" t="s">
        <v>73</v>
      </c>
      <c r="AU242" s="148" t="s">
        <v>81</v>
      </c>
      <c r="AY242" s="140" t="s">
        <v>176</v>
      </c>
      <c r="BK242" s="149">
        <f>SUM(BK243:BK252)</f>
        <v>0</v>
      </c>
    </row>
    <row r="243" spans="2:65" s="1" customFormat="1" ht="16.5" customHeight="1">
      <c r="B243" s="152"/>
      <c r="C243" s="153" t="s">
        <v>525</v>
      </c>
      <c r="D243" s="153" t="s">
        <v>178</v>
      </c>
      <c r="E243" s="154" t="s">
        <v>1931</v>
      </c>
      <c r="F243" s="155" t="s">
        <v>1932</v>
      </c>
      <c r="G243" s="156" t="s">
        <v>181</v>
      </c>
      <c r="H243" s="157">
        <v>4.5</v>
      </c>
      <c r="I243" s="158"/>
      <c r="J243" s="159">
        <f t="shared" ref="J243:J252" si="70">ROUND(I243*H243,2)</f>
        <v>0</v>
      </c>
      <c r="K243" s="155" t="s">
        <v>182</v>
      </c>
      <c r="L243" s="28"/>
      <c r="M243" s="160" t="s">
        <v>1</v>
      </c>
      <c r="N243" s="161" t="s">
        <v>40</v>
      </c>
      <c r="O243" s="51"/>
      <c r="P243" s="162">
        <f t="shared" ref="P243:P252" si="71">O243*H243</f>
        <v>0</v>
      </c>
      <c r="Q243" s="162">
        <v>0</v>
      </c>
      <c r="R243" s="162">
        <f t="shared" ref="R243:R252" si="72">Q243*H243</f>
        <v>0</v>
      </c>
      <c r="S243" s="162">
        <v>0</v>
      </c>
      <c r="T243" s="163">
        <f t="shared" ref="T243:T252" si="73">S243*H243</f>
        <v>0</v>
      </c>
      <c r="AR243" s="164" t="s">
        <v>244</v>
      </c>
      <c r="AT243" s="164" t="s">
        <v>178</v>
      </c>
      <c r="AU243" s="164" t="s">
        <v>86</v>
      </c>
      <c r="AY243" s="13" t="s">
        <v>176</v>
      </c>
      <c r="BE243" s="165">
        <f t="shared" ref="BE243:BE252" si="74">IF(N243="základná",J243,0)</f>
        <v>0</v>
      </c>
      <c r="BF243" s="165">
        <f t="shared" ref="BF243:BF252" si="75">IF(N243="znížená",J243,0)</f>
        <v>0</v>
      </c>
      <c r="BG243" s="165">
        <f t="shared" ref="BG243:BG252" si="76">IF(N243="zákl. prenesená",J243,0)</f>
        <v>0</v>
      </c>
      <c r="BH243" s="165">
        <f t="shared" ref="BH243:BH252" si="77">IF(N243="zníž. prenesená",J243,0)</f>
        <v>0</v>
      </c>
      <c r="BI243" s="165">
        <f t="shared" ref="BI243:BI252" si="78">IF(N243="nulová",J243,0)</f>
        <v>0</v>
      </c>
      <c r="BJ243" s="13" t="s">
        <v>86</v>
      </c>
      <c r="BK243" s="165">
        <f t="shared" ref="BK243:BK252" si="79">ROUND(I243*H243,2)</f>
        <v>0</v>
      </c>
      <c r="BL243" s="13" t="s">
        <v>244</v>
      </c>
      <c r="BM243" s="164" t="s">
        <v>1933</v>
      </c>
    </row>
    <row r="244" spans="2:65" s="1" customFormat="1" ht="16.5" customHeight="1">
      <c r="B244" s="152"/>
      <c r="C244" s="166" t="s">
        <v>529</v>
      </c>
      <c r="D244" s="166" t="s">
        <v>383</v>
      </c>
      <c r="E244" s="167" t="s">
        <v>1934</v>
      </c>
      <c r="F244" s="168" t="s">
        <v>1935</v>
      </c>
      <c r="G244" s="169" t="s">
        <v>181</v>
      </c>
      <c r="H244" s="170">
        <v>5.1749999999999998</v>
      </c>
      <c r="I244" s="171"/>
      <c r="J244" s="172">
        <f t="shared" si="70"/>
        <v>0</v>
      </c>
      <c r="K244" s="168" t="s">
        <v>182</v>
      </c>
      <c r="L244" s="173"/>
      <c r="M244" s="174" t="s">
        <v>1</v>
      </c>
      <c r="N244" s="175" t="s">
        <v>40</v>
      </c>
      <c r="O244" s="51"/>
      <c r="P244" s="162">
        <f t="shared" si="71"/>
        <v>0</v>
      </c>
      <c r="Q244" s="162">
        <v>1E-4</v>
      </c>
      <c r="R244" s="162">
        <f t="shared" si="72"/>
        <v>5.1750000000000006E-4</v>
      </c>
      <c r="S244" s="162">
        <v>0</v>
      </c>
      <c r="T244" s="163">
        <f t="shared" si="73"/>
        <v>0</v>
      </c>
      <c r="AR244" s="164" t="s">
        <v>310</v>
      </c>
      <c r="AT244" s="164" t="s">
        <v>383</v>
      </c>
      <c r="AU244" s="164" t="s">
        <v>86</v>
      </c>
      <c r="AY244" s="13" t="s">
        <v>176</v>
      </c>
      <c r="BE244" s="165">
        <f t="shared" si="74"/>
        <v>0</v>
      </c>
      <c r="BF244" s="165">
        <f t="shared" si="75"/>
        <v>0</v>
      </c>
      <c r="BG244" s="165">
        <f t="shared" si="76"/>
        <v>0</v>
      </c>
      <c r="BH244" s="165">
        <f t="shared" si="77"/>
        <v>0</v>
      </c>
      <c r="BI244" s="165">
        <f t="shared" si="78"/>
        <v>0</v>
      </c>
      <c r="BJ244" s="13" t="s">
        <v>86</v>
      </c>
      <c r="BK244" s="165">
        <f t="shared" si="79"/>
        <v>0</v>
      </c>
      <c r="BL244" s="13" t="s">
        <v>244</v>
      </c>
      <c r="BM244" s="164" t="s">
        <v>1936</v>
      </c>
    </row>
    <row r="245" spans="2:65" s="1" customFormat="1" ht="24" customHeight="1">
      <c r="B245" s="152"/>
      <c r="C245" s="153" t="s">
        <v>533</v>
      </c>
      <c r="D245" s="153" t="s">
        <v>178</v>
      </c>
      <c r="E245" s="154" t="s">
        <v>1937</v>
      </c>
      <c r="F245" s="155" t="s">
        <v>1938</v>
      </c>
      <c r="G245" s="156" t="s">
        <v>181</v>
      </c>
      <c r="H245" s="157">
        <v>4.5</v>
      </c>
      <c r="I245" s="158"/>
      <c r="J245" s="159">
        <f t="shared" si="70"/>
        <v>0</v>
      </c>
      <c r="K245" s="155" t="s">
        <v>182</v>
      </c>
      <c r="L245" s="28"/>
      <c r="M245" s="160" t="s">
        <v>1</v>
      </c>
      <c r="N245" s="161" t="s">
        <v>40</v>
      </c>
      <c r="O245" s="51"/>
      <c r="P245" s="162">
        <f t="shared" si="71"/>
        <v>0</v>
      </c>
      <c r="Q245" s="162">
        <v>0</v>
      </c>
      <c r="R245" s="162">
        <f t="shared" si="72"/>
        <v>0</v>
      </c>
      <c r="S245" s="162">
        <v>0</v>
      </c>
      <c r="T245" s="163">
        <f t="shared" si="73"/>
        <v>0</v>
      </c>
      <c r="AR245" s="164" t="s">
        <v>244</v>
      </c>
      <c r="AT245" s="164" t="s">
        <v>178</v>
      </c>
      <c r="AU245" s="164" t="s">
        <v>86</v>
      </c>
      <c r="AY245" s="13" t="s">
        <v>176</v>
      </c>
      <c r="BE245" s="165">
        <f t="shared" si="74"/>
        <v>0</v>
      </c>
      <c r="BF245" s="165">
        <f t="shared" si="75"/>
        <v>0</v>
      </c>
      <c r="BG245" s="165">
        <f t="shared" si="76"/>
        <v>0</v>
      </c>
      <c r="BH245" s="165">
        <f t="shared" si="77"/>
        <v>0</v>
      </c>
      <c r="BI245" s="165">
        <f t="shared" si="78"/>
        <v>0</v>
      </c>
      <c r="BJ245" s="13" t="s">
        <v>86</v>
      </c>
      <c r="BK245" s="165">
        <f t="shared" si="79"/>
        <v>0</v>
      </c>
      <c r="BL245" s="13" t="s">
        <v>244</v>
      </c>
      <c r="BM245" s="164" t="s">
        <v>1939</v>
      </c>
    </row>
    <row r="246" spans="2:65" s="1" customFormat="1" ht="24" customHeight="1">
      <c r="B246" s="152"/>
      <c r="C246" s="166" t="s">
        <v>537</v>
      </c>
      <c r="D246" s="166" t="s">
        <v>383</v>
      </c>
      <c r="E246" s="167" t="s">
        <v>1940</v>
      </c>
      <c r="F246" s="168" t="s">
        <v>1941</v>
      </c>
      <c r="G246" s="169" t="s">
        <v>181</v>
      </c>
      <c r="H246" s="170">
        <v>4.59</v>
      </c>
      <c r="I246" s="171"/>
      <c r="J246" s="172">
        <f t="shared" si="70"/>
        <v>0</v>
      </c>
      <c r="K246" s="168" t="s">
        <v>182</v>
      </c>
      <c r="L246" s="173"/>
      <c r="M246" s="174" t="s">
        <v>1</v>
      </c>
      <c r="N246" s="175" t="s">
        <v>40</v>
      </c>
      <c r="O246" s="51"/>
      <c r="P246" s="162">
        <f t="shared" si="71"/>
        <v>0</v>
      </c>
      <c r="Q246" s="162">
        <v>2.4499999999999999E-3</v>
      </c>
      <c r="R246" s="162">
        <f t="shared" si="72"/>
        <v>1.1245499999999999E-2</v>
      </c>
      <c r="S246" s="162">
        <v>0</v>
      </c>
      <c r="T246" s="163">
        <f t="shared" si="73"/>
        <v>0</v>
      </c>
      <c r="AR246" s="164" t="s">
        <v>310</v>
      </c>
      <c r="AT246" s="164" t="s">
        <v>383</v>
      </c>
      <c r="AU246" s="164" t="s">
        <v>86</v>
      </c>
      <c r="AY246" s="13" t="s">
        <v>176</v>
      </c>
      <c r="BE246" s="165">
        <f t="shared" si="74"/>
        <v>0</v>
      </c>
      <c r="BF246" s="165">
        <f t="shared" si="75"/>
        <v>0</v>
      </c>
      <c r="BG246" s="165">
        <f t="shared" si="76"/>
        <v>0</v>
      </c>
      <c r="BH246" s="165">
        <f t="shared" si="77"/>
        <v>0</v>
      </c>
      <c r="BI246" s="165">
        <f t="shared" si="78"/>
        <v>0</v>
      </c>
      <c r="BJ246" s="13" t="s">
        <v>86</v>
      </c>
      <c r="BK246" s="165">
        <f t="shared" si="79"/>
        <v>0</v>
      </c>
      <c r="BL246" s="13" t="s">
        <v>244</v>
      </c>
      <c r="BM246" s="164" t="s">
        <v>1942</v>
      </c>
    </row>
    <row r="247" spans="2:65" s="1" customFormat="1" ht="16.5" customHeight="1">
      <c r="B247" s="152"/>
      <c r="C247" s="153" t="s">
        <v>541</v>
      </c>
      <c r="D247" s="153" t="s">
        <v>178</v>
      </c>
      <c r="E247" s="154" t="s">
        <v>639</v>
      </c>
      <c r="F247" s="155" t="s">
        <v>1943</v>
      </c>
      <c r="G247" s="156" t="s">
        <v>181</v>
      </c>
      <c r="H247" s="157">
        <v>14.848000000000001</v>
      </c>
      <c r="I247" s="158"/>
      <c r="J247" s="159">
        <f t="shared" si="70"/>
        <v>0</v>
      </c>
      <c r="K247" s="155" t="s">
        <v>182</v>
      </c>
      <c r="L247" s="28"/>
      <c r="M247" s="160" t="s">
        <v>1</v>
      </c>
      <c r="N247" s="161" t="s">
        <v>40</v>
      </c>
      <c r="O247" s="51"/>
      <c r="P247" s="162">
        <f t="shared" si="71"/>
        <v>0</v>
      </c>
      <c r="Q247" s="162">
        <v>3.0000000000000001E-5</v>
      </c>
      <c r="R247" s="162">
        <f t="shared" si="72"/>
        <v>4.4544000000000002E-4</v>
      </c>
      <c r="S247" s="162">
        <v>0</v>
      </c>
      <c r="T247" s="163">
        <f t="shared" si="73"/>
        <v>0</v>
      </c>
      <c r="AR247" s="164" t="s">
        <v>244</v>
      </c>
      <c r="AT247" s="164" t="s">
        <v>178</v>
      </c>
      <c r="AU247" s="164" t="s">
        <v>86</v>
      </c>
      <c r="AY247" s="13" t="s">
        <v>176</v>
      </c>
      <c r="BE247" s="165">
        <f t="shared" si="74"/>
        <v>0</v>
      </c>
      <c r="BF247" s="165">
        <f t="shared" si="75"/>
        <v>0</v>
      </c>
      <c r="BG247" s="165">
        <f t="shared" si="76"/>
        <v>0</v>
      </c>
      <c r="BH247" s="165">
        <f t="shared" si="77"/>
        <v>0</v>
      </c>
      <c r="BI247" s="165">
        <f t="shared" si="78"/>
        <v>0</v>
      </c>
      <c r="BJ247" s="13" t="s">
        <v>86</v>
      </c>
      <c r="BK247" s="165">
        <f t="shared" si="79"/>
        <v>0</v>
      </c>
      <c r="BL247" s="13" t="s">
        <v>244</v>
      </c>
      <c r="BM247" s="164" t="s">
        <v>1944</v>
      </c>
    </row>
    <row r="248" spans="2:65" s="1" customFormat="1" ht="24" customHeight="1">
      <c r="B248" s="152"/>
      <c r="C248" s="153" t="s">
        <v>545</v>
      </c>
      <c r="D248" s="153" t="s">
        <v>178</v>
      </c>
      <c r="E248" s="154" t="s">
        <v>1945</v>
      </c>
      <c r="F248" s="155" t="s">
        <v>1946</v>
      </c>
      <c r="G248" s="156" t="s">
        <v>181</v>
      </c>
      <c r="H248" s="157">
        <v>4.5999999999999996</v>
      </c>
      <c r="I248" s="158"/>
      <c r="J248" s="159">
        <f t="shared" si="70"/>
        <v>0</v>
      </c>
      <c r="K248" s="155" t="s">
        <v>182</v>
      </c>
      <c r="L248" s="28"/>
      <c r="M248" s="160" t="s">
        <v>1</v>
      </c>
      <c r="N248" s="161" t="s">
        <v>40</v>
      </c>
      <c r="O248" s="51"/>
      <c r="P248" s="162">
        <f t="shared" si="71"/>
        <v>0</v>
      </c>
      <c r="Q248" s="162">
        <v>2.5000000000000001E-3</v>
      </c>
      <c r="R248" s="162">
        <f t="shared" si="72"/>
        <v>1.15E-2</v>
      </c>
      <c r="S248" s="162">
        <v>0</v>
      </c>
      <c r="T248" s="163">
        <f t="shared" si="73"/>
        <v>0</v>
      </c>
      <c r="AR248" s="164" t="s">
        <v>244</v>
      </c>
      <c r="AT248" s="164" t="s">
        <v>178</v>
      </c>
      <c r="AU248" s="164" t="s">
        <v>86</v>
      </c>
      <c r="AY248" s="13" t="s">
        <v>176</v>
      </c>
      <c r="BE248" s="165">
        <f t="shared" si="74"/>
        <v>0</v>
      </c>
      <c r="BF248" s="165">
        <f t="shared" si="75"/>
        <v>0</v>
      </c>
      <c r="BG248" s="165">
        <f t="shared" si="76"/>
        <v>0</v>
      </c>
      <c r="BH248" s="165">
        <f t="shared" si="77"/>
        <v>0</v>
      </c>
      <c r="BI248" s="165">
        <f t="shared" si="78"/>
        <v>0</v>
      </c>
      <c r="BJ248" s="13" t="s">
        <v>86</v>
      </c>
      <c r="BK248" s="165">
        <f t="shared" si="79"/>
        <v>0</v>
      </c>
      <c r="BL248" s="13" t="s">
        <v>244</v>
      </c>
      <c r="BM248" s="164" t="s">
        <v>1947</v>
      </c>
    </row>
    <row r="249" spans="2:65" s="1" customFormat="1" ht="24" customHeight="1">
      <c r="B249" s="152"/>
      <c r="C249" s="166" t="s">
        <v>549</v>
      </c>
      <c r="D249" s="166" t="s">
        <v>383</v>
      </c>
      <c r="E249" s="167" t="s">
        <v>1948</v>
      </c>
      <c r="F249" s="168" t="s">
        <v>1949</v>
      </c>
      <c r="G249" s="169" t="s">
        <v>181</v>
      </c>
      <c r="H249" s="170">
        <v>4.6920000000000002</v>
      </c>
      <c r="I249" s="171"/>
      <c r="J249" s="172">
        <f t="shared" si="70"/>
        <v>0</v>
      </c>
      <c r="K249" s="168" t="s">
        <v>182</v>
      </c>
      <c r="L249" s="173"/>
      <c r="M249" s="174" t="s">
        <v>1</v>
      </c>
      <c r="N249" s="175" t="s">
        <v>40</v>
      </c>
      <c r="O249" s="51"/>
      <c r="P249" s="162">
        <f t="shared" si="71"/>
        <v>0</v>
      </c>
      <c r="Q249" s="162">
        <v>3.0000000000000001E-3</v>
      </c>
      <c r="R249" s="162">
        <f t="shared" si="72"/>
        <v>1.4076E-2</v>
      </c>
      <c r="S249" s="162">
        <v>0</v>
      </c>
      <c r="T249" s="163">
        <f t="shared" si="73"/>
        <v>0</v>
      </c>
      <c r="AR249" s="164" t="s">
        <v>310</v>
      </c>
      <c r="AT249" s="164" t="s">
        <v>383</v>
      </c>
      <c r="AU249" s="164" t="s">
        <v>86</v>
      </c>
      <c r="AY249" s="13" t="s">
        <v>176</v>
      </c>
      <c r="BE249" s="165">
        <f t="shared" si="74"/>
        <v>0</v>
      </c>
      <c r="BF249" s="165">
        <f t="shared" si="75"/>
        <v>0</v>
      </c>
      <c r="BG249" s="165">
        <f t="shared" si="76"/>
        <v>0</v>
      </c>
      <c r="BH249" s="165">
        <f t="shared" si="77"/>
        <v>0</v>
      </c>
      <c r="BI249" s="165">
        <f t="shared" si="78"/>
        <v>0</v>
      </c>
      <c r="BJ249" s="13" t="s">
        <v>86</v>
      </c>
      <c r="BK249" s="165">
        <f t="shared" si="79"/>
        <v>0</v>
      </c>
      <c r="BL249" s="13" t="s">
        <v>244</v>
      </c>
      <c r="BM249" s="164" t="s">
        <v>1950</v>
      </c>
    </row>
    <row r="250" spans="2:65" s="1" customFormat="1" ht="24" customHeight="1">
      <c r="B250" s="152"/>
      <c r="C250" s="153" t="s">
        <v>553</v>
      </c>
      <c r="D250" s="153" t="s">
        <v>178</v>
      </c>
      <c r="E250" s="154" t="s">
        <v>655</v>
      </c>
      <c r="F250" s="155" t="s">
        <v>656</v>
      </c>
      <c r="G250" s="156" t="s">
        <v>181</v>
      </c>
      <c r="H250" s="157">
        <v>9.6780000000000008</v>
      </c>
      <c r="I250" s="158"/>
      <c r="J250" s="159">
        <f t="shared" si="70"/>
        <v>0</v>
      </c>
      <c r="K250" s="155" t="s">
        <v>182</v>
      </c>
      <c r="L250" s="28"/>
      <c r="M250" s="160" t="s">
        <v>1</v>
      </c>
      <c r="N250" s="161" t="s">
        <v>40</v>
      </c>
      <c r="O250" s="51"/>
      <c r="P250" s="162">
        <f t="shared" si="71"/>
        <v>0</v>
      </c>
      <c r="Q250" s="162">
        <v>1.2E-4</v>
      </c>
      <c r="R250" s="162">
        <f t="shared" si="72"/>
        <v>1.1613600000000002E-3</v>
      </c>
      <c r="S250" s="162">
        <v>0</v>
      </c>
      <c r="T250" s="163">
        <f t="shared" si="73"/>
        <v>0</v>
      </c>
      <c r="AR250" s="164" t="s">
        <v>244</v>
      </c>
      <c r="AT250" s="164" t="s">
        <v>178</v>
      </c>
      <c r="AU250" s="164" t="s">
        <v>86</v>
      </c>
      <c r="AY250" s="13" t="s">
        <v>176</v>
      </c>
      <c r="BE250" s="165">
        <f t="shared" si="74"/>
        <v>0</v>
      </c>
      <c r="BF250" s="165">
        <f t="shared" si="75"/>
        <v>0</v>
      </c>
      <c r="BG250" s="165">
        <f t="shared" si="76"/>
        <v>0</v>
      </c>
      <c r="BH250" s="165">
        <f t="shared" si="77"/>
        <v>0</v>
      </c>
      <c r="BI250" s="165">
        <f t="shared" si="78"/>
        <v>0</v>
      </c>
      <c r="BJ250" s="13" t="s">
        <v>86</v>
      </c>
      <c r="BK250" s="165">
        <f t="shared" si="79"/>
        <v>0</v>
      </c>
      <c r="BL250" s="13" t="s">
        <v>244</v>
      </c>
      <c r="BM250" s="164" t="s">
        <v>1951</v>
      </c>
    </row>
    <row r="251" spans="2:65" s="1" customFormat="1" ht="24" customHeight="1">
      <c r="B251" s="152"/>
      <c r="C251" s="166" t="s">
        <v>557</v>
      </c>
      <c r="D251" s="166" t="s">
        <v>383</v>
      </c>
      <c r="E251" s="167" t="s">
        <v>1952</v>
      </c>
      <c r="F251" s="168" t="s">
        <v>1953</v>
      </c>
      <c r="G251" s="169" t="s">
        <v>181</v>
      </c>
      <c r="H251" s="170">
        <v>9.8719999999999999</v>
      </c>
      <c r="I251" s="171"/>
      <c r="J251" s="172">
        <f t="shared" si="70"/>
        <v>0</v>
      </c>
      <c r="K251" s="168" t="s">
        <v>182</v>
      </c>
      <c r="L251" s="173"/>
      <c r="M251" s="174" t="s">
        <v>1</v>
      </c>
      <c r="N251" s="175" t="s">
        <v>40</v>
      </c>
      <c r="O251" s="51"/>
      <c r="P251" s="162">
        <f t="shared" si="71"/>
        <v>0</v>
      </c>
      <c r="Q251" s="162">
        <v>5.8799999999999998E-3</v>
      </c>
      <c r="R251" s="162">
        <f t="shared" si="72"/>
        <v>5.8047359999999999E-2</v>
      </c>
      <c r="S251" s="162">
        <v>0</v>
      </c>
      <c r="T251" s="163">
        <f t="shared" si="73"/>
        <v>0</v>
      </c>
      <c r="AR251" s="164" t="s">
        <v>310</v>
      </c>
      <c r="AT251" s="164" t="s">
        <v>383</v>
      </c>
      <c r="AU251" s="164" t="s">
        <v>86</v>
      </c>
      <c r="AY251" s="13" t="s">
        <v>176</v>
      </c>
      <c r="BE251" s="165">
        <f t="shared" si="74"/>
        <v>0</v>
      </c>
      <c r="BF251" s="165">
        <f t="shared" si="75"/>
        <v>0</v>
      </c>
      <c r="BG251" s="165">
        <f t="shared" si="76"/>
        <v>0</v>
      </c>
      <c r="BH251" s="165">
        <f t="shared" si="77"/>
        <v>0</v>
      </c>
      <c r="BI251" s="165">
        <f t="shared" si="78"/>
        <v>0</v>
      </c>
      <c r="BJ251" s="13" t="s">
        <v>86</v>
      </c>
      <c r="BK251" s="165">
        <f t="shared" si="79"/>
        <v>0</v>
      </c>
      <c r="BL251" s="13" t="s">
        <v>244</v>
      </c>
      <c r="BM251" s="164" t="s">
        <v>1954</v>
      </c>
    </row>
    <row r="252" spans="2:65" s="1" customFormat="1" ht="24" customHeight="1">
      <c r="B252" s="152"/>
      <c r="C252" s="153" t="s">
        <v>563</v>
      </c>
      <c r="D252" s="153" t="s">
        <v>178</v>
      </c>
      <c r="E252" s="154" t="s">
        <v>663</v>
      </c>
      <c r="F252" s="155" t="s">
        <v>664</v>
      </c>
      <c r="G252" s="156" t="s">
        <v>206</v>
      </c>
      <c r="H252" s="157">
        <v>0.18099999999999999</v>
      </c>
      <c r="I252" s="158"/>
      <c r="J252" s="159">
        <f t="shared" si="70"/>
        <v>0</v>
      </c>
      <c r="K252" s="155" t="s">
        <v>182</v>
      </c>
      <c r="L252" s="183"/>
      <c r="M252" s="160" t="s">
        <v>1</v>
      </c>
      <c r="N252" s="161" t="s">
        <v>40</v>
      </c>
      <c r="O252" s="51"/>
      <c r="P252" s="162">
        <f t="shared" si="71"/>
        <v>0</v>
      </c>
      <c r="Q252" s="162">
        <v>0</v>
      </c>
      <c r="R252" s="162">
        <f t="shared" si="72"/>
        <v>0</v>
      </c>
      <c r="S252" s="162">
        <v>0</v>
      </c>
      <c r="T252" s="163">
        <f t="shared" si="73"/>
        <v>0</v>
      </c>
      <c r="AR252" s="164" t="s">
        <v>244</v>
      </c>
      <c r="AT252" s="164" t="s">
        <v>178</v>
      </c>
      <c r="AU252" s="164" t="s">
        <v>86</v>
      </c>
      <c r="AY252" s="13" t="s">
        <v>176</v>
      </c>
      <c r="BE252" s="165">
        <f t="shared" si="74"/>
        <v>0</v>
      </c>
      <c r="BF252" s="165">
        <f t="shared" si="75"/>
        <v>0</v>
      </c>
      <c r="BG252" s="165">
        <f t="shared" si="76"/>
        <v>0</v>
      </c>
      <c r="BH252" s="165">
        <f t="shared" si="77"/>
        <v>0</v>
      </c>
      <c r="BI252" s="165">
        <f t="shared" si="78"/>
        <v>0</v>
      </c>
      <c r="BJ252" s="13" t="s">
        <v>86</v>
      </c>
      <c r="BK252" s="165">
        <f t="shared" si="79"/>
        <v>0</v>
      </c>
      <c r="BL252" s="13" t="s">
        <v>244</v>
      </c>
      <c r="BM252" s="164" t="s">
        <v>1955</v>
      </c>
    </row>
    <row r="253" spans="2:65" s="11" customFormat="1" ht="22.9" customHeight="1">
      <c r="B253" s="139"/>
      <c r="D253" s="140" t="s">
        <v>73</v>
      </c>
      <c r="E253" s="150" t="s">
        <v>708</v>
      </c>
      <c r="F253" s="150" t="s">
        <v>709</v>
      </c>
      <c r="I253" s="142"/>
      <c r="J253" s="151">
        <f>BK253</f>
        <v>0</v>
      </c>
      <c r="L253" s="139"/>
      <c r="M253" s="144"/>
      <c r="N253" s="145"/>
      <c r="O253" s="145"/>
      <c r="P253" s="146">
        <f>SUM(P254:P262)</f>
        <v>0</v>
      </c>
      <c r="Q253" s="145"/>
      <c r="R253" s="146">
        <f>SUM(R254:R262)</f>
        <v>4.7307499999999995E-2</v>
      </c>
      <c r="S253" s="145"/>
      <c r="T253" s="147">
        <f>SUM(T254:T262)</f>
        <v>0</v>
      </c>
      <c r="AR253" s="140" t="s">
        <v>86</v>
      </c>
      <c r="AT253" s="148" t="s">
        <v>73</v>
      </c>
      <c r="AU253" s="148" t="s">
        <v>81</v>
      </c>
      <c r="AY253" s="140" t="s">
        <v>176</v>
      </c>
      <c r="BK253" s="149">
        <f>SUM(BK254:BK262)</f>
        <v>0</v>
      </c>
    </row>
    <row r="254" spans="2:65" s="1" customFormat="1" ht="24" customHeight="1">
      <c r="B254" s="152"/>
      <c r="C254" s="153" t="s">
        <v>571</v>
      </c>
      <c r="D254" s="153" t="s">
        <v>178</v>
      </c>
      <c r="E254" s="154" t="s">
        <v>719</v>
      </c>
      <c r="F254" s="155" t="s">
        <v>720</v>
      </c>
      <c r="G254" s="156" t="s">
        <v>431</v>
      </c>
      <c r="H254" s="157">
        <v>2.75</v>
      </c>
      <c r="I254" s="158"/>
      <c r="J254" s="159">
        <f t="shared" ref="J254:J262" si="80">ROUND(I254*H254,2)</f>
        <v>0</v>
      </c>
      <c r="K254" s="155" t="s">
        <v>182</v>
      </c>
      <c r="L254" s="28"/>
      <c r="M254" s="160" t="s">
        <v>1</v>
      </c>
      <c r="N254" s="161" t="s">
        <v>40</v>
      </c>
      <c r="O254" s="51"/>
      <c r="P254" s="162">
        <f t="shared" ref="P254:P262" si="81">O254*H254</f>
        <v>0</v>
      </c>
      <c r="Q254" s="162">
        <v>2.0899999999999998E-3</v>
      </c>
      <c r="R254" s="162">
        <f t="shared" ref="R254:R262" si="82">Q254*H254</f>
        <v>5.7474999999999991E-3</v>
      </c>
      <c r="S254" s="162">
        <v>0</v>
      </c>
      <c r="T254" s="163">
        <f t="shared" ref="T254:T262" si="83">S254*H254</f>
        <v>0</v>
      </c>
      <c r="AR254" s="164" t="s">
        <v>244</v>
      </c>
      <c r="AT254" s="164" t="s">
        <v>178</v>
      </c>
      <c r="AU254" s="164" t="s">
        <v>86</v>
      </c>
      <c r="AY254" s="13" t="s">
        <v>176</v>
      </c>
      <c r="BE254" s="165">
        <f t="shared" ref="BE254:BE262" si="84">IF(N254="základná",J254,0)</f>
        <v>0</v>
      </c>
      <c r="BF254" s="165">
        <f t="shared" ref="BF254:BF262" si="85">IF(N254="znížená",J254,0)</f>
        <v>0</v>
      </c>
      <c r="BG254" s="165">
        <f t="shared" ref="BG254:BG262" si="86">IF(N254="zákl. prenesená",J254,0)</f>
        <v>0</v>
      </c>
      <c r="BH254" s="165">
        <f t="shared" ref="BH254:BH262" si="87">IF(N254="zníž. prenesená",J254,0)</f>
        <v>0</v>
      </c>
      <c r="BI254" s="165">
        <f t="shared" ref="BI254:BI262" si="88">IF(N254="nulová",J254,0)</f>
        <v>0</v>
      </c>
      <c r="BJ254" s="13" t="s">
        <v>86</v>
      </c>
      <c r="BK254" s="165">
        <f t="shared" ref="BK254:BK262" si="89">ROUND(I254*H254,2)</f>
        <v>0</v>
      </c>
      <c r="BL254" s="13" t="s">
        <v>244</v>
      </c>
      <c r="BM254" s="164" t="s">
        <v>1956</v>
      </c>
    </row>
    <row r="255" spans="2:65" s="1" customFormat="1" ht="24" customHeight="1">
      <c r="B255" s="152"/>
      <c r="C255" s="153" t="s">
        <v>575</v>
      </c>
      <c r="D255" s="153" t="s">
        <v>178</v>
      </c>
      <c r="E255" s="154" t="s">
        <v>1957</v>
      </c>
      <c r="F255" s="155" t="s">
        <v>1958</v>
      </c>
      <c r="G255" s="156" t="s">
        <v>431</v>
      </c>
      <c r="H255" s="157">
        <v>8</v>
      </c>
      <c r="I255" s="158"/>
      <c r="J255" s="159">
        <f t="shared" si="80"/>
        <v>0</v>
      </c>
      <c r="K255" s="155" t="s">
        <v>182</v>
      </c>
      <c r="L255" s="28"/>
      <c r="M255" s="160" t="s">
        <v>1</v>
      </c>
      <c r="N255" s="161" t="s">
        <v>40</v>
      </c>
      <c r="O255" s="51"/>
      <c r="P255" s="162">
        <f t="shared" si="81"/>
        <v>0</v>
      </c>
      <c r="Q255" s="162">
        <v>2.82E-3</v>
      </c>
      <c r="R255" s="162">
        <f t="shared" si="82"/>
        <v>2.256E-2</v>
      </c>
      <c r="S255" s="162">
        <v>0</v>
      </c>
      <c r="T255" s="163">
        <f t="shared" si="83"/>
        <v>0</v>
      </c>
      <c r="AR255" s="164" t="s">
        <v>244</v>
      </c>
      <c r="AT255" s="164" t="s">
        <v>178</v>
      </c>
      <c r="AU255" s="164" t="s">
        <v>86</v>
      </c>
      <c r="AY255" s="13" t="s">
        <v>176</v>
      </c>
      <c r="BE255" s="165">
        <f t="shared" si="84"/>
        <v>0</v>
      </c>
      <c r="BF255" s="165">
        <f t="shared" si="85"/>
        <v>0</v>
      </c>
      <c r="BG255" s="165">
        <f t="shared" si="86"/>
        <v>0</v>
      </c>
      <c r="BH255" s="165">
        <f t="shared" si="87"/>
        <v>0</v>
      </c>
      <c r="BI255" s="165">
        <f t="shared" si="88"/>
        <v>0</v>
      </c>
      <c r="BJ255" s="13" t="s">
        <v>86</v>
      </c>
      <c r="BK255" s="165">
        <f t="shared" si="89"/>
        <v>0</v>
      </c>
      <c r="BL255" s="13" t="s">
        <v>244</v>
      </c>
      <c r="BM255" s="164" t="s">
        <v>1959</v>
      </c>
    </row>
    <row r="256" spans="2:65" s="1" customFormat="1" ht="24" customHeight="1">
      <c r="B256" s="152"/>
      <c r="C256" s="153" t="s">
        <v>579</v>
      </c>
      <c r="D256" s="153" t="s">
        <v>178</v>
      </c>
      <c r="E256" s="154" t="s">
        <v>1960</v>
      </c>
      <c r="F256" s="155" t="s">
        <v>1961</v>
      </c>
      <c r="G256" s="156" t="s">
        <v>431</v>
      </c>
      <c r="H256" s="157">
        <v>3</v>
      </c>
      <c r="I256" s="158"/>
      <c r="J256" s="159">
        <f t="shared" si="80"/>
        <v>0</v>
      </c>
      <c r="K256" s="155" t="s">
        <v>182</v>
      </c>
      <c r="L256" s="28"/>
      <c r="M256" s="160" t="s">
        <v>1</v>
      </c>
      <c r="N256" s="161" t="s">
        <v>40</v>
      </c>
      <c r="O256" s="51"/>
      <c r="P256" s="162">
        <f t="shared" si="81"/>
        <v>0</v>
      </c>
      <c r="Q256" s="162">
        <v>3.3899999999999998E-3</v>
      </c>
      <c r="R256" s="162">
        <f t="shared" si="82"/>
        <v>1.0169999999999998E-2</v>
      </c>
      <c r="S256" s="162">
        <v>0</v>
      </c>
      <c r="T256" s="163">
        <f t="shared" si="83"/>
        <v>0</v>
      </c>
      <c r="AR256" s="164" t="s">
        <v>244</v>
      </c>
      <c r="AT256" s="164" t="s">
        <v>178</v>
      </c>
      <c r="AU256" s="164" t="s">
        <v>86</v>
      </c>
      <c r="AY256" s="13" t="s">
        <v>176</v>
      </c>
      <c r="BE256" s="165">
        <f t="shared" si="84"/>
        <v>0</v>
      </c>
      <c r="BF256" s="165">
        <f t="shared" si="85"/>
        <v>0</v>
      </c>
      <c r="BG256" s="165">
        <f t="shared" si="86"/>
        <v>0</v>
      </c>
      <c r="BH256" s="165">
        <f t="shared" si="87"/>
        <v>0</v>
      </c>
      <c r="BI256" s="165">
        <f t="shared" si="88"/>
        <v>0</v>
      </c>
      <c r="BJ256" s="13" t="s">
        <v>86</v>
      </c>
      <c r="BK256" s="165">
        <f t="shared" si="89"/>
        <v>0</v>
      </c>
      <c r="BL256" s="13" t="s">
        <v>244</v>
      </c>
      <c r="BM256" s="164" t="s">
        <v>1962</v>
      </c>
    </row>
    <row r="257" spans="2:65" s="1" customFormat="1" ht="24" customHeight="1">
      <c r="B257" s="152"/>
      <c r="C257" s="153" t="s">
        <v>585</v>
      </c>
      <c r="D257" s="153" t="s">
        <v>178</v>
      </c>
      <c r="E257" s="154" t="s">
        <v>735</v>
      </c>
      <c r="F257" s="155" t="s">
        <v>736</v>
      </c>
      <c r="G257" s="156" t="s">
        <v>431</v>
      </c>
      <c r="H257" s="157">
        <v>3</v>
      </c>
      <c r="I257" s="158"/>
      <c r="J257" s="159">
        <f t="shared" si="80"/>
        <v>0</v>
      </c>
      <c r="K257" s="155" t="s">
        <v>182</v>
      </c>
      <c r="L257" s="28"/>
      <c r="M257" s="160" t="s">
        <v>1</v>
      </c>
      <c r="N257" s="161" t="s">
        <v>40</v>
      </c>
      <c r="O257" s="51"/>
      <c r="P257" s="162">
        <f t="shared" si="81"/>
        <v>0</v>
      </c>
      <c r="Q257" s="162">
        <v>2.0699999999999998E-3</v>
      </c>
      <c r="R257" s="162">
        <f t="shared" si="82"/>
        <v>6.2099999999999994E-3</v>
      </c>
      <c r="S257" s="162">
        <v>0</v>
      </c>
      <c r="T257" s="163">
        <f t="shared" si="83"/>
        <v>0</v>
      </c>
      <c r="AR257" s="164" t="s">
        <v>244</v>
      </c>
      <c r="AT257" s="164" t="s">
        <v>178</v>
      </c>
      <c r="AU257" s="164" t="s">
        <v>86</v>
      </c>
      <c r="AY257" s="13" t="s">
        <v>176</v>
      </c>
      <c r="BE257" s="165">
        <f t="shared" si="84"/>
        <v>0</v>
      </c>
      <c r="BF257" s="165">
        <f t="shared" si="85"/>
        <v>0</v>
      </c>
      <c r="BG257" s="165">
        <f t="shared" si="86"/>
        <v>0</v>
      </c>
      <c r="BH257" s="165">
        <f t="shared" si="87"/>
        <v>0</v>
      </c>
      <c r="BI257" s="165">
        <f t="shared" si="88"/>
        <v>0</v>
      </c>
      <c r="BJ257" s="13" t="s">
        <v>86</v>
      </c>
      <c r="BK257" s="165">
        <f t="shared" si="89"/>
        <v>0</v>
      </c>
      <c r="BL257" s="13" t="s">
        <v>244</v>
      </c>
      <c r="BM257" s="164" t="s">
        <v>1963</v>
      </c>
    </row>
    <row r="258" spans="2:65" s="1" customFormat="1" ht="24" customHeight="1">
      <c r="B258" s="152"/>
      <c r="C258" s="153" t="s">
        <v>561</v>
      </c>
      <c r="D258" s="153" t="s">
        <v>178</v>
      </c>
      <c r="E258" s="154" t="s">
        <v>743</v>
      </c>
      <c r="F258" s="155" t="s">
        <v>744</v>
      </c>
      <c r="G258" s="156" t="s">
        <v>221</v>
      </c>
      <c r="H258" s="157">
        <v>1</v>
      </c>
      <c r="I258" s="158"/>
      <c r="J258" s="159">
        <f t="shared" si="80"/>
        <v>0</v>
      </c>
      <c r="K258" s="155" t="s">
        <v>182</v>
      </c>
      <c r="L258" s="183"/>
      <c r="M258" s="160" t="s">
        <v>1</v>
      </c>
      <c r="N258" s="161" t="s">
        <v>40</v>
      </c>
      <c r="O258" s="51"/>
      <c r="P258" s="162">
        <f t="shared" si="81"/>
        <v>0</v>
      </c>
      <c r="Q258" s="162">
        <v>1.58E-3</v>
      </c>
      <c r="R258" s="162">
        <f t="shared" si="82"/>
        <v>1.58E-3</v>
      </c>
      <c r="S258" s="162">
        <v>0</v>
      </c>
      <c r="T258" s="163">
        <f t="shared" si="83"/>
        <v>0</v>
      </c>
      <c r="AR258" s="164" t="s">
        <v>244</v>
      </c>
      <c r="AT258" s="164" t="s">
        <v>178</v>
      </c>
      <c r="AU258" s="164" t="s">
        <v>86</v>
      </c>
      <c r="AY258" s="13" t="s">
        <v>176</v>
      </c>
      <c r="BE258" s="165">
        <f t="shared" si="84"/>
        <v>0</v>
      </c>
      <c r="BF258" s="165">
        <f t="shared" si="85"/>
        <v>0</v>
      </c>
      <c r="BG258" s="165">
        <f t="shared" si="86"/>
        <v>0</v>
      </c>
      <c r="BH258" s="165">
        <f t="shared" si="87"/>
        <v>0</v>
      </c>
      <c r="BI258" s="165">
        <f t="shared" si="88"/>
        <v>0</v>
      </c>
      <c r="BJ258" s="13" t="s">
        <v>86</v>
      </c>
      <c r="BK258" s="165">
        <f t="shared" si="89"/>
        <v>0</v>
      </c>
      <c r="BL258" s="13" t="s">
        <v>244</v>
      </c>
      <c r="BM258" s="164" t="s">
        <v>1964</v>
      </c>
    </row>
    <row r="259" spans="2:65" s="1" customFormat="1" ht="36" customHeight="1">
      <c r="B259" s="152"/>
      <c r="C259" s="153" t="s">
        <v>592</v>
      </c>
      <c r="D259" s="153" t="s">
        <v>178</v>
      </c>
      <c r="E259" s="154" t="s">
        <v>767</v>
      </c>
      <c r="F259" s="155" t="s">
        <v>768</v>
      </c>
      <c r="G259" s="156" t="s">
        <v>221</v>
      </c>
      <c r="H259" s="157">
        <v>2</v>
      </c>
      <c r="I259" s="158"/>
      <c r="J259" s="159">
        <f t="shared" si="80"/>
        <v>0</v>
      </c>
      <c r="K259" s="155" t="s">
        <v>182</v>
      </c>
      <c r="L259" s="28"/>
      <c r="M259" s="160" t="s">
        <v>1</v>
      </c>
      <c r="N259" s="161" t="s">
        <v>40</v>
      </c>
      <c r="O259" s="51"/>
      <c r="P259" s="162">
        <f t="shared" si="81"/>
        <v>0</v>
      </c>
      <c r="Q259" s="162">
        <v>1E-4</v>
      </c>
      <c r="R259" s="162">
        <f t="shared" si="82"/>
        <v>2.0000000000000001E-4</v>
      </c>
      <c r="S259" s="162">
        <v>0</v>
      </c>
      <c r="T259" s="163">
        <f t="shared" si="83"/>
        <v>0</v>
      </c>
      <c r="AR259" s="164" t="s">
        <v>244</v>
      </c>
      <c r="AT259" s="164" t="s">
        <v>178</v>
      </c>
      <c r="AU259" s="164" t="s">
        <v>86</v>
      </c>
      <c r="AY259" s="13" t="s">
        <v>176</v>
      </c>
      <c r="BE259" s="165">
        <f t="shared" si="84"/>
        <v>0</v>
      </c>
      <c r="BF259" s="165">
        <f t="shared" si="85"/>
        <v>0</v>
      </c>
      <c r="BG259" s="165">
        <f t="shared" si="86"/>
        <v>0</v>
      </c>
      <c r="BH259" s="165">
        <f t="shared" si="87"/>
        <v>0</v>
      </c>
      <c r="BI259" s="165">
        <f t="shared" si="88"/>
        <v>0</v>
      </c>
      <c r="BJ259" s="13" t="s">
        <v>86</v>
      </c>
      <c r="BK259" s="165">
        <f t="shared" si="89"/>
        <v>0</v>
      </c>
      <c r="BL259" s="13" t="s">
        <v>244</v>
      </c>
      <c r="BM259" s="164" t="s">
        <v>1965</v>
      </c>
    </row>
    <row r="260" spans="2:65" s="1" customFormat="1" ht="16.5" customHeight="1">
      <c r="B260" s="152"/>
      <c r="C260" s="166" t="s">
        <v>596</v>
      </c>
      <c r="D260" s="166" t="s">
        <v>383</v>
      </c>
      <c r="E260" s="167" t="s">
        <v>775</v>
      </c>
      <c r="F260" s="168" t="s">
        <v>776</v>
      </c>
      <c r="G260" s="169" t="s">
        <v>221</v>
      </c>
      <c r="H260" s="170">
        <v>2</v>
      </c>
      <c r="I260" s="171"/>
      <c r="J260" s="172">
        <f t="shared" si="80"/>
        <v>0</v>
      </c>
      <c r="K260" s="168" t="s">
        <v>182</v>
      </c>
      <c r="L260" s="173"/>
      <c r="M260" s="174" t="s">
        <v>1</v>
      </c>
      <c r="N260" s="175" t="s">
        <v>40</v>
      </c>
      <c r="O260" s="51"/>
      <c r="P260" s="162">
        <f t="shared" si="81"/>
        <v>0</v>
      </c>
      <c r="Q260" s="162">
        <v>3.1E-4</v>
      </c>
      <c r="R260" s="162">
        <f t="shared" si="82"/>
        <v>6.2E-4</v>
      </c>
      <c r="S260" s="162">
        <v>0</v>
      </c>
      <c r="T260" s="163">
        <f t="shared" si="83"/>
        <v>0</v>
      </c>
      <c r="AR260" s="164" t="s">
        <v>310</v>
      </c>
      <c r="AT260" s="164" t="s">
        <v>383</v>
      </c>
      <c r="AU260" s="164" t="s">
        <v>86</v>
      </c>
      <c r="AY260" s="13" t="s">
        <v>176</v>
      </c>
      <c r="BE260" s="165">
        <f t="shared" si="84"/>
        <v>0</v>
      </c>
      <c r="BF260" s="165">
        <f t="shared" si="85"/>
        <v>0</v>
      </c>
      <c r="BG260" s="165">
        <f t="shared" si="86"/>
        <v>0</v>
      </c>
      <c r="BH260" s="165">
        <f t="shared" si="87"/>
        <v>0</v>
      </c>
      <c r="BI260" s="165">
        <f t="shared" si="88"/>
        <v>0</v>
      </c>
      <c r="BJ260" s="13" t="s">
        <v>86</v>
      </c>
      <c r="BK260" s="165">
        <f t="shared" si="89"/>
        <v>0</v>
      </c>
      <c r="BL260" s="13" t="s">
        <v>244</v>
      </c>
      <c r="BM260" s="164" t="s">
        <v>1966</v>
      </c>
    </row>
    <row r="261" spans="2:65" s="1" customFormat="1" ht="16.5" customHeight="1">
      <c r="B261" s="152"/>
      <c r="C261" s="153" t="s">
        <v>600</v>
      </c>
      <c r="D261" s="153" t="s">
        <v>178</v>
      </c>
      <c r="E261" s="154" t="s">
        <v>1967</v>
      </c>
      <c r="F261" s="155" t="s">
        <v>1968</v>
      </c>
      <c r="G261" s="156" t="s">
        <v>431</v>
      </c>
      <c r="H261" s="157">
        <v>2.2000000000000002</v>
      </c>
      <c r="I261" s="158"/>
      <c r="J261" s="159">
        <f t="shared" si="80"/>
        <v>0</v>
      </c>
      <c r="K261" s="155" t="s">
        <v>1</v>
      </c>
      <c r="L261" s="28"/>
      <c r="M261" s="160" t="s">
        <v>1</v>
      </c>
      <c r="N261" s="161" t="s">
        <v>40</v>
      </c>
      <c r="O261" s="51"/>
      <c r="P261" s="162">
        <f t="shared" si="81"/>
        <v>0</v>
      </c>
      <c r="Q261" s="162">
        <v>1E-4</v>
      </c>
      <c r="R261" s="162">
        <f t="shared" si="82"/>
        <v>2.2000000000000003E-4</v>
      </c>
      <c r="S261" s="162">
        <v>0</v>
      </c>
      <c r="T261" s="163">
        <f t="shared" si="83"/>
        <v>0</v>
      </c>
      <c r="AR261" s="164" t="s">
        <v>244</v>
      </c>
      <c r="AT261" s="164" t="s">
        <v>178</v>
      </c>
      <c r="AU261" s="164" t="s">
        <v>86</v>
      </c>
      <c r="AY261" s="13" t="s">
        <v>176</v>
      </c>
      <c r="BE261" s="165">
        <f t="shared" si="84"/>
        <v>0</v>
      </c>
      <c r="BF261" s="165">
        <f t="shared" si="85"/>
        <v>0</v>
      </c>
      <c r="BG261" s="165">
        <f t="shared" si="86"/>
        <v>0</v>
      </c>
      <c r="BH261" s="165">
        <f t="shared" si="87"/>
        <v>0</v>
      </c>
      <c r="BI261" s="165">
        <f t="shared" si="88"/>
        <v>0</v>
      </c>
      <c r="BJ261" s="13" t="s">
        <v>86</v>
      </c>
      <c r="BK261" s="165">
        <f t="shared" si="89"/>
        <v>0</v>
      </c>
      <c r="BL261" s="13" t="s">
        <v>244</v>
      </c>
      <c r="BM261" s="164" t="s">
        <v>1969</v>
      </c>
    </row>
    <row r="262" spans="2:65" s="1" customFormat="1" ht="24" customHeight="1">
      <c r="B262" s="152"/>
      <c r="C262" s="153" t="s">
        <v>604</v>
      </c>
      <c r="D262" s="153" t="s">
        <v>178</v>
      </c>
      <c r="E262" s="154" t="s">
        <v>791</v>
      </c>
      <c r="F262" s="155" t="s">
        <v>792</v>
      </c>
      <c r="G262" s="156" t="s">
        <v>206</v>
      </c>
      <c r="H262" s="157">
        <v>0.114</v>
      </c>
      <c r="I262" s="158"/>
      <c r="J262" s="159">
        <f t="shared" si="80"/>
        <v>0</v>
      </c>
      <c r="K262" s="155" t="s">
        <v>182</v>
      </c>
      <c r="L262" s="183"/>
      <c r="M262" s="160" t="s">
        <v>1</v>
      </c>
      <c r="N262" s="161" t="s">
        <v>40</v>
      </c>
      <c r="O262" s="51"/>
      <c r="P262" s="162">
        <f t="shared" si="81"/>
        <v>0</v>
      </c>
      <c r="Q262" s="162">
        <v>0</v>
      </c>
      <c r="R262" s="162">
        <f t="shared" si="82"/>
        <v>0</v>
      </c>
      <c r="S262" s="162">
        <v>0</v>
      </c>
      <c r="T262" s="163">
        <f t="shared" si="83"/>
        <v>0</v>
      </c>
      <c r="AR262" s="164" t="s">
        <v>244</v>
      </c>
      <c r="AT262" s="164" t="s">
        <v>178</v>
      </c>
      <c r="AU262" s="164" t="s">
        <v>86</v>
      </c>
      <c r="AY262" s="13" t="s">
        <v>176</v>
      </c>
      <c r="BE262" s="165">
        <f t="shared" si="84"/>
        <v>0</v>
      </c>
      <c r="BF262" s="165">
        <f t="shared" si="85"/>
        <v>0</v>
      </c>
      <c r="BG262" s="165">
        <f t="shared" si="86"/>
        <v>0</v>
      </c>
      <c r="BH262" s="165">
        <f t="shared" si="87"/>
        <v>0</v>
      </c>
      <c r="BI262" s="165">
        <f t="shared" si="88"/>
        <v>0</v>
      </c>
      <c r="BJ262" s="13" t="s">
        <v>86</v>
      </c>
      <c r="BK262" s="165">
        <f t="shared" si="89"/>
        <v>0</v>
      </c>
      <c r="BL262" s="13" t="s">
        <v>244</v>
      </c>
      <c r="BM262" s="164" t="s">
        <v>1970</v>
      </c>
    </row>
    <row r="263" spans="2:65" s="11" customFormat="1" ht="22.9" customHeight="1">
      <c r="B263" s="139"/>
      <c r="D263" s="140" t="s">
        <v>73</v>
      </c>
      <c r="E263" s="150" t="s">
        <v>808</v>
      </c>
      <c r="F263" s="150" t="s">
        <v>809</v>
      </c>
      <c r="I263" s="142"/>
      <c r="J263" s="151">
        <f>BK263</f>
        <v>0</v>
      </c>
      <c r="L263" s="139"/>
      <c r="M263" s="144"/>
      <c r="N263" s="145"/>
      <c r="O263" s="145"/>
      <c r="P263" s="146">
        <f>SUM(P264:P266)</f>
        <v>0</v>
      </c>
      <c r="Q263" s="145"/>
      <c r="R263" s="146">
        <f>SUM(R264:R266)</f>
        <v>4.1107999999999999E-2</v>
      </c>
      <c r="S263" s="145"/>
      <c r="T263" s="147">
        <f>SUM(T264:T266)</f>
        <v>0</v>
      </c>
      <c r="AR263" s="140" t="s">
        <v>86</v>
      </c>
      <c r="AT263" s="148" t="s">
        <v>73</v>
      </c>
      <c r="AU263" s="148" t="s">
        <v>81</v>
      </c>
      <c r="AY263" s="140" t="s">
        <v>176</v>
      </c>
      <c r="BK263" s="149">
        <f>SUM(BK264:BK266)</f>
        <v>0</v>
      </c>
    </row>
    <row r="264" spans="2:65" s="1" customFormat="1" ht="16.5" customHeight="1">
      <c r="B264" s="152"/>
      <c r="C264" s="153" t="s">
        <v>608</v>
      </c>
      <c r="D264" s="153" t="s">
        <v>178</v>
      </c>
      <c r="E264" s="154" t="s">
        <v>831</v>
      </c>
      <c r="F264" s="155" t="s">
        <v>832</v>
      </c>
      <c r="G264" s="156" t="s">
        <v>431</v>
      </c>
      <c r="H264" s="157">
        <v>7.4</v>
      </c>
      <c r="I264" s="158"/>
      <c r="J264" s="159">
        <f>ROUND(I264*H264,2)</f>
        <v>0</v>
      </c>
      <c r="K264" s="155" t="s">
        <v>182</v>
      </c>
      <c r="L264" s="28"/>
      <c r="M264" s="160" t="s">
        <v>1</v>
      </c>
      <c r="N264" s="161" t="s">
        <v>40</v>
      </c>
      <c r="O264" s="51"/>
      <c r="P264" s="162">
        <f>O264*H264</f>
        <v>0</v>
      </c>
      <c r="Q264" s="162">
        <v>4.2000000000000002E-4</v>
      </c>
      <c r="R264" s="162">
        <f>Q264*H264</f>
        <v>3.1080000000000001E-3</v>
      </c>
      <c r="S264" s="162">
        <v>0</v>
      </c>
      <c r="T264" s="163">
        <f>S264*H264</f>
        <v>0</v>
      </c>
      <c r="AR264" s="164" t="s">
        <v>244</v>
      </c>
      <c r="AT264" s="164" t="s">
        <v>178</v>
      </c>
      <c r="AU264" s="164" t="s">
        <v>86</v>
      </c>
      <c r="AY264" s="13" t="s">
        <v>176</v>
      </c>
      <c r="BE264" s="165">
        <f>IF(N264="základná",J264,0)</f>
        <v>0</v>
      </c>
      <c r="BF264" s="165">
        <f>IF(N264="znížená",J264,0)</f>
        <v>0</v>
      </c>
      <c r="BG264" s="165">
        <f>IF(N264="zákl. prenesená",J264,0)</f>
        <v>0</v>
      </c>
      <c r="BH264" s="165">
        <f>IF(N264="zníž. prenesená",J264,0)</f>
        <v>0</v>
      </c>
      <c r="BI264" s="165">
        <f>IF(N264="nulová",J264,0)</f>
        <v>0</v>
      </c>
      <c r="BJ264" s="13" t="s">
        <v>86</v>
      </c>
      <c r="BK264" s="165">
        <f>ROUND(I264*H264,2)</f>
        <v>0</v>
      </c>
      <c r="BL264" s="13" t="s">
        <v>244</v>
      </c>
      <c r="BM264" s="164" t="s">
        <v>1971</v>
      </c>
    </row>
    <row r="265" spans="2:65" s="1" customFormat="1" ht="16.5" customHeight="1">
      <c r="B265" s="152"/>
      <c r="C265" s="166" t="s">
        <v>614</v>
      </c>
      <c r="D265" s="166" t="s">
        <v>383</v>
      </c>
      <c r="E265" s="167" t="s">
        <v>835</v>
      </c>
      <c r="F265" s="168" t="s">
        <v>836</v>
      </c>
      <c r="G265" s="169" t="s">
        <v>221</v>
      </c>
      <c r="H265" s="170">
        <v>1</v>
      </c>
      <c r="I265" s="171"/>
      <c r="J265" s="172">
        <f>ROUND(I265*H265,2)</f>
        <v>0</v>
      </c>
      <c r="K265" s="168" t="s">
        <v>182</v>
      </c>
      <c r="L265" s="173"/>
      <c r="M265" s="174" t="s">
        <v>1</v>
      </c>
      <c r="N265" s="175" t="s">
        <v>40</v>
      </c>
      <c r="O265" s="51"/>
      <c r="P265" s="162">
        <f>O265*H265</f>
        <v>0</v>
      </c>
      <c r="Q265" s="162">
        <v>3.7999999999999999E-2</v>
      </c>
      <c r="R265" s="162">
        <f>Q265*H265</f>
        <v>3.7999999999999999E-2</v>
      </c>
      <c r="S265" s="162">
        <v>0</v>
      </c>
      <c r="T265" s="163">
        <f>S265*H265</f>
        <v>0</v>
      </c>
      <c r="AR265" s="164" t="s">
        <v>310</v>
      </c>
      <c r="AT265" s="164" t="s">
        <v>383</v>
      </c>
      <c r="AU265" s="164" t="s">
        <v>86</v>
      </c>
      <c r="AY265" s="13" t="s">
        <v>176</v>
      </c>
      <c r="BE265" s="165">
        <f>IF(N265="základná",J265,0)</f>
        <v>0</v>
      </c>
      <c r="BF265" s="165">
        <f>IF(N265="znížená",J265,0)</f>
        <v>0</v>
      </c>
      <c r="BG265" s="165">
        <f>IF(N265="zákl. prenesená",J265,0)</f>
        <v>0</v>
      </c>
      <c r="BH265" s="165">
        <f>IF(N265="zníž. prenesená",J265,0)</f>
        <v>0</v>
      </c>
      <c r="BI265" s="165">
        <f>IF(N265="nulová",J265,0)</f>
        <v>0</v>
      </c>
      <c r="BJ265" s="13" t="s">
        <v>86</v>
      </c>
      <c r="BK265" s="165">
        <f>ROUND(I265*H265,2)</f>
        <v>0</v>
      </c>
      <c r="BL265" s="13" t="s">
        <v>244</v>
      </c>
      <c r="BM265" s="164" t="s">
        <v>1972</v>
      </c>
    </row>
    <row r="266" spans="2:65" s="1" customFormat="1" ht="24" customHeight="1">
      <c r="B266" s="152"/>
      <c r="C266" s="153" t="s">
        <v>618</v>
      </c>
      <c r="D266" s="153" t="s">
        <v>178</v>
      </c>
      <c r="E266" s="154" t="s">
        <v>895</v>
      </c>
      <c r="F266" s="155" t="s">
        <v>896</v>
      </c>
      <c r="G266" s="156" t="s">
        <v>206</v>
      </c>
      <c r="H266" s="157">
        <v>0.22700000000000001</v>
      </c>
      <c r="I266" s="158"/>
      <c r="J266" s="159">
        <f>ROUND(I266*H266,2)</f>
        <v>0</v>
      </c>
      <c r="K266" s="155" t="s">
        <v>182</v>
      </c>
      <c r="L266" s="183"/>
      <c r="M266" s="160" t="s">
        <v>1</v>
      </c>
      <c r="N266" s="161" t="s">
        <v>40</v>
      </c>
      <c r="O266" s="51"/>
      <c r="P266" s="162">
        <f>O266*H266</f>
        <v>0</v>
      </c>
      <c r="Q266" s="162">
        <v>0</v>
      </c>
      <c r="R266" s="162">
        <f>Q266*H266</f>
        <v>0</v>
      </c>
      <c r="S266" s="162">
        <v>0</v>
      </c>
      <c r="T266" s="163">
        <f>S266*H266</f>
        <v>0</v>
      </c>
      <c r="AR266" s="164" t="s">
        <v>244</v>
      </c>
      <c r="AT266" s="164" t="s">
        <v>178</v>
      </c>
      <c r="AU266" s="164" t="s">
        <v>86</v>
      </c>
      <c r="AY266" s="13" t="s">
        <v>176</v>
      </c>
      <c r="BE266" s="165">
        <f>IF(N266="základná",J266,0)</f>
        <v>0</v>
      </c>
      <c r="BF266" s="165">
        <f>IF(N266="znížená",J266,0)</f>
        <v>0</v>
      </c>
      <c r="BG266" s="165">
        <f>IF(N266="zákl. prenesená",J266,0)</f>
        <v>0</v>
      </c>
      <c r="BH266" s="165">
        <f>IF(N266="zníž. prenesená",J266,0)</f>
        <v>0</v>
      </c>
      <c r="BI266" s="165">
        <f>IF(N266="nulová",J266,0)</f>
        <v>0</v>
      </c>
      <c r="BJ266" s="13" t="s">
        <v>86</v>
      </c>
      <c r="BK266" s="165">
        <f>ROUND(I266*H266,2)</f>
        <v>0</v>
      </c>
      <c r="BL266" s="13" t="s">
        <v>244</v>
      </c>
      <c r="BM266" s="164" t="s">
        <v>1973</v>
      </c>
    </row>
    <row r="267" spans="2:65" s="11" customFormat="1" ht="22.9" customHeight="1">
      <c r="B267" s="139"/>
      <c r="D267" s="140" t="s">
        <v>73</v>
      </c>
      <c r="E267" s="150" t="s">
        <v>898</v>
      </c>
      <c r="F267" s="150" t="s">
        <v>899</v>
      </c>
      <c r="I267" s="142"/>
      <c r="J267" s="151">
        <f>BK267</f>
        <v>0</v>
      </c>
      <c r="L267" s="139"/>
      <c r="M267" s="144"/>
      <c r="N267" s="145"/>
      <c r="O267" s="145"/>
      <c r="P267" s="146">
        <f>SUM(P268:P269)</f>
        <v>0</v>
      </c>
      <c r="Q267" s="145"/>
      <c r="R267" s="146">
        <f>SUM(R268:R269)</f>
        <v>0</v>
      </c>
      <c r="S267" s="145"/>
      <c r="T267" s="147">
        <f>SUM(T268:T269)</f>
        <v>0</v>
      </c>
      <c r="AR267" s="140" t="s">
        <v>86</v>
      </c>
      <c r="AT267" s="148" t="s">
        <v>73</v>
      </c>
      <c r="AU267" s="148" t="s">
        <v>81</v>
      </c>
      <c r="AY267" s="140" t="s">
        <v>176</v>
      </c>
      <c r="BK267" s="149">
        <f>SUM(BK268:BK269)</f>
        <v>0</v>
      </c>
    </row>
    <row r="268" spans="2:65" s="1" customFormat="1" ht="24" customHeight="1">
      <c r="B268" s="152"/>
      <c r="C268" s="153" t="s">
        <v>622</v>
      </c>
      <c r="D268" s="153" t="s">
        <v>178</v>
      </c>
      <c r="E268" s="154" t="s">
        <v>1974</v>
      </c>
      <c r="F268" s="155" t="s">
        <v>1975</v>
      </c>
      <c r="G268" s="156" t="s">
        <v>1976</v>
      </c>
      <c r="H268" s="157">
        <v>7.2</v>
      </c>
      <c r="I268" s="158"/>
      <c r="J268" s="159">
        <f>ROUND(I268*H268,2)</f>
        <v>0</v>
      </c>
      <c r="K268" s="155" t="s">
        <v>182</v>
      </c>
      <c r="L268" s="28"/>
      <c r="M268" s="160" t="s">
        <v>1</v>
      </c>
      <c r="N268" s="161" t="s">
        <v>40</v>
      </c>
      <c r="O268" s="51"/>
      <c r="P268" s="162">
        <f>O268*H268</f>
        <v>0</v>
      </c>
      <c r="Q268" s="162">
        <v>0</v>
      </c>
      <c r="R268" s="162">
        <f>Q268*H268</f>
        <v>0</v>
      </c>
      <c r="S268" s="162">
        <v>0</v>
      </c>
      <c r="T268" s="163">
        <f>S268*H268</f>
        <v>0</v>
      </c>
      <c r="AR268" s="164" t="s">
        <v>244</v>
      </c>
      <c r="AT268" s="164" t="s">
        <v>178</v>
      </c>
      <c r="AU268" s="164" t="s">
        <v>86</v>
      </c>
      <c r="AY268" s="13" t="s">
        <v>176</v>
      </c>
      <c r="BE268" s="165">
        <f>IF(N268="základná",J268,0)</f>
        <v>0</v>
      </c>
      <c r="BF268" s="165">
        <f>IF(N268="znížená",J268,0)</f>
        <v>0</v>
      </c>
      <c r="BG268" s="165">
        <f>IF(N268="zákl. prenesená",J268,0)</f>
        <v>0</v>
      </c>
      <c r="BH268" s="165">
        <f>IF(N268="zníž. prenesená",J268,0)</f>
        <v>0</v>
      </c>
      <c r="BI268" s="165">
        <f>IF(N268="nulová",J268,0)</f>
        <v>0</v>
      </c>
      <c r="BJ268" s="13" t="s">
        <v>86</v>
      </c>
      <c r="BK268" s="165">
        <f>ROUND(I268*H268,2)</f>
        <v>0</v>
      </c>
      <c r="BL268" s="13" t="s">
        <v>244</v>
      </c>
      <c r="BM268" s="164" t="s">
        <v>1977</v>
      </c>
    </row>
    <row r="269" spans="2:65" s="1" customFormat="1" ht="24" customHeight="1">
      <c r="B269" s="152"/>
      <c r="C269" s="153" t="s">
        <v>626</v>
      </c>
      <c r="D269" s="153" t="s">
        <v>178</v>
      </c>
      <c r="E269" s="154" t="s">
        <v>949</v>
      </c>
      <c r="F269" s="155" t="s">
        <v>950</v>
      </c>
      <c r="G269" s="156" t="s">
        <v>206</v>
      </c>
      <c r="H269" s="157">
        <v>5.0000000000000001E-3</v>
      </c>
      <c r="I269" s="158"/>
      <c r="J269" s="159">
        <f>ROUND(I269*H269,2)</f>
        <v>0</v>
      </c>
      <c r="K269" s="155" t="s">
        <v>182</v>
      </c>
      <c r="L269" s="183"/>
      <c r="M269" s="160" t="s">
        <v>1</v>
      </c>
      <c r="N269" s="161" t="s">
        <v>40</v>
      </c>
      <c r="O269" s="51"/>
      <c r="P269" s="162">
        <f>O269*H269</f>
        <v>0</v>
      </c>
      <c r="Q269" s="162">
        <v>0</v>
      </c>
      <c r="R269" s="162">
        <f>Q269*H269</f>
        <v>0</v>
      </c>
      <c r="S269" s="162">
        <v>0</v>
      </c>
      <c r="T269" s="163">
        <f>S269*H269</f>
        <v>0</v>
      </c>
      <c r="AR269" s="164" t="s">
        <v>244</v>
      </c>
      <c r="AT269" s="164" t="s">
        <v>178</v>
      </c>
      <c r="AU269" s="164" t="s">
        <v>86</v>
      </c>
      <c r="AY269" s="13" t="s">
        <v>176</v>
      </c>
      <c r="BE269" s="165">
        <f>IF(N269="základná",J269,0)</f>
        <v>0</v>
      </c>
      <c r="BF269" s="165">
        <f>IF(N269="znížená",J269,0)</f>
        <v>0</v>
      </c>
      <c r="BG269" s="165">
        <f>IF(N269="zákl. prenesená",J269,0)</f>
        <v>0</v>
      </c>
      <c r="BH269" s="165">
        <f>IF(N269="zníž. prenesená",J269,0)</f>
        <v>0</v>
      </c>
      <c r="BI269" s="165">
        <f>IF(N269="nulová",J269,0)</f>
        <v>0</v>
      </c>
      <c r="BJ269" s="13" t="s">
        <v>86</v>
      </c>
      <c r="BK269" s="165">
        <f>ROUND(I269*H269,2)</f>
        <v>0</v>
      </c>
      <c r="BL269" s="13" t="s">
        <v>244</v>
      </c>
      <c r="BM269" s="164" t="s">
        <v>1978</v>
      </c>
    </row>
    <row r="270" spans="2:65" s="11" customFormat="1" ht="22.9" customHeight="1">
      <c r="B270" s="139"/>
      <c r="D270" s="140" t="s">
        <v>73</v>
      </c>
      <c r="E270" s="150" t="s">
        <v>1047</v>
      </c>
      <c r="F270" s="150" t="s">
        <v>1048</v>
      </c>
      <c r="I270" s="142"/>
      <c r="J270" s="151">
        <f>BK270</f>
        <v>0</v>
      </c>
      <c r="L270" s="139"/>
      <c r="M270" s="144"/>
      <c r="N270" s="145"/>
      <c r="O270" s="145"/>
      <c r="P270" s="146">
        <f>SUM(P271:P276)</f>
        <v>0</v>
      </c>
      <c r="Q270" s="145"/>
      <c r="R270" s="146">
        <f>SUM(R271:R276)</f>
        <v>0.14658797999999998</v>
      </c>
      <c r="S270" s="145"/>
      <c r="T270" s="147">
        <f>SUM(T271:T276)</f>
        <v>0</v>
      </c>
      <c r="AR270" s="140" t="s">
        <v>86</v>
      </c>
      <c r="AT270" s="148" t="s">
        <v>73</v>
      </c>
      <c r="AU270" s="148" t="s">
        <v>81</v>
      </c>
      <c r="AY270" s="140" t="s">
        <v>176</v>
      </c>
      <c r="BK270" s="149">
        <f>SUM(BK271:BK276)</f>
        <v>0</v>
      </c>
    </row>
    <row r="271" spans="2:65" s="1" customFormat="1" ht="16.5" customHeight="1">
      <c r="B271" s="152"/>
      <c r="C271" s="153" t="s">
        <v>630</v>
      </c>
      <c r="D271" s="153" t="s">
        <v>178</v>
      </c>
      <c r="E271" s="154" t="s">
        <v>1050</v>
      </c>
      <c r="F271" s="155" t="s">
        <v>1051</v>
      </c>
      <c r="G271" s="156" t="s">
        <v>431</v>
      </c>
      <c r="H271" s="157">
        <v>10.95</v>
      </c>
      <c r="I271" s="158"/>
      <c r="J271" s="159">
        <f t="shared" ref="J271:J276" si="90">ROUND(I271*H271,2)</f>
        <v>0</v>
      </c>
      <c r="K271" s="155" t="s">
        <v>182</v>
      </c>
      <c r="L271" s="28"/>
      <c r="M271" s="160" t="s">
        <v>1</v>
      </c>
      <c r="N271" s="161" t="s">
        <v>40</v>
      </c>
      <c r="O271" s="51"/>
      <c r="P271" s="162">
        <f t="shared" ref="P271:P276" si="91">O271*H271</f>
        <v>0</v>
      </c>
      <c r="Q271" s="162">
        <v>2.96E-3</v>
      </c>
      <c r="R271" s="162">
        <f t="shared" ref="R271:R276" si="92">Q271*H271</f>
        <v>3.2411999999999996E-2</v>
      </c>
      <c r="S271" s="162">
        <v>0</v>
      </c>
      <c r="T271" s="163">
        <f t="shared" ref="T271:T276" si="93">S271*H271</f>
        <v>0</v>
      </c>
      <c r="AR271" s="164" t="s">
        <v>244</v>
      </c>
      <c r="AT271" s="164" t="s">
        <v>178</v>
      </c>
      <c r="AU271" s="164" t="s">
        <v>86</v>
      </c>
      <c r="AY271" s="13" t="s">
        <v>176</v>
      </c>
      <c r="BE271" s="165">
        <f t="shared" ref="BE271:BE276" si="94">IF(N271="základná",J271,0)</f>
        <v>0</v>
      </c>
      <c r="BF271" s="165">
        <f t="shared" ref="BF271:BF276" si="95">IF(N271="znížená",J271,0)</f>
        <v>0</v>
      </c>
      <c r="BG271" s="165">
        <f t="shared" ref="BG271:BG276" si="96">IF(N271="zákl. prenesená",J271,0)</f>
        <v>0</v>
      </c>
      <c r="BH271" s="165">
        <f t="shared" ref="BH271:BH276" si="97">IF(N271="zníž. prenesená",J271,0)</f>
        <v>0</v>
      </c>
      <c r="BI271" s="165">
        <f t="shared" ref="BI271:BI276" si="98">IF(N271="nulová",J271,0)</f>
        <v>0</v>
      </c>
      <c r="BJ271" s="13" t="s">
        <v>86</v>
      </c>
      <c r="BK271" s="165">
        <f t="shared" ref="BK271:BK276" si="99">ROUND(I271*H271,2)</f>
        <v>0</v>
      </c>
      <c r="BL271" s="13" t="s">
        <v>244</v>
      </c>
      <c r="BM271" s="164" t="s">
        <v>1979</v>
      </c>
    </row>
    <row r="272" spans="2:65" s="1" customFormat="1" ht="16.5" customHeight="1">
      <c r="B272" s="152"/>
      <c r="C272" s="166" t="s">
        <v>634</v>
      </c>
      <c r="D272" s="166" t="s">
        <v>383</v>
      </c>
      <c r="E272" s="167" t="s">
        <v>1054</v>
      </c>
      <c r="F272" s="168" t="s">
        <v>1055</v>
      </c>
      <c r="G272" s="169" t="s">
        <v>431</v>
      </c>
      <c r="H272" s="170">
        <v>11.169</v>
      </c>
      <c r="I272" s="171"/>
      <c r="J272" s="172">
        <f t="shared" si="90"/>
        <v>0</v>
      </c>
      <c r="K272" s="168" t="s">
        <v>182</v>
      </c>
      <c r="L272" s="173"/>
      <c r="M272" s="174" t="s">
        <v>1</v>
      </c>
      <c r="N272" s="175" t="s">
        <v>40</v>
      </c>
      <c r="O272" s="51"/>
      <c r="P272" s="162">
        <f t="shared" si="91"/>
        <v>0</v>
      </c>
      <c r="Q272" s="162">
        <v>4.2000000000000002E-4</v>
      </c>
      <c r="R272" s="162">
        <f t="shared" si="92"/>
        <v>4.69098E-3</v>
      </c>
      <c r="S272" s="162">
        <v>0</v>
      </c>
      <c r="T272" s="163">
        <f t="shared" si="93"/>
        <v>0</v>
      </c>
      <c r="AR272" s="164" t="s">
        <v>310</v>
      </c>
      <c r="AT272" s="164" t="s">
        <v>383</v>
      </c>
      <c r="AU272" s="164" t="s">
        <v>86</v>
      </c>
      <c r="AY272" s="13" t="s">
        <v>176</v>
      </c>
      <c r="BE272" s="165">
        <f t="shared" si="94"/>
        <v>0</v>
      </c>
      <c r="BF272" s="165">
        <f t="shared" si="95"/>
        <v>0</v>
      </c>
      <c r="BG272" s="165">
        <f t="shared" si="96"/>
        <v>0</v>
      </c>
      <c r="BH272" s="165">
        <f t="shared" si="97"/>
        <v>0</v>
      </c>
      <c r="BI272" s="165">
        <f t="shared" si="98"/>
        <v>0</v>
      </c>
      <c r="BJ272" s="13" t="s">
        <v>86</v>
      </c>
      <c r="BK272" s="165">
        <f t="shared" si="99"/>
        <v>0</v>
      </c>
      <c r="BL272" s="13" t="s">
        <v>244</v>
      </c>
      <c r="BM272" s="164" t="s">
        <v>1980</v>
      </c>
    </row>
    <row r="273" spans="2:65" s="1" customFormat="1" ht="16.5" customHeight="1">
      <c r="B273" s="152"/>
      <c r="C273" s="153" t="s">
        <v>638</v>
      </c>
      <c r="D273" s="153" t="s">
        <v>178</v>
      </c>
      <c r="E273" s="154" t="s">
        <v>1065</v>
      </c>
      <c r="F273" s="155" t="s">
        <v>1066</v>
      </c>
      <c r="G273" s="156" t="s">
        <v>181</v>
      </c>
      <c r="H273" s="157">
        <v>4.5</v>
      </c>
      <c r="I273" s="158"/>
      <c r="J273" s="159">
        <f t="shared" si="90"/>
        <v>0</v>
      </c>
      <c r="K273" s="155" t="s">
        <v>182</v>
      </c>
      <c r="L273" s="28"/>
      <c r="M273" s="160" t="s">
        <v>1</v>
      </c>
      <c r="N273" s="161" t="s">
        <v>40</v>
      </c>
      <c r="O273" s="51"/>
      <c r="P273" s="162">
        <f t="shared" si="91"/>
        <v>0</v>
      </c>
      <c r="Q273" s="162">
        <v>3.8500000000000001E-3</v>
      </c>
      <c r="R273" s="162">
        <f t="shared" si="92"/>
        <v>1.7325E-2</v>
      </c>
      <c r="S273" s="162">
        <v>0</v>
      </c>
      <c r="T273" s="163">
        <f t="shared" si="93"/>
        <v>0</v>
      </c>
      <c r="AR273" s="164" t="s">
        <v>244</v>
      </c>
      <c r="AT273" s="164" t="s">
        <v>178</v>
      </c>
      <c r="AU273" s="164" t="s">
        <v>86</v>
      </c>
      <c r="AY273" s="13" t="s">
        <v>176</v>
      </c>
      <c r="BE273" s="165">
        <f t="shared" si="94"/>
        <v>0</v>
      </c>
      <c r="BF273" s="165">
        <f t="shared" si="95"/>
        <v>0</v>
      </c>
      <c r="BG273" s="165">
        <f t="shared" si="96"/>
        <v>0</v>
      </c>
      <c r="BH273" s="165">
        <f t="shared" si="97"/>
        <v>0</v>
      </c>
      <c r="BI273" s="165">
        <f t="shared" si="98"/>
        <v>0</v>
      </c>
      <c r="BJ273" s="13" t="s">
        <v>86</v>
      </c>
      <c r="BK273" s="165">
        <f t="shared" si="99"/>
        <v>0</v>
      </c>
      <c r="BL273" s="13" t="s">
        <v>244</v>
      </c>
      <c r="BM273" s="164" t="s">
        <v>1981</v>
      </c>
    </row>
    <row r="274" spans="2:65" s="1" customFormat="1" ht="16.5" customHeight="1">
      <c r="B274" s="152"/>
      <c r="C274" s="166" t="s">
        <v>642</v>
      </c>
      <c r="D274" s="166" t="s">
        <v>383</v>
      </c>
      <c r="E274" s="167" t="s">
        <v>1069</v>
      </c>
      <c r="F274" s="168" t="s">
        <v>1070</v>
      </c>
      <c r="G274" s="169" t="s">
        <v>181</v>
      </c>
      <c r="H274" s="170">
        <v>4.59</v>
      </c>
      <c r="I274" s="171"/>
      <c r="J274" s="172">
        <f t="shared" si="90"/>
        <v>0</v>
      </c>
      <c r="K274" s="168" t="s">
        <v>182</v>
      </c>
      <c r="L274" s="173"/>
      <c r="M274" s="174" t="s">
        <v>1</v>
      </c>
      <c r="N274" s="175" t="s">
        <v>40</v>
      </c>
      <c r="O274" s="51"/>
      <c r="P274" s="162">
        <f t="shared" si="91"/>
        <v>0</v>
      </c>
      <c r="Q274" s="162">
        <v>0.02</v>
      </c>
      <c r="R274" s="162">
        <f t="shared" si="92"/>
        <v>9.1799999999999993E-2</v>
      </c>
      <c r="S274" s="162">
        <v>0</v>
      </c>
      <c r="T274" s="163">
        <f t="shared" si="93"/>
        <v>0</v>
      </c>
      <c r="AR274" s="164" t="s">
        <v>310</v>
      </c>
      <c r="AT274" s="164" t="s">
        <v>383</v>
      </c>
      <c r="AU274" s="164" t="s">
        <v>86</v>
      </c>
      <c r="AY274" s="13" t="s">
        <v>176</v>
      </c>
      <c r="BE274" s="165">
        <f t="shared" si="94"/>
        <v>0</v>
      </c>
      <c r="BF274" s="165">
        <f t="shared" si="95"/>
        <v>0</v>
      </c>
      <c r="BG274" s="165">
        <f t="shared" si="96"/>
        <v>0</v>
      </c>
      <c r="BH274" s="165">
        <f t="shared" si="97"/>
        <v>0</v>
      </c>
      <c r="BI274" s="165">
        <f t="shared" si="98"/>
        <v>0</v>
      </c>
      <c r="BJ274" s="13" t="s">
        <v>86</v>
      </c>
      <c r="BK274" s="165">
        <f t="shared" si="99"/>
        <v>0</v>
      </c>
      <c r="BL274" s="13" t="s">
        <v>244</v>
      </c>
      <c r="BM274" s="164" t="s">
        <v>1982</v>
      </c>
    </row>
    <row r="275" spans="2:65" s="1" customFormat="1" ht="24" customHeight="1">
      <c r="B275" s="152"/>
      <c r="C275" s="153" t="s">
        <v>646</v>
      </c>
      <c r="D275" s="153" t="s">
        <v>178</v>
      </c>
      <c r="E275" s="154" t="s">
        <v>1081</v>
      </c>
      <c r="F275" s="155" t="s">
        <v>1082</v>
      </c>
      <c r="G275" s="156" t="s">
        <v>181</v>
      </c>
      <c r="H275" s="157">
        <v>4.5</v>
      </c>
      <c r="I275" s="158"/>
      <c r="J275" s="159">
        <f t="shared" si="90"/>
        <v>0</v>
      </c>
      <c r="K275" s="155" t="s">
        <v>1</v>
      </c>
      <c r="L275" s="28"/>
      <c r="M275" s="160" t="s">
        <v>1</v>
      </c>
      <c r="N275" s="161" t="s">
        <v>40</v>
      </c>
      <c r="O275" s="51"/>
      <c r="P275" s="162">
        <f t="shared" si="91"/>
        <v>0</v>
      </c>
      <c r="Q275" s="162">
        <v>8.0000000000000007E-5</v>
      </c>
      <c r="R275" s="162">
        <f t="shared" si="92"/>
        <v>3.6000000000000002E-4</v>
      </c>
      <c r="S275" s="162">
        <v>0</v>
      </c>
      <c r="T275" s="163">
        <f t="shared" si="93"/>
        <v>0</v>
      </c>
      <c r="AR275" s="164" t="s">
        <v>244</v>
      </c>
      <c r="AT275" s="164" t="s">
        <v>178</v>
      </c>
      <c r="AU275" s="164" t="s">
        <v>86</v>
      </c>
      <c r="AY275" s="13" t="s">
        <v>176</v>
      </c>
      <c r="BE275" s="165">
        <f t="shared" si="94"/>
        <v>0</v>
      </c>
      <c r="BF275" s="165">
        <f t="shared" si="95"/>
        <v>0</v>
      </c>
      <c r="BG275" s="165">
        <f t="shared" si="96"/>
        <v>0</v>
      </c>
      <c r="BH275" s="165">
        <f t="shared" si="97"/>
        <v>0</v>
      </c>
      <c r="BI275" s="165">
        <f t="shared" si="98"/>
        <v>0</v>
      </c>
      <c r="BJ275" s="13" t="s">
        <v>86</v>
      </c>
      <c r="BK275" s="165">
        <f t="shared" si="99"/>
        <v>0</v>
      </c>
      <c r="BL275" s="13" t="s">
        <v>244</v>
      </c>
      <c r="BM275" s="164" t="s">
        <v>1983</v>
      </c>
    </row>
    <row r="276" spans="2:65" s="1" customFormat="1" ht="24" customHeight="1">
      <c r="B276" s="152"/>
      <c r="C276" s="153" t="s">
        <v>650</v>
      </c>
      <c r="D276" s="153" t="s">
        <v>178</v>
      </c>
      <c r="E276" s="154" t="s">
        <v>1085</v>
      </c>
      <c r="F276" s="155" t="s">
        <v>1086</v>
      </c>
      <c r="G276" s="156" t="s">
        <v>206</v>
      </c>
      <c r="H276" s="157">
        <v>0.20699999999999999</v>
      </c>
      <c r="I276" s="158"/>
      <c r="J276" s="159">
        <f t="shared" si="90"/>
        <v>0</v>
      </c>
      <c r="K276" s="155" t="s">
        <v>182</v>
      </c>
      <c r="L276" s="183"/>
      <c r="M276" s="160" t="s">
        <v>1</v>
      </c>
      <c r="N276" s="161" t="s">
        <v>40</v>
      </c>
      <c r="O276" s="51"/>
      <c r="P276" s="162">
        <f t="shared" si="91"/>
        <v>0</v>
      </c>
      <c r="Q276" s="162">
        <v>0</v>
      </c>
      <c r="R276" s="162">
        <f t="shared" si="92"/>
        <v>0</v>
      </c>
      <c r="S276" s="162">
        <v>0</v>
      </c>
      <c r="T276" s="163">
        <f t="shared" si="93"/>
        <v>0</v>
      </c>
      <c r="AR276" s="164" t="s">
        <v>244</v>
      </c>
      <c r="AT276" s="164" t="s">
        <v>178</v>
      </c>
      <c r="AU276" s="164" t="s">
        <v>86</v>
      </c>
      <c r="AY276" s="13" t="s">
        <v>176</v>
      </c>
      <c r="BE276" s="165">
        <f t="shared" si="94"/>
        <v>0</v>
      </c>
      <c r="BF276" s="165">
        <f t="shared" si="95"/>
        <v>0</v>
      </c>
      <c r="BG276" s="165">
        <f t="shared" si="96"/>
        <v>0</v>
      </c>
      <c r="BH276" s="165">
        <f t="shared" si="97"/>
        <v>0</v>
      </c>
      <c r="BI276" s="165">
        <f t="shared" si="98"/>
        <v>0</v>
      </c>
      <c r="BJ276" s="13" t="s">
        <v>86</v>
      </c>
      <c r="BK276" s="165">
        <f t="shared" si="99"/>
        <v>0</v>
      </c>
      <c r="BL276" s="13" t="s">
        <v>244</v>
      </c>
      <c r="BM276" s="164" t="s">
        <v>1984</v>
      </c>
    </row>
    <row r="277" spans="2:65" s="11" customFormat="1" ht="22.9" customHeight="1">
      <c r="B277" s="139"/>
      <c r="D277" s="140" t="s">
        <v>73</v>
      </c>
      <c r="E277" s="150" t="s">
        <v>1150</v>
      </c>
      <c r="F277" s="150" t="s">
        <v>1151</v>
      </c>
      <c r="I277" s="142"/>
      <c r="J277" s="151">
        <f>BK277</f>
        <v>0</v>
      </c>
      <c r="L277" s="139"/>
      <c r="M277" s="144"/>
      <c r="N277" s="145"/>
      <c r="O277" s="145"/>
      <c r="P277" s="146">
        <f>P278</f>
        <v>0</v>
      </c>
      <c r="Q277" s="145"/>
      <c r="R277" s="146">
        <f>R278</f>
        <v>3.8159999999999999E-3</v>
      </c>
      <c r="S277" s="145"/>
      <c r="T277" s="147">
        <f>T278</f>
        <v>0</v>
      </c>
      <c r="AR277" s="140" t="s">
        <v>86</v>
      </c>
      <c r="AT277" s="148" t="s">
        <v>73</v>
      </c>
      <c r="AU277" s="148" t="s">
        <v>81</v>
      </c>
      <c r="AY277" s="140" t="s">
        <v>176</v>
      </c>
      <c r="BK277" s="149">
        <f>BK278</f>
        <v>0</v>
      </c>
    </row>
    <row r="278" spans="2:65" s="1" customFormat="1" ht="24" customHeight="1">
      <c r="B278" s="152"/>
      <c r="C278" s="153" t="s">
        <v>654</v>
      </c>
      <c r="D278" s="153" t="s">
        <v>178</v>
      </c>
      <c r="E278" s="154" t="s">
        <v>1153</v>
      </c>
      <c r="F278" s="155" t="s">
        <v>1154</v>
      </c>
      <c r="G278" s="156" t="s">
        <v>181</v>
      </c>
      <c r="H278" s="157">
        <v>9.5399999999999991</v>
      </c>
      <c r="I278" s="158"/>
      <c r="J278" s="159">
        <f>ROUND(I278*H278,2)</f>
        <v>0</v>
      </c>
      <c r="K278" s="155" t="s">
        <v>182</v>
      </c>
      <c r="L278" s="28"/>
      <c r="M278" s="160" t="s">
        <v>1</v>
      </c>
      <c r="N278" s="161" t="s">
        <v>40</v>
      </c>
      <c r="O278" s="51"/>
      <c r="P278" s="162">
        <f>O278*H278</f>
        <v>0</v>
      </c>
      <c r="Q278" s="162">
        <v>4.0000000000000002E-4</v>
      </c>
      <c r="R278" s="162">
        <f>Q278*H278</f>
        <v>3.8159999999999999E-3</v>
      </c>
      <c r="S278" s="162">
        <v>0</v>
      </c>
      <c r="T278" s="163">
        <f>S278*H278</f>
        <v>0</v>
      </c>
      <c r="AR278" s="164" t="s">
        <v>244</v>
      </c>
      <c r="AT278" s="164" t="s">
        <v>178</v>
      </c>
      <c r="AU278" s="164" t="s">
        <v>86</v>
      </c>
      <c r="AY278" s="13" t="s">
        <v>176</v>
      </c>
      <c r="BE278" s="165">
        <f>IF(N278="základná",J278,0)</f>
        <v>0</v>
      </c>
      <c r="BF278" s="165">
        <f>IF(N278="znížená",J278,0)</f>
        <v>0</v>
      </c>
      <c r="BG278" s="165">
        <f>IF(N278="zákl. prenesená",J278,0)</f>
        <v>0</v>
      </c>
      <c r="BH278" s="165">
        <f>IF(N278="zníž. prenesená",J278,0)</f>
        <v>0</v>
      </c>
      <c r="BI278" s="165">
        <f>IF(N278="nulová",J278,0)</f>
        <v>0</v>
      </c>
      <c r="BJ278" s="13" t="s">
        <v>86</v>
      </c>
      <c r="BK278" s="165">
        <f>ROUND(I278*H278,2)</f>
        <v>0</v>
      </c>
      <c r="BL278" s="13" t="s">
        <v>244</v>
      </c>
      <c r="BM278" s="164" t="s">
        <v>1985</v>
      </c>
    </row>
    <row r="279" spans="2:65" s="11" customFormat="1" ht="22.9" customHeight="1">
      <c r="B279" s="139"/>
      <c r="D279" s="140" t="s">
        <v>73</v>
      </c>
      <c r="E279" s="150" t="s">
        <v>1160</v>
      </c>
      <c r="F279" s="150" t="s">
        <v>1161</v>
      </c>
      <c r="I279" s="142"/>
      <c r="J279" s="151">
        <f>BK279</f>
        <v>0</v>
      </c>
      <c r="L279" s="139"/>
      <c r="M279" s="144"/>
      <c r="N279" s="145"/>
      <c r="O279" s="145"/>
      <c r="P279" s="146">
        <f>SUM(P280:P281)</f>
        <v>0</v>
      </c>
      <c r="Q279" s="145"/>
      <c r="R279" s="146">
        <f>SUM(R280:R281)</f>
        <v>5.3455499999999993E-3</v>
      </c>
      <c r="S279" s="145"/>
      <c r="T279" s="147">
        <f>SUM(T280:T281)</f>
        <v>0</v>
      </c>
      <c r="AR279" s="140" t="s">
        <v>86</v>
      </c>
      <c r="AT279" s="148" t="s">
        <v>73</v>
      </c>
      <c r="AU279" s="148" t="s">
        <v>81</v>
      </c>
      <c r="AY279" s="140" t="s">
        <v>176</v>
      </c>
      <c r="BK279" s="149">
        <f>SUM(BK280:BK281)</f>
        <v>0</v>
      </c>
    </row>
    <row r="280" spans="2:65" s="1" customFormat="1" ht="24" customHeight="1">
      <c r="B280" s="152"/>
      <c r="C280" s="153" t="s">
        <v>658</v>
      </c>
      <c r="D280" s="153" t="s">
        <v>178</v>
      </c>
      <c r="E280" s="154" t="s">
        <v>1167</v>
      </c>
      <c r="F280" s="155" t="s">
        <v>1168</v>
      </c>
      <c r="G280" s="156" t="s">
        <v>181</v>
      </c>
      <c r="H280" s="157">
        <v>11.879</v>
      </c>
      <c r="I280" s="158"/>
      <c r="J280" s="159">
        <f>ROUND(I280*H280,2)</f>
        <v>0</v>
      </c>
      <c r="K280" s="155" t="s">
        <v>182</v>
      </c>
      <c r="L280" s="28"/>
      <c r="M280" s="160" t="s">
        <v>1</v>
      </c>
      <c r="N280" s="161" t="s">
        <v>40</v>
      </c>
      <c r="O280" s="51"/>
      <c r="P280" s="162">
        <f>O280*H280</f>
        <v>0</v>
      </c>
      <c r="Q280" s="162">
        <v>1.2E-4</v>
      </c>
      <c r="R280" s="162">
        <f>Q280*H280</f>
        <v>1.42548E-3</v>
      </c>
      <c r="S280" s="162">
        <v>0</v>
      </c>
      <c r="T280" s="163">
        <f>S280*H280</f>
        <v>0</v>
      </c>
      <c r="AR280" s="164" t="s">
        <v>244</v>
      </c>
      <c r="AT280" s="164" t="s">
        <v>178</v>
      </c>
      <c r="AU280" s="164" t="s">
        <v>86</v>
      </c>
      <c r="AY280" s="13" t="s">
        <v>176</v>
      </c>
      <c r="BE280" s="165">
        <f>IF(N280="základná",J280,0)</f>
        <v>0</v>
      </c>
      <c r="BF280" s="165">
        <f>IF(N280="znížená",J280,0)</f>
        <v>0</v>
      </c>
      <c r="BG280" s="165">
        <f>IF(N280="zákl. prenesená",J280,0)</f>
        <v>0</v>
      </c>
      <c r="BH280" s="165">
        <f>IF(N280="zníž. prenesená",J280,0)</f>
        <v>0</v>
      </c>
      <c r="BI280" s="165">
        <f>IF(N280="nulová",J280,0)</f>
        <v>0</v>
      </c>
      <c r="BJ280" s="13" t="s">
        <v>86</v>
      </c>
      <c r="BK280" s="165">
        <f>ROUND(I280*H280,2)</f>
        <v>0</v>
      </c>
      <c r="BL280" s="13" t="s">
        <v>244</v>
      </c>
      <c r="BM280" s="164" t="s">
        <v>1986</v>
      </c>
    </row>
    <row r="281" spans="2:65" s="1" customFormat="1" ht="24" customHeight="1">
      <c r="B281" s="152"/>
      <c r="C281" s="153" t="s">
        <v>662</v>
      </c>
      <c r="D281" s="153" t="s">
        <v>178</v>
      </c>
      <c r="E281" s="154" t="s">
        <v>1171</v>
      </c>
      <c r="F281" s="155" t="s">
        <v>1172</v>
      </c>
      <c r="G281" s="156" t="s">
        <v>181</v>
      </c>
      <c r="H281" s="157">
        <v>11.879</v>
      </c>
      <c r="I281" s="158"/>
      <c r="J281" s="159">
        <f>ROUND(I281*H281,2)</f>
        <v>0</v>
      </c>
      <c r="K281" s="155" t="s">
        <v>182</v>
      </c>
      <c r="L281" s="28"/>
      <c r="M281" s="160" t="s">
        <v>1</v>
      </c>
      <c r="N281" s="161" t="s">
        <v>40</v>
      </c>
      <c r="O281" s="51"/>
      <c r="P281" s="162">
        <f>O281*H281</f>
        <v>0</v>
      </c>
      <c r="Q281" s="162">
        <v>3.3E-4</v>
      </c>
      <c r="R281" s="162">
        <f>Q281*H281</f>
        <v>3.9200699999999995E-3</v>
      </c>
      <c r="S281" s="162">
        <v>0</v>
      </c>
      <c r="T281" s="163">
        <f>S281*H281</f>
        <v>0</v>
      </c>
      <c r="AR281" s="164" t="s">
        <v>244</v>
      </c>
      <c r="AT281" s="164" t="s">
        <v>178</v>
      </c>
      <c r="AU281" s="164" t="s">
        <v>86</v>
      </c>
      <c r="AY281" s="13" t="s">
        <v>176</v>
      </c>
      <c r="BE281" s="165">
        <f>IF(N281="základná",J281,0)</f>
        <v>0</v>
      </c>
      <c r="BF281" s="165">
        <f>IF(N281="znížená",J281,0)</f>
        <v>0</v>
      </c>
      <c r="BG281" s="165">
        <f>IF(N281="zákl. prenesená",J281,0)</f>
        <v>0</v>
      </c>
      <c r="BH281" s="165">
        <f>IF(N281="zníž. prenesená",J281,0)</f>
        <v>0</v>
      </c>
      <c r="BI281" s="165">
        <f>IF(N281="nulová",J281,0)</f>
        <v>0</v>
      </c>
      <c r="BJ281" s="13" t="s">
        <v>86</v>
      </c>
      <c r="BK281" s="165">
        <f>ROUND(I281*H281,2)</f>
        <v>0</v>
      </c>
      <c r="BL281" s="13" t="s">
        <v>244</v>
      </c>
      <c r="BM281" s="164" t="s">
        <v>1987</v>
      </c>
    </row>
    <row r="282" spans="2:65" s="11" customFormat="1" ht="25.9" customHeight="1">
      <c r="B282" s="139"/>
      <c r="D282" s="140" t="s">
        <v>73</v>
      </c>
      <c r="E282" s="141" t="s">
        <v>383</v>
      </c>
      <c r="F282" s="141" t="s">
        <v>1174</v>
      </c>
      <c r="I282" s="142"/>
      <c r="J282" s="143">
        <f>BK282</f>
        <v>0</v>
      </c>
      <c r="L282" s="139"/>
      <c r="M282" s="144"/>
      <c r="N282" s="145"/>
      <c r="O282" s="145"/>
      <c r="P282" s="146">
        <f>P283</f>
        <v>0</v>
      </c>
      <c r="Q282" s="145"/>
      <c r="R282" s="146">
        <f>R283</f>
        <v>0</v>
      </c>
      <c r="S282" s="145"/>
      <c r="T282" s="147">
        <f>T283</f>
        <v>0</v>
      </c>
      <c r="AR282" s="140" t="s">
        <v>91</v>
      </c>
      <c r="AT282" s="148" t="s">
        <v>73</v>
      </c>
      <c r="AU282" s="148" t="s">
        <v>74</v>
      </c>
      <c r="AY282" s="140" t="s">
        <v>176</v>
      </c>
      <c r="BK282" s="149">
        <f>BK283</f>
        <v>0</v>
      </c>
    </row>
    <row r="283" spans="2:65" s="11" customFormat="1" ht="22.9" customHeight="1">
      <c r="B283" s="139"/>
      <c r="D283" s="140" t="s">
        <v>73</v>
      </c>
      <c r="E283" s="150" t="s">
        <v>1988</v>
      </c>
      <c r="F283" s="150" t="s">
        <v>1989</v>
      </c>
      <c r="I283" s="142"/>
      <c r="J283" s="151">
        <f>BK283</f>
        <v>0</v>
      </c>
      <c r="L283" s="139"/>
      <c r="M283" s="144"/>
      <c r="N283" s="145"/>
      <c r="O283" s="145"/>
      <c r="P283" s="146">
        <f>SUM(P284:P285)</f>
        <v>0</v>
      </c>
      <c r="Q283" s="145"/>
      <c r="R283" s="146">
        <f>SUM(R284:R285)</f>
        <v>0</v>
      </c>
      <c r="S283" s="145"/>
      <c r="T283" s="147">
        <f>SUM(T284:T285)</f>
        <v>0</v>
      </c>
      <c r="AR283" s="140" t="s">
        <v>91</v>
      </c>
      <c r="AT283" s="148" t="s">
        <v>73</v>
      </c>
      <c r="AU283" s="148" t="s">
        <v>81</v>
      </c>
      <c r="AY283" s="140" t="s">
        <v>176</v>
      </c>
      <c r="BK283" s="149">
        <f>SUM(BK284:BK285)</f>
        <v>0</v>
      </c>
    </row>
    <row r="284" spans="2:65" s="1" customFormat="1" ht="48" customHeight="1">
      <c r="B284" s="152"/>
      <c r="C284" s="153" t="s">
        <v>668</v>
      </c>
      <c r="D284" s="153" t="s">
        <v>178</v>
      </c>
      <c r="E284" s="154" t="s">
        <v>1990</v>
      </c>
      <c r="F284" s="155" t="s">
        <v>1991</v>
      </c>
      <c r="G284" s="156" t="s">
        <v>221</v>
      </c>
      <c r="H284" s="157">
        <v>1</v>
      </c>
      <c r="I284" s="158"/>
      <c r="J284" s="159">
        <f>ROUND(I284*H284,2)</f>
        <v>0</v>
      </c>
      <c r="K284" s="155" t="s">
        <v>182</v>
      </c>
      <c r="L284" s="28"/>
      <c r="M284" s="160" t="s">
        <v>1</v>
      </c>
      <c r="N284" s="161" t="s">
        <v>40</v>
      </c>
      <c r="O284" s="51"/>
      <c r="P284" s="162">
        <f>O284*H284</f>
        <v>0</v>
      </c>
      <c r="Q284" s="162">
        <v>0</v>
      </c>
      <c r="R284" s="162">
        <f>Q284*H284</f>
        <v>0</v>
      </c>
      <c r="S284" s="162">
        <v>0</v>
      </c>
      <c r="T284" s="163">
        <f>S284*H284</f>
        <v>0</v>
      </c>
      <c r="AR284" s="164" t="s">
        <v>441</v>
      </c>
      <c r="AT284" s="164" t="s">
        <v>178</v>
      </c>
      <c r="AU284" s="164" t="s">
        <v>86</v>
      </c>
      <c r="AY284" s="13" t="s">
        <v>176</v>
      </c>
      <c r="BE284" s="165">
        <f>IF(N284="základná",J284,0)</f>
        <v>0</v>
      </c>
      <c r="BF284" s="165">
        <f>IF(N284="znížená",J284,0)</f>
        <v>0</v>
      </c>
      <c r="BG284" s="165">
        <f>IF(N284="zákl. prenesená",J284,0)</f>
        <v>0</v>
      </c>
      <c r="BH284" s="165">
        <f>IF(N284="zníž. prenesená",J284,0)</f>
        <v>0</v>
      </c>
      <c r="BI284" s="165">
        <f>IF(N284="nulová",J284,0)</f>
        <v>0</v>
      </c>
      <c r="BJ284" s="13" t="s">
        <v>86</v>
      </c>
      <c r="BK284" s="165">
        <f>ROUND(I284*H284,2)</f>
        <v>0</v>
      </c>
      <c r="BL284" s="13" t="s">
        <v>441</v>
      </c>
      <c r="BM284" s="164" t="s">
        <v>1992</v>
      </c>
    </row>
    <row r="285" spans="2:65" s="1" customFormat="1" ht="24" customHeight="1">
      <c r="B285" s="152"/>
      <c r="C285" s="153" t="s">
        <v>672</v>
      </c>
      <c r="D285" s="153" t="s">
        <v>178</v>
      </c>
      <c r="E285" s="154" t="s">
        <v>1993</v>
      </c>
      <c r="F285" s="155" t="s">
        <v>1994</v>
      </c>
      <c r="G285" s="156" t="s">
        <v>221</v>
      </c>
      <c r="H285" s="157">
        <v>1</v>
      </c>
      <c r="I285" s="158"/>
      <c r="J285" s="159">
        <f>ROUND(I285*H285,2)</f>
        <v>0</v>
      </c>
      <c r="K285" s="155" t="s">
        <v>182</v>
      </c>
      <c r="L285" s="28"/>
      <c r="M285" s="176" t="s">
        <v>1</v>
      </c>
      <c r="N285" s="177" t="s">
        <v>40</v>
      </c>
      <c r="O285" s="178"/>
      <c r="P285" s="179">
        <f>O285*H285</f>
        <v>0</v>
      </c>
      <c r="Q285" s="179">
        <v>0</v>
      </c>
      <c r="R285" s="179">
        <f>Q285*H285</f>
        <v>0</v>
      </c>
      <c r="S285" s="179">
        <v>0</v>
      </c>
      <c r="T285" s="180">
        <f>S285*H285</f>
        <v>0</v>
      </c>
      <c r="AR285" s="164" t="s">
        <v>441</v>
      </c>
      <c r="AT285" s="164" t="s">
        <v>178</v>
      </c>
      <c r="AU285" s="164" t="s">
        <v>86</v>
      </c>
      <c r="AY285" s="13" t="s">
        <v>176</v>
      </c>
      <c r="BE285" s="165">
        <f>IF(N285="základná",J285,0)</f>
        <v>0</v>
      </c>
      <c r="BF285" s="165">
        <f>IF(N285="znížená",J285,0)</f>
        <v>0</v>
      </c>
      <c r="BG285" s="165">
        <f>IF(N285="zákl. prenesená",J285,0)</f>
        <v>0</v>
      </c>
      <c r="BH285" s="165">
        <f>IF(N285="zníž. prenesená",J285,0)</f>
        <v>0</v>
      </c>
      <c r="BI285" s="165">
        <f>IF(N285="nulová",J285,0)</f>
        <v>0</v>
      </c>
      <c r="BJ285" s="13" t="s">
        <v>86</v>
      </c>
      <c r="BK285" s="165">
        <f>ROUND(I285*H285,2)</f>
        <v>0</v>
      </c>
      <c r="BL285" s="13" t="s">
        <v>441</v>
      </c>
      <c r="BM285" s="164" t="s">
        <v>1995</v>
      </c>
    </row>
    <row r="286" spans="2:65" s="1" customFormat="1" ht="6.95" customHeight="1">
      <c r="B286" s="40"/>
      <c r="C286" s="41"/>
      <c r="D286" s="41"/>
      <c r="E286" s="41"/>
      <c r="F286" s="41"/>
      <c r="G286" s="41"/>
      <c r="H286" s="41"/>
      <c r="I286" s="113"/>
      <c r="J286" s="41"/>
      <c r="K286" s="41"/>
      <c r="L286" s="28"/>
    </row>
  </sheetData>
  <autoFilter ref="C144:K285" xr:uid="{00000000-0009-0000-0000-000004000000}"/>
  <mergeCells count="15">
    <mergeCell ref="E131:H131"/>
    <mergeCell ref="E135:H135"/>
    <mergeCell ref="E133:H133"/>
    <mergeCell ref="E137:H13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73"/>
  <sheetViews>
    <sheetView showGridLines="0" topLeftCell="A123" workbookViewId="0">
      <selection activeCell="L168" sqref="L168:L17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6.5" customWidth="1"/>
    <col min="7" max="7" width="7" customWidth="1"/>
    <col min="8" max="8" width="11.5" customWidth="1"/>
    <col min="9" max="9" width="20.1640625" style="89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111</v>
      </c>
    </row>
    <row r="3" spans="2:46" ht="6.9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4.95" customHeight="1">
      <c r="B4" s="16"/>
      <c r="D4" s="17" t="s">
        <v>121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30" t="str">
        <f>'Rekapitulácia stavby'!K6</f>
        <v>Centrum integrovanej zdravotnej starostlivosti v meste Dobšiná</v>
      </c>
      <c r="F7" s="231"/>
      <c r="G7" s="231"/>
      <c r="H7" s="231"/>
      <c r="L7" s="16"/>
    </row>
    <row r="8" spans="2:46" ht="12.75">
      <c r="B8" s="16"/>
      <c r="D8" s="23" t="s">
        <v>122</v>
      </c>
      <c r="L8" s="16"/>
    </row>
    <row r="9" spans="2:46" ht="25.5" customHeight="1">
      <c r="B9" s="16"/>
      <c r="E9" s="230" t="s">
        <v>1996</v>
      </c>
      <c r="F9" s="191"/>
      <c r="G9" s="191"/>
      <c r="H9" s="191"/>
      <c r="L9" s="16"/>
    </row>
    <row r="10" spans="2:46" ht="12" customHeight="1">
      <c r="B10" s="16"/>
      <c r="D10" s="23" t="s">
        <v>124</v>
      </c>
      <c r="L10" s="16"/>
    </row>
    <row r="11" spans="2:46" s="1" customFormat="1" ht="25.5" customHeight="1">
      <c r="B11" s="28"/>
      <c r="E11" s="232" t="s">
        <v>1997</v>
      </c>
      <c r="F11" s="233"/>
      <c r="G11" s="233"/>
      <c r="H11" s="233"/>
      <c r="I11" s="93"/>
      <c r="L11" s="28"/>
    </row>
    <row r="12" spans="2:46" s="1" customFormat="1" ht="12" customHeight="1">
      <c r="B12" s="28"/>
      <c r="D12" s="23" t="s">
        <v>126</v>
      </c>
      <c r="I12" s="93"/>
      <c r="L12" s="28"/>
    </row>
    <row r="13" spans="2:46" s="1" customFormat="1" ht="36.950000000000003" customHeight="1">
      <c r="B13" s="28"/>
      <c r="E13" s="198" t="s">
        <v>1998</v>
      </c>
      <c r="F13" s="233"/>
      <c r="G13" s="233"/>
      <c r="H13" s="233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 t="str">
        <f>'Rekapitulácia stavby'!AN8</f>
        <v>12/2018</v>
      </c>
      <c r="L16" s="28"/>
    </row>
    <row r="17" spans="2:12" s="1" customFormat="1" ht="10.9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6.9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34" t="str">
        <f>'Rekapitulácia stavby'!E14</f>
        <v>Vyplň údaj</v>
      </c>
      <c r="F22" s="201"/>
      <c r="G22" s="201"/>
      <c r="H22" s="201"/>
      <c r="I22" s="94" t="s">
        <v>25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6.9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94" t="s">
        <v>25</v>
      </c>
      <c r="J28" s="21" t="str">
        <f>IF('Rekapitulácia stavby'!AN20="","",'Rekapitulácia stavby'!AN20)</f>
        <v/>
      </c>
      <c r="L28" s="28"/>
    </row>
    <row r="29" spans="2:12" s="1" customFormat="1" ht="6.9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05" t="s">
        <v>1</v>
      </c>
      <c r="F31" s="205"/>
      <c r="G31" s="205"/>
      <c r="H31" s="205"/>
      <c r="I31" s="96"/>
      <c r="L31" s="95"/>
    </row>
    <row r="32" spans="2:12" s="1" customFormat="1" ht="6.95" customHeight="1">
      <c r="B32" s="28"/>
      <c r="I32" s="93"/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ROUND(J128, 2)</f>
        <v>0</v>
      </c>
      <c r="L34" s="28"/>
    </row>
    <row r="35" spans="2:12" s="1" customFormat="1" ht="6.9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4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45" customHeight="1">
      <c r="B37" s="28"/>
      <c r="D37" s="92" t="s">
        <v>38</v>
      </c>
      <c r="E37" s="23" t="s">
        <v>39</v>
      </c>
      <c r="F37" s="100">
        <f>ROUND((SUM(BE128:BE272)),  2)</f>
        <v>0</v>
      </c>
      <c r="I37" s="101">
        <v>0.2</v>
      </c>
      <c r="J37" s="100">
        <f>ROUND(((SUM(BE128:BE272))*I37),  2)</f>
        <v>0</v>
      </c>
      <c r="L37" s="28"/>
    </row>
    <row r="38" spans="2:12" s="1" customFormat="1" ht="14.45" customHeight="1">
      <c r="B38" s="28"/>
      <c r="E38" s="23" t="s">
        <v>40</v>
      </c>
      <c r="F38" s="100">
        <f>ROUND((SUM(BF128:BF272)),  2)</f>
        <v>0</v>
      </c>
      <c r="I38" s="101">
        <v>0.2</v>
      </c>
      <c r="J38" s="100">
        <f>ROUND(((SUM(BF128:BF272))*I38),  2)</f>
        <v>0</v>
      </c>
      <c r="L38" s="28"/>
    </row>
    <row r="39" spans="2:12" s="1" customFormat="1" ht="14.45" hidden="1" customHeight="1">
      <c r="B39" s="28"/>
      <c r="E39" s="23" t="s">
        <v>41</v>
      </c>
      <c r="F39" s="100">
        <f>ROUND((SUM(BG128:BG272)),  2)</f>
        <v>0</v>
      </c>
      <c r="I39" s="101">
        <v>0.2</v>
      </c>
      <c r="J39" s="100">
        <f>0</f>
        <v>0</v>
      </c>
      <c r="L39" s="28"/>
    </row>
    <row r="40" spans="2:12" s="1" customFormat="1" ht="14.45" hidden="1" customHeight="1">
      <c r="B40" s="28"/>
      <c r="E40" s="23" t="s">
        <v>42</v>
      </c>
      <c r="F40" s="100">
        <f>ROUND((SUM(BH128:BH272)),  2)</f>
        <v>0</v>
      </c>
      <c r="I40" s="101">
        <v>0.2</v>
      </c>
      <c r="J40" s="100">
        <f>0</f>
        <v>0</v>
      </c>
      <c r="L40" s="28"/>
    </row>
    <row r="41" spans="2:12" s="1" customFormat="1" ht="14.45" hidden="1" customHeight="1">
      <c r="B41" s="28"/>
      <c r="E41" s="23" t="s">
        <v>43</v>
      </c>
      <c r="F41" s="100">
        <f>ROUND((SUM(BI128:BI272)),  2)</f>
        <v>0</v>
      </c>
      <c r="I41" s="101">
        <v>0</v>
      </c>
      <c r="J41" s="100">
        <f>0</f>
        <v>0</v>
      </c>
      <c r="L41" s="28"/>
    </row>
    <row r="42" spans="2:12" s="1" customFormat="1" ht="6.9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45" customHeight="1">
      <c r="B44" s="28"/>
      <c r="I44" s="93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4.95" customHeight="1">
      <c r="B82" s="28"/>
      <c r="C82" s="17" t="s">
        <v>128</v>
      </c>
      <c r="I82" s="93"/>
      <c r="L82" s="28"/>
    </row>
    <row r="83" spans="2:12" s="1" customFormat="1" ht="6.9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30" t="str">
        <f>E7</f>
        <v>Centrum integrovanej zdravotnej starostlivosti v meste Dobšiná</v>
      </c>
      <c r="F85" s="231"/>
      <c r="G85" s="231"/>
      <c r="H85" s="231"/>
      <c r="I85" s="93"/>
      <c r="L85" s="28"/>
    </row>
    <row r="86" spans="2:12" ht="12" customHeight="1">
      <c r="B86" s="16"/>
      <c r="C86" s="23" t="s">
        <v>122</v>
      </c>
      <c r="L86" s="16"/>
    </row>
    <row r="87" spans="2:12" ht="25.5" customHeight="1">
      <c r="B87" s="16"/>
      <c r="E87" s="230" t="s">
        <v>1996</v>
      </c>
      <c r="F87" s="191"/>
      <c r="G87" s="191"/>
      <c r="H87" s="191"/>
      <c r="L87" s="16"/>
    </row>
    <row r="88" spans="2:12" ht="12" customHeight="1">
      <c r="B88" s="16"/>
      <c r="C88" s="23" t="s">
        <v>124</v>
      </c>
      <c r="L88" s="16"/>
    </row>
    <row r="89" spans="2:12" s="1" customFormat="1" ht="25.5" customHeight="1">
      <c r="B89" s="28"/>
      <c r="E89" s="232" t="s">
        <v>1997</v>
      </c>
      <c r="F89" s="233"/>
      <c r="G89" s="233"/>
      <c r="H89" s="233"/>
      <c r="I89" s="93"/>
      <c r="L89" s="28"/>
    </row>
    <row r="90" spans="2:12" s="1" customFormat="1" ht="12" customHeight="1">
      <c r="B90" s="28"/>
      <c r="C90" s="23" t="s">
        <v>126</v>
      </c>
      <c r="I90" s="93"/>
      <c r="L90" s="28"/>
    </row>
    <row r="91" spans="2:12" s="1" customFormat="1" ht="16.5" customHeight="1">
      <c r="B91" s="28"/>
      <c r="E91" s="198" t="str">
        <f>E13</f>
        <v>N.01 - Elektroinštalácia a bleskozvod</v>
      </c>
      <c r="F91" s="233"/>
      <c r="G91" s="233"/>
      <c r="H91" s="233"/>
      <c r="I91" s="93"/>
      <c r="L91" s="28"/>
    </row>
    <row r="92" spans="2:12" s="1" customFormat="1" ht="6.9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kat. územie Dobšiná, parc. číslo 1319/1</v>
      </c>
      <c r="I93" s="94" t="s">
        <v>21</v>
      </c>
      <c r="J93" s="48" t="str">
        <f>IF(J16="","",J16)</f>
        <v>12/2018</v>
      </c>
      <c r="L93" s="28"/>
    </row>
    <row r="94" spans="2:12" s="1" customFormat="1" ht="6.95" customHeight="1">
      <c r="B94" s="28"/>
      <c r="I94" s="93"/>
      <c r="L94" s="28"/>
    </row>
    <row r="95" spans="2:12" s="1" customFormat="1" ht="43.15" customHeight="1">
      <c r="B95" s="28"/>
      <c r="C95" s="23" t="s">
        <v>22</v>
      </c>
      <c r="F95" s="21" t="str">
        <f>E19</f>
        <v>mesto Dobšiná, SNP 554, 049 25 Dobšiná, SR</v>
      </c>
      <c r="I95" s="94" t="s">
        <v>28</v>
      </c>
      <c r="J95" s="26" t="str">
        <f>E25</f>
        <v>Ing.Jiří Tencar Ph.D.;Južná trieda 1566/41, Košice</v>
      </c>
      <c r="L95" s="28"/>
    </row>
    <row r="96" spans="2:12" s="1" customFormat="1" ht="15.2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 xml:space="preserve"> 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129</v>
      </c>
      <c r="D98" s="102"/>
      <c r="E98" s="102"/>
      <c r="F98" s="102"/>
      <c r="G98" s="102"/>
      <c r="H98" s="102"/>
      <c r="I98" s="116"/>
      <c r="J98" s="117" t="s">
        <v>130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" customHeight="1">
      <c r="B100" s="28"/>
      <c r="C100" s="118" t="s">
        <v>131</v>
      </c>
      <c r="I100" s="93"/>
      <c r="J100" s="62">
        <f>J128</f>
        <v>0</v>
      </c>
      <c r="L100" s="28"/>
      <c r="AU100" s="13" t="s">
        <v>132</v>
      </c>
    </row>
    <row r="101" spans="2:47" s="8" customFormat="1" ht="24.95" customHeight="1">
      <c r="B101" s="119"/>
      <c r="D101" s="120" t="s">
        <v>1999</v>
      </c>
      <c r="E101" s="121"/>
      <c r="F101" s="121"/>
      <c r="G101" s="121"/>
      <c r="H101" s="121"/>
      <c r="I101" s="122"/>
      <c r="J101" s="123">
        <f>J129</f>
        <v>0</v>
      </c>
      <c r="L101" s="119"/>
    </row>
    <row r="102" spans="2:47" s="9" customFormat="1" ht="19.899999999999999" customHeight="1">
      <c r="B102" s="124"/>
      <c r="D102" s="125" t="s">
        <v>2000</v>
      </c>
      <c r="E102" s="126"/>
      <c r="F102" s="126"/>
      <c r="G102" s="126"/>
      <c r="H102" s="126"/>
      <c r="I102" s="127"/>
      <c r="J102" s="128">
        <f>J130</f>
        <v>0</v>
      </c>
      <c r="L102" s="124"/>
    </row>
    <row r="103" spans="2:47" s="9" customFormat="1" ht="19.899999999999999" customHeight="1">
      <c r="B103" s="124"/>
      <c r="D103" s="125" t="s">
        <v>2001</v>
      </c>
      <c r="E103" s="126"/>
      <c r="F103" s="126"/>
      <c r="G103" s="126"/>
      <c r="H103" s="126"/>
      <c r="I103" s="127"/>
      <c r="J103" s="128">
        <f>J174</f>
        <v>0</v>
      </c>
      <c r="L103" s="124"/>
    </row>
    <row r="104" spans="2:47" s="9" customFormat="1" ht="19.899999999999999" customHeight="1">
      <c r="B104" s="124"/>
      <c r="D104" s="125" t="s">
        <v>2002</v>
      </c>
      <c r="E104" s="126"/>
      <c r="F104" s="126"/>
      <c r="G104" s="126"/>
      <c r="H104" s="126"/>
      <c r="I104" s="127"/>
      <c r="J104" s="128">
        <f>J271</f>
        <v>0</v>
      </c>
      <c r="L104" s="124"/>
    </row>
    <row r="105" spans="2:47" s="1" customFormat="1" ht="21.75" customHeight="1">
      <c r="B105" s="28"/>
      <c r="I105" s="93"/>
      <c r="L105" s="28"/>
    </row>
    <row r="106" spans="2:47" s="1" customFormat="1" ht="6.95" customHeight="1">
      <c r="B106" s="40"/>
      <c r="C106" s="41"/>
      <c r="D106" s="41"/>
      <c r="E106" s="41"/>
      <c r="F106" s="41"/>
      <c r="G106" s="41"/>
      <c r="H106" s="41"/>
      <c r="I106" s="113"/>
      <c r="J106" s="41"/>
      <c r="K106" s="41"/>
      <c r="L106" s="28"/>
    </row>
    <row r="110" spans="2:47" s="1" customFormat="1" ht="6.95" customHeight="1">
      <c r="B110" s="42"/>
      <c r="C110" s="43"/>
      <c r="D110" s="43"/>
      <c r="E110" s="43"/>
      <c r="F110" s="43"/>
      <c r="G110" s="43"/>
      <c r="H110" s="43"/>
      <c r="I110" s="114"/>
      <c r="J110" s="43"/>
      <c r="K110" s="43"/>
      <c r="L110" s="28"/>
    </row>
    <row r="111" spans="2:47" s="1" customFormat="1" ht="24.95" customHeight="1">
      <c r="B111" s="28"/>
      <c r="C111" s="17" t="s">
        <v>162</v>
      </c>
      <c r="I111" s="93"/>
      <c r="L111" s="28"/>
    </row>
    <row r="112" spans="2:47" s="1" customFormat="1" ht="6.95" customHeight="1">
      <c r="B112" s="28"/>
      <c r="I112" s="93"/>
      <c r="L112" s="28"/>
    </row>
    <row r="113" spans="2:63" s="1" customFormat="1" ht="12" customHeight="1">
      <c r="B113" s="28"/>
      <c r="C113" s="23" t="s">
        <v>15</v>
      </c>
      <c r="I113" s="93"/>
      <c r="L113" s="28"/>
    </row>
    <row r="114" spans="2:63" s="1" customFormat="1" ht="16.5" customHeight="1">
      <c r="B114" s="28"/>
      <c r="E114" s="230" t="str">
        <f>E7</f>
        <v>Centrum integrovanej zdravotnej starostlivosti v meste Dobšiná</v>
      </c>
      <c r="F114" s="231"/>
      <c r="G114" s="231"/>
      <c r="H114" s="231"/>
      <c r="I114" s="93"/>
      <c r="L114" s="28"/>
    </row>
    <row r="115" spans="2:63" ht="12" customHeight="1">
      <c r="B115" s="16"/>
      <c r="C115" s="23" t="s">
        <v>122</v>
      </c>
      <c r="L115" s="16"/>
    </row>
    <row r="116" spans="2:63" ht="25.5" customHeight="1">
      <c r="B116" s="16"/>
      <c r="E116" s="230" t="s">
        <v>1996</v>
      </c>
      <c r="F116" s="191"/>
      <c r="G116" s="191"/>
      <c r="H116" s="191"/>
      <c r="L116" s="16"/>
    </row>
    <row r="117" spans="2:63" ht="12" customHeight="1">
      <c r="B117" s="16"/>
      <c r="C117" s="23" t="s">
        <v>124</v>
      </c>
      <c r="L117" s="16"/>
    </row>
    <row r="118" spans="2:63" s="1" customFormat="1" ht="25.5" customHeight="1">
      <c r="B118" s="28"/>
      <c r="E118" s="232" t="s">
        <v>1997</v>
      </c>
      <c r="F118" s="233"/>
      <c r="G118" s="233"/>
      <c r="H118" s="233"/>
      <c r="I118" s="93"/>
      <c r="L118" s="28"/>
    </row>
    <row r="119" spans="2:63" s="1" customFormat="1" ht="12" customHeight="1">
      <c r="B119" s="28"/>
      <c r="C119" s="23" t="s">
        <v>126</v>
      </c>
      <c r="I119" s="93"/>
      <c r="L119" s="28"/>
    </row>
    <row r="120" spans="2:63" s="1" customFormat="1" ht="16.5" customHeight="1">
      <c r="B120" s="28"/>
      <c r="E120" s="198" t="str">
        <f>E13</f>
        <v>N.01 - Elektroinštalácia a bleskozvod</v>
      </c>
      <c r="F120" s="233"/>
      <c r="G120" s="233"/>
      <c r="H120" s="233"/>
      <c r="I120" s="93"/>
      <c r="L120" s="28"/>
    </row>
    <row r="121" spans="2:63" s="1" customFormat="1" ht="6.95" customHeight="1">
      <c r="B121" s="28"/>
      <c r="I121" s="93"/>
      <c r="L121" s="28"/>
    </row>
    <row r="122" spans="2:63" s="1" customFormat="1" ht="12" customHeight="1">
      <c r="B122" s="28"/>
      <c r="C122" s="23" t="s">
        <v>19</v>
      </c>
      <c r="F122" s="21" t="str">
        <f>F16</f>
        <v>kat. územie Dobšiná, parc. číslo 1319/1</v>
      </c>
      <c r="I122" s="94" t="s">
        <v>21</v>
      </c>
      <c r="J122" s="48" t="str">
        <f>IF(J16="","",J16)</f>
        <v>12/2018</v>
      </c>
      <c r="L122" s="28"/>
    </row>
    <row r="123" spans="2:63" s="1" customFormat="1" ht="6.95" customHeight="1">
      <c r="B123" s="28"/>
      <c r="I123" s="93"/>
      <c r="L123" s="28"/>
    </row>
    <row r="124" spans="2:63" s="1" customFormat="1" ht="43.15" customHeight="1">
      <c r="B124" s="28"/>
      <c r="C124" s="23" t="s">
        <v>22</v>
      </c>
      <c r="F124" s="21" t="str">
        <f>E19</f>
        <v>mesto Dobšiná, SNP 554, 049 25 Dobšiná, SR</v>
      </c>
      <c r="I124" s="94" t="s">
        <v>28</v>
      </c>
      <c r="J124" s="26" t="str">
        <f>E25</f>
        <v>Ing.Jiří Tencar Ph.D.;Južná trieda 1566/41, Košice</v>
      </c>
      <c r="L124" s="28"/>
    </row>
    <row r="125" spans="2:63" s="1" customFormat="1" ht="15.2" customHeight="1">
      <c r="B125" s="28"/>
      <c r="C125" s="23" t="s">
        <v>26</v>
      </c>
      <c r="F125" s="21" t="str">
        <f>IF(E22="","",E22)</f>
        <v>Vyplň údaj</v>
      </c>
      <c r="I125" s="94" t="s">
        <v>31</v>
      </c>
      <c r="J125" s="26" t="str">
        <f>E28</f>
        <v xml:space="preserve"> </v>
      </c>
      <c r="L125" s="28"/>
    </row>
    <row r="126" spans="2:63" s="1" customFormat="1" ht="10.35" customHeight="1">
      <c r="B126" s="28"/>
      <c r="I126" s="93"/>
      <c r="L126" s="28"/>
    </row>
    <row r="127" spans="2:63" s="10" customFormat="1" ht="29.25" customHeight="1">
      <c r="B127" s="129"/>
      <c r="C127" s="130" t="s">
        <v>163</v>
      </c>
      <c r="D127" s="131" t="s">
        <v>59</v>
      </c>
      <c r="E127" s="131" t="s">
        <v>55</v>
      </c>
      <c r="F127" s="131" t="s">
        <v>56</v>
      </c>
      <c r="G127" s="131" t="s">
        <v>164</v>
      </c>
      <c r="H127" s="131" t="s">
        <v>165</v>
      </c>
      <c r="I127" s="132" t="s">
        <v>166</v>
      </c>
      <c r="J127" s="133" t="s">
        <v>130</v>
      </c>
      <c r="K127" s="134" t="s">
        <v>167</v>
      </c>
      <c r="L127" s="129"/>
      <c r="M127" s="55" t="s">
        <v>1</v>
      </c>
      <c r="N127" s="56" t="s">
        <v>38</v>
      </c>
      <c r="O127" s="56" t="s">
        <v>168</v>
      </c>
      <c r="P127" s="56" t="s">
        <v>169</v>
      </c>
      <c r="Q127" s="56" t="s">
        <v>170</v>
      </c>
      <c r="R127" s="56" t="s">
        <v>171</v>
      </c>
      <c r="S127" s="56" t="s">
        <v>172</v>
      </c>
      <c r="T127" s="57" t="s">
        <v>173</v>
      </c>
    </row>
    <row r="128" spans="2:63" s="1" customFormat="1" ht="22.9" customHeight="1">
      <c r="B128" s="28"/>
      <c r="C128" s="60" t="s">
        <v>131</v>
      </c>
      <c r="I128" s="93"/>
      <c r="J128" s="135">
        <f>BK128</f>
        <v>0</v>
      </c>
      <c r="L128" s="28"/>
      <c r="M128" s="58"/>
      <c r="N128" s="49"/>
      <c r="O128" s="49"/>
      <c r="P128" s="136">
        <f>P129</f>
        <v>0</v>
      </c>
      <c r="Q128" s="49"/>
      <c r="R128" s="136">
        <f>R129</f>
        <v>0</v>
      </c>
      <c r="S128" s="49"/>
      <c r="T128" s="137">
        <f>T129</f>
        <v>0</v>
      </c>
      <c r="AT128" s="13" t="s">
        <v>73</v>
      </c>
      <c r="AU128" s="13" t="s">
        <v>132</v>
      </c>
      <c r="BK128" s="138">
        <f>BK129</f>
        <v>0</v>
      </c>
    </row>
    <row r="129" spans="2:65" s="11" customFormat="1" ht="25.9" customHeight="1">
      <c r="B129" s="139"/>
      <c r="D129" s="140" t="s">
        <v>73</v>
      </c>
      <c r="E129" s="141" t="s">
        <v>2003</v>
      </c>
      <c r="F129" s="141" t="s">
        <v>1176</v>
      </c>
      <c r="I129" s="142"/>
      <c r="J129" s="143">
        <f>BK129</f>
        <v>0</v>
      </c>
      <c r="L129" s="139"/>
      <c r="M129" s="144"/>
      <c r="N129" s="145"/>
      <c r="O129" s="145"/>
      <c r="P129" s="146">
        <f>P130+P174+P271</f>
        <v>0</v>
      </c>
      <c r="Q129" s="145"/>
      <c r="R129" s="146">
        <f>R130+R174+R271</f>
        <v>0</v>
      </c>
      <c r="S129" s="145"/>
      <c r="T129" s="147">
        <f>T130+T174+T271</f>
        <v>0</v>
      </c>
      <c r="AR129" s="140" t="s">
        <v>91</v>
      </c>
      <c r="AT129" s="148" t="s">
        <v>73</v>
      </c>
      <c r="AU129" s="148" t="s">
        <v>74</v>
      </c>
      <c r="AY129" s="140" t="s">
        <v>176</v>
      </c>
      <c r="BK129" s="149">
        <f>BK130+BK174+BK271</f>
        <v>0</v>
      </c>
    </row>
    <row r="130" spans="2:65" s="11" customFormat="1" ht="22.9" customHeight="1">
      <c r="B130" s="139"/>
      <c r="D130" s="140" t="s">
        <v>73</v>
      </c>
      <c r="E130" s="150" t="s">
        <v>2004</v>
      </c>
      <c r="F130" s="150" t="s">
        <v>2005</v>
      </c>
      <c r="I130" s="142"/>
      <c r="J130" s="151">
        <f>BK130</f>
        <v>0</v>
      </c>
      <c r="L130" s="139"/>
      <c r="M130" s="144"/>
      <c r="N130" s="145"/>
      <c r="O130" s="145"/>
      <c r="P130" s="146">
        <f>SUM(P131:P173)</f>
        <v>0</v>
      </c>
      <c r="Q130" s="145"/>
      <c r="R130" s="146">
        <f>SUM(R131:R173)</f>
        <v>0</v>
      </c>
      <c r="S130" s="145"/>
      <c r="T130" s="147">
        <f>SUM(T131:T173)</f>
        <v>0</v>
      </c>
      <c r="AR130" s="140" t="s">
        <v>91</v>
      </c>
      <c r="AT130" s="148" t="s">
        <v>73</v>
      </c>
      <c r="AU130" s="148" t="s">
        <v>81</v>
      </c>
      <c r="AY130" s="140" t="s">
        <v>176</v>
      </c>
      <c r="BK130" s="149">
        <f>SUM(BK131:BK173)</f>
        <v>0</v>
      </c>
    </row>
    <row r="131" spans="2:65" s="1" customFormat="1" ht="24" customHeight="1">
      <c r="B131" s="152"/>
      <c r="C131" s="153" t="s">
        <v>81</v>
      </c>
      <c r="D131" s="153" t="s">
        <v>178</v>
      </c>
      <c r="E131" s="154" t="s">
        <v>2006</v>
      </c>
      <c r="F131" s="155" t="s">
        <v>2007</v>
      </c>
      <c r="G131" s="156" t="s">
        <v>431</v>
      </c>
      <c r="H131" s="157">
        <v>210</v>
      </c>
      <c r="I131" s="158"/>
      <c r="J131" s="159">
        <f t="shared" ref="J131:J173" si="0">ROUND(I131*H131,2)</f>
        <v>0</v>
      </c>
      <c r="K131" s="155" t="s">
        <v>1</v>
      </c>
      <c r="L131" s="28"/>
      <c r="M131" s="160" t="s">
        <v>1</v>
      </c>
      <c r="N131" s="161" t="s">
        <v>40</v>
      </c>
      <c r="O131" s="51"/>
      <c r="P131" s="162">
        <f t="shared" ref="P131:P173" si="1">O131*H131</f>
        <v>0</v>
      </c>
      <c r="Q131" s="162">
        <v>0</v>
      </c>
      <c r="R131" s="162">
        <f t="shared" ref="R131:R173" si="2">Q131*H131</f>
        <v>0</v>
      </c>
      <c r="S131" s="162">
        <v>0</v>
      </c>
      <c r="T131" s="163">
        <f t="shared" ref="T131:T173" si="3">S131*H131</f>
        <v>0</v>
      </c>
      <c r="AR131" s="164" t="s">
        <v>441</v>
      </c>
      <c r="AT131" s="164" t="s">
        <v>178</v>
      </c>
      <c r="AU131" s="164" t="s">
        <v>86</v>
      </c>
      <c r="AY131" s="13" t="s">
        <v>176</v>
      </c>
      <c r="BE131" s="165">
        <f t="shared" ref="BE131:BE173" si="4">IF(N131="základná",J131,0)</f>
        <v>0</v>
      </c>
      <c r="BF131" s="165">
        <f t="shared" ref="BF131:BF173" si="5">IF(N131="znížená",J131,0)</f>
        <v>0</v>
      </c>
      <c r="BG131" s="165">
        <f t="shared" ref="BG131:BG173" si="6">IF(N131="zákl. prenesená",J131,0)</f>
        <v>0</v>
      </c>
      <c r="BH131" s="165">
        <f t="shared" ref="BH131:BH173" si="7">IF(N131="zníž. prenesená",J131,0)</f>
        <v>0</v>
      </c>
      <c r="BI131" s="165">
        <f t="shared" ref="BI131:BI173" si="8">IF(N131="nulová",J131,0)</f>
        <v>0</v>
      </c>
      <c r="BJ131" s="13" t="s">
        <v>86</v>
      </c>
      <c r="BK131" s="165">
        <f t="shared" ref="BK131:BK173" si="9">ROUND(I131*H131,2)</f>
        <v>0</v>
      </c>
      <c r="BL131" s="13" t="s">
        <v>441</v>
      </c>
      <c r="BM131" s="164" t="s">
        <v>86</v>
      </c>
    </row>
    <row r="132" spans="2:65" s="1" customFormat="1" ht="16.5" customHeight="1">
      <c r="B132" s="152"/>
      <c r="C132" s="166" t="s">
        <v>86</v>
      </c>
      <c r="D132" s="166" t="s">
        <v>383</v>
      </c>
      <c r="E132" s="167" t="s">
        <v>2008</v>
      </c>
      <c r="F132" s="168" t="s">
        <v>2009</v>
      </c>
      <c r="G132" s="169" t="s">
        <v>2010</v>
      </c>
      <c r="H132" s="170">
        <v>29</v>
      </c>
      <c r="I132" s="171"/>
      <c r="J132" s="172">
        <f t="shared" si="0"/>
        <v>0</v>
      </c>
      <c r="K132" s="168" t="s">
        <v>1</v>
      </c>
      <c r="L132" s="173"/>
      <c r="M132" s="174" t="s">
        <v>1</v>
      </c>
      <c r="N132" s="175" t="s">
        <v>40</v>
      </c>
      <c r="O132" s="51"/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AR132" s="164" t="s">
        <v>2011</v>
      </c>
      <c r="AT132" s="164" t="s">
        <v>383</v>
      </c>
      <c r="AU132" s="164" t="s">
        <v>86</v>
      </c>
      <c r="AY132" s="13" t="s">
        <v>176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3" t="s">
        <v>86</v>
      </c>
      <c r="BK132" s="165">
        <f t="shared" si="9"/>
        <v>0</v>
      </c>
      <c r="BL132" s="13" t="s">
        <v>441</v>
      </c>
      <c r="BM132" s="164" t="s">
        <v>183</v>
      </c>
    </row>
    <row r="133" spans="2:65" s="1" customFormat="1" ht="16.5" customHeight="1">
      <c r="B133" s="152"/>
      <c r="C133" s="166" t="s">
        <v>91</v>
      </c>
      <c r="D133" s="166" t="s">
        <v>383</v>
      </c>
      <c r="E133" s="167" t="s">
        <v>2012</v>
      </c>
      <c r="F133" s="168" t="s">
        <v>2013</v>
      </c>
      <c r="G133" s="169" t="s">
        <v>2014</v>
      </c>
      <c r="H133" s="170">
        <v>88</v>
      </c>
      <c r="I133" s="171"/>
      <c r="J133" s="172">
        <f t="shared" si="0"/>
        <v>0</v>
      </c>
      <c r="K133" s="168" t="s">
        <v>1</v>
      </c>
      <c r="L133" s="173"/>
      <c r="M133" s="174" t="s">
        <v>1</v>
      </c>
      <c r="N133" s="175" t="s">
        <v>40</v>
      </c>
      <c r="O133" s="51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AR133" s="164" t="s">
        <v>2011</v>
      </c>
      <c r="AT133" s="164" t="s">
        <v>383</v>
      </c>
      <c r="AU133" s="164" t="s">
        <v>86</v>
      </c>
      <c r="AY133" s="13" t="s">
        <v>176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3" t="s">
        <v>86</v>
      </c>
      <c r="BK133" s="165">
        <f t="shared" si="9"/>
        <v>0</v>
      </c>
      <c r="BL133" s="13" t="s">
        <v>441</v>
      </c>
      <c r="BM133" s="164" t="s">
        <v>199</v>
      </c>
    </row>
    <row r="134" spans="2:65" s="1" customFormat="1" ht="16.5" customHeight="1">
      <c r="B134" s="152"/>
      <c r="C134" s="166" t="s">
        <v>183</v>
      </c>
      <c r="D134" s="166" t="s">
        <v>383</v>
      </c>
      <c r="E134" s="167" t="s">
        <v>2015</v>
      </c>
      <c r="F134" s="168" t="s">
        <v>2016</v>
      </c>
      <c r="G134" s="169" t="s">
        <v>2014</v>
      </c>
      <c r="H134" s="170">
        <v>130</v>
      </c>
      <c r="I134" s="171"/>
      <c r="J134" s="172">
        <f t="shared" si="0"/>
        <v>0</v>
      </c>
      <c r="K134" s="168" t="s">
        <v>1</v>
      </c>
      <c r="L134" s="173"/>
      <c r="M134" s="174" t="s">
        <v>1</v>
      </c>
      <c r="N134" s="175" t="s">
        <v>40</v>
      </c>
      <c r="O134" s="51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AR134" s="164" t="s">
        <v>2011</v>
      </c>
      <c r="AT134" s="164" t="s">
        <v>383</v>
      </c>
      <c r="AU134" s="164" t="s">
        <v>86</v>
      </c>
      <c r="AY134" s="13" t="s">
        <v>176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3" t="s">
        <v>86</v>
      </c>
      <c r="BK134" s="165">
        <f t="shared" si="9"/>
        <v>0</v>
      </c>
      <c r="BL134" s="13" t="s">
        <v>441</v>
      </c>
      <c r="BM134" s="164" t="s">
        <v>208</v>
      </c>
    </row>
    <row r="135" spans="2:65" s="1" customFormat="1" ht="24" customHeight="1">
      <c r="B135" s="152"/>
      <c r="C135" s="166" t="s">
        <v>195</v>
      </c>
      <c r="D135" s="166" t="s">
        <v>383</v>
      </c>
      <c r="E135" s="167" t="s">
        <v>2017</v>
      </c>
      <c r="F135" s="168" t="s">
        <v>2018</v>
      </c>
      <c r="G135" s="169" t="s">
        <v>2014</v>
      </c>
      <c r="H135" s="170">
        <v>3</v>
      </c>
      <c r="I135" s="171"/>
      <c r="J135" s="172">
        <f t="shared" si="0"/>
        <v>0</v>
      </c>
      <c r="K135" s="168" t="s">
        <v>1</v>
      </c>
      <c r="L135" s="173"/>
      <c r="M135" s="174" t="s">
        <v>1</v>
      </c>
      <c r="N135" s="175" t="s">
        <v>40</v>
      </c>
      <c r="O135" s="51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AR135" s="164" t="s">
        <v>2011</v>
      </c>
      <c r="AT135" s="164" t="s">
        <v>383</v>
      </c>
      <c r="AU135" s="164" t="s">
        <v>86</v>
      </c>
      <c r="AY135" s="13" t="s">
        <v>176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3" t="s">
        <v>86</v>
      </c>
      <c r="BK135" s="165">
        <f t="shared" si="9"/>
        <v>0</v>
      </c>
      <c r="BL135" s="13" t="s">
        <v>441</v>
      </c>
      <c r="BM135" s="164" t="s">
        <v>218</v>
      </c>
    </row>
    <row r="136" spans="2:65" s="1" customFormat="1" ht="16.5" customHeight="1">
      <c r="B136" s="152"/>
      <c r="C136" s="166" t="s">
        <v>199</v>
      </c>
      <c r="D136" s="166" t="s">
        <v>383</v>
      </c>
      <c r="E136" s="167" t="s">
        <v>2019</v>
      </c>
      <c r="F136" s="168" t="s">
        <v>2020</v>
      </c>
      <c r="G136" s="169" t="s">
        <v>2014</v>
      </c>
      <c r="H136" s="170">
        <v>60</v>
      </c>
      <c r="I136" s="171"/>
      <c r="J136" s="172">
        <f t="shared" si="0"/>
        <v>0</v>
      </c>
      <c r="K136" s="168" t="s">
        <v>1</v>
      </c>
      <c r="L136" s="173"/>
      <c r="M136" s="174" t="s">
        <v>1</v>
      </c>
      <c r="N136" s="175" t="s">
        <v>40</v>
      </c>
      <c r="O136" s="51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AR136" s="164" t="s">
        <v>2011</v>
      </c>
      <c r="AT136" s="164" t="s">
        <v>383</v>
      </c>
      <c r="AU136" s="164" t="s">
        <v>86</v>
      </c>
      <c r="AY136" s="13" t="s">
        <v>176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3" t="s">
        <v>86</v>
      </c>
      <c r="BK136" s="165">
        <f t="shared" si="9"/>
        <v>0</v>
      </c>
      <c r="BL136" s="13" t="s">
        <v>441</v>
      </c>
      <c r="BM136" s="164" t="s">
        <v>227</v>
      </c>
    </row>
    <row r="137" spans="2:65" s="1" customFormat="1" ht="16.5" customHeight="1">
      <c r="B137" s="152"/>
      <c r="C137" s="166" t="s">
        <v>203</v>
      </c>
      <c r="D137" s="166" t="s">
        <v>383</v>
      </c>
      <c r="E137" s="167" t="s">
        <v>2021</v>
      </c>
      <c r="F137" s="168" t="s">
        <v>2022</v>
      </c>
      <c r="G137" s="169" t="s">
        <v>2014</v>
      </c>
      <c r="H137" s="170">
        <v>60</v>
      </c>
      <c r="I137" s="171"/>
      <c r="J137" s="172">
        <f t="shared" si="0"/>
        <v>0</v>
      </c>
      <c r="K137" s="168" t="s">
        <v>1</v>
      </c>
      <c r="L137" s="173"/>
      <c r="M137" s="174" t="s">
        <v>1</v>
      </c>
      <c r="N137" s="175" t="s">
        <v>40</v>
      </c>
      <c r="O137" s="5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64" t="s">
        <v>2011</v>
      </c>
      <c r="AT137" s="164" t="s">
        <v>383</v>
      </c>
      <c r="AU137" s="164" t="s">
        <v>86</v>
      </c>
      <c r="AY137" s="13" t="s">
        <v>176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3" t="s">
        <v>86</v>
      </c>
      <c r="BK137" s="165">
        <f t="shared" si="9"/>
        <v>0</v>
      </c>
      <c r="BL137" s="13" t="s">
        <v>441</v>
      </c>
      <c r="BM137" s="164" t="s">
        <v>236</v>
      </c>
    </row>
    <row r="138" spans="2:65" s="1" customFormat="1" ht="24" customHeight="1">
      <c r="B138" s="152"/>
      <c r="C138" s="166" t="s">
        <v>208</v>
      </c>
      <c r="D138" s="166" t="s">
        <v>383</v>
      </c>
      <c r="E138" s="167" t="s">
        <v>2023</v>
      </c>
      <c r="F138" s="168" t="s">
        <v>2024</v>
      </c>
      <c r="G138" s="169" t="s">
        <v>2014</v>
      </c>
      <c r="H138" s="170">
        <v>62</v>
      </c>
      <c r="I138" s="171"/>
      <c r="J138" s="172">
        <f t="shared" si="0"/>
        <v>0</v>
      </c>
      <c r="K138" s="168" t="s">
        <v>1</v>
      </c>
      <c r="L138" s="173"/>
      <c r="M138" s="174" t="s">
        <v>1</v>
      </c>
      <c r="N138" s="175" t="s">
        <v>40</v>
      </c>
      <c r="O138" s="51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AR138" s="164" t="s">
        <v>2011</v>
      </c>
      <c r="AT138" s="164" t="s">
        <v>383</v>
      </c>
      <c r="AU138" s="164" t="s">
        <v>86</v>
      </c>
      <c r="AY138" s="13" t="s">
        <v>176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3" t="s">
        <v>86</v>
      </c>
      <c r="BK138" s="165">
        <f t="shared" si="9"/>
        <v>0</v>
      </c>
      <c r="BL138" s="13" t="s">
        <v>441</v>
      </c>
      <c r="BM138" s="164" t="s">
        <v>244</v>
      </c>
    </row>
    <row r="139" spans="2:65" s="1" customFormat="1" ht="16.5" customHeight="1">
      <c r="B139" s="152"/>
      <c r="C139" s="153" t="s">
        <v>213</v>
      </c>
      <c r="D139" s="153" t="s">
        <v>178</v>
      </c>
      <c r="E139" s="154" t="s">
        <v>2025</v>
      </c>
      <c r="F139" s="155" t="s">
        <v>2026</v>
      </c>
      <c r="G139" s="156" t="s">
        <v>2014</v>
      </c>
      <c r="H139" s="157">
        <v>30</v>
      </c>
      <c r="I139" s="158"/>
      <c r="J139" s="159">
        <f t="shared" si="0"/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441</v>
      </c>
      <c r="AT139" s="164" t="s">
        <v>178</v>
      </c>
      <c r="AU139" s="164" t="s">
        <v>86</v>
      </c>
      <c r="AY139" s="13" t="s">
        <v>176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441</v>
      </c>
      <c r="BM139" s="164" t="s">
        <v>252</v>
      </c>
    </row>
    <row r="140" spans="2:65" s="1" customFormat="1" ht="16.5" customHeight="1">
      <c r="B140" s="152"/>
      <c r="C140" s="166" t="s">
        <v>218</v>
      </c>
      <c r="D140" s="166" t="s">
        <v>383</v>
      </c>
      <c r="E140" s="167" t="s">
        <v>2027</v>
      </c>
      <c r="F140" s="168" t="s">
        <v>2028</v>
      </c>
      <c r="G140" s="169" t="s">
        <v>2014</v>
      </c>
      <c r="H140" s="170">
        <v>30</v>
      </c>
      <c r="I140" s="171"/>
      <c r="J140" s="172">
        <f t="shared" si="0"/>
        <v>0</v>
      </c>
      <c r="K140" s="168" t="s">
        <v>1</v>
      </c>
      <c r="L140" s="173"/>
      <c r="M140" s="174" t="s">
        <v>1</v>
      </c>
      <c r="N140" s="175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2011</v>
      </c>
      <c r="AT140" s="164" t="s">
        <v>383</v>
      </c>
      <c r="AU140" s="164" t="s">
        <v>86</v>
      </c>
      <c r="AY140" s="13" t="s">
        <v>176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441</v>
      </c>
      <c r="BM140" s="164" t="s">
        <v>7</v>
      </c>
    </row>
    <row r="141" spans="2:65" s="1" customFormat="1" ht="24" customHeight="1">
      <c r="B141" s="152"/>
      <c r="C141" s="153" t="s">
        <v>223</v>
      </c>
      <c r="D141" s="153" t="s">
        <v>178</v>
      </c>
      <c r="E141" s="154" t="s">
        <v>2029</v>
      </c>
      <c r="F141" s="155" t="s">
        <v>2030</v>
      </c>
      <c r="G141" s="156" t="s">
        <v>2014</v>
      </c>
      <c r="H141" s="157">
        <v>36</v>
      </c>
      <c r="I141" s="158"/>
      <c r="J141" s="159">
        <f t="shared" si="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441</v>
      </c>
      <c r="AT141" s="164" t="s">
        <v>178</v>
      </c>
      <c r="AU141" s="164" t="s">
        <v>86</v>
      </c>
      <c r="AY141" s="13" t="s">
        <v>176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441</v>
      </c>
      <c r="BM141" s="164" t="s">
        <v>269</v>
      </c>
    </row>
    <row r="142" spans="2:65" s="1" customFormat="1" ht="16.5" customHeight="1">
      <c r="B142" s="152"/>
      <c r="C142" s="166" t="s">
        <v>227</v>
      </c>
      <c r="D142" s="166" t="s">
        <v>383</v>
      </c>
      <c r="E142" s="167" t="s">
        <v>2031</v>
      </c>
      <c r="F142" s="168" t="s">
        <v>2032</v>
      </c>
      <c r="G142" s="169" t="s">
        <v>2014</v>
      </c>
      <c r="H142" s="170">
        <v>5</v>
      </c>
      <c r="I142" s="171"/>
      <c r="J142" s="172">
        <f t="shared" si="0"/>
        <v>0</v>
      </c>
      <c r="K142" s="168" t="s">
        <v>1</v>
      </c>
      <c r="L142" s="173"/>
      <c r="M142" s="174" t="s">
        <v>1</v>
      </c>
      <c r="N142" s="175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2011</v>
      </c>
      <c r="AT142" s="164" t="s">
        <v>383</v>
      </c>
      <c r="AU142" s="164" t="s">
        <v>86</v>
      </c>
      <c r="AY142" s="13" t="s">
        <v>176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441</v>
      </c>
      <c r="BM142" s="164" t="s">
        <v>277</v>
      </c>
    </row>
    <row r="143" spans="2:65" s="1" customFormat="1" ht="16.5" customHeight="1">
      <c r="B143" s="152"/>
      <c r="C143" s="166" t="s">
        <v>231</v>
      </c>
      <c r="D143" s="166" t="s">
        <v>383</v>
      </c>
      <c r="E143" s="167" t="s">
        <v>2033</v>
      </c>
      <c r="F143" s="168" t="s">
        <v>2034</v>
      </c>
      <c r="G143" s="169" t="s">
        <v>2014</v>
      </c>
      <c r="H143" s="170">
        <v>8</v>
      </c>
      <c r="I143" s="171"/>
      <c r="J143" s="172">
        <f t="shared" si="0"/>
        <v>0</v>
      </c>
      <c r="K143" s="168" t="s">
        <v>1</v>
      </c>
      <c r="L143" s="173"/>
      <c r="M143" s="174" t="s">
        <v>1</v>
      </c>
      <c r="N143" s="175" t="s">
        <v>40</v>
      </c>
      <c r="O143" s="51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AR143" s="164" t="s">
        <v>2011</v>
      </c>
      <c r="AT143" s="164" t="s">
        <v>383</v>
      </c>
      <c r="AU143" s="164" t="s">
        <v>86</v>
      </c>
      <c r="AY143" s="13" t="s">
        <v>176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3" t="s">
        <v>86</v>
      </c>
      <c r="BK143" s="165">
        <f t="shared" si="9"/>
        <v>0</v>
      </c>
      <c r="BL143" s="13" t="s">
        <v>441</v>
      </c>
      <c r="BM143" s="164" t="s">
        <v>285</v>
      </c>
    </row>
    <row r="144" spans="2:65" s="1" customFormat="1" ht="16.5" customHeight="1">
      <c r="B144" s="152"/>
      <c r="C144" s="166" t="s">
        <v>236</v>
      </c>
      <c r="D144" s="166" t="s">
        <v>383</v>
      </c>
      <c r="E144" s="167" t="s">
        <v>2035</v>
      </c>
      <c r="F144" s="168" t="s">
        <v>2036</v>
      </c>
      <c r="G144" s="169" t="s">
        <v>2014</v>
      </c>
      <c r="H144" s="170">
        <v>14</v>
      </c>
      <c r="I144" s="171"/>
      <c r="J144" s="172">
        <f t="shared" si="0"/>
        <v>0</v>
      </c>
      <c r="K144" s="168" t="s">
        <v>1</v>
      </c>
      <c r="L144" s="173"/>
      <c r="M144" s="174" t="s">
        <v>1</v>
      </c>
      <c r="N144" s="175" t="s">
        <v>40</v>
      </c>
      <c r="O144" s="51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AR144" s="164" t="s">
        <v>2011</v>
      </c>
      <c r="AT144" s="164" t="s">
        <v>383</v>
      </c>
      <c r="AU144" s="164" t="s">
        <v>86</v>
      </c>
      <c r="AY144" s="13" t="s">
        <v>176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3" t="s">
        <v>86</v>
      </c>
      <c r="BK144" s="165">
        <f t="shared" si="9"/>
        <v>0</v>
      </c>
      <c r="BL144" s="13" t="s">
        <v>441</v>
      </c>
      <c r="BM144" s="164" t="s">
        <v>294</v>
      </c>
    </row>
    <row r="145" spans="2:65" s="1" customFormat="1" ht="16.5" customHeight="1">
      <c r="B145" s="152"/>
      <c r="C145" s="166" t="s">
        <v>240</v>
      </c>
      <c r="D145" s="166" t="s">
        <v>383</v>
      </c>
      <c r="E145" s="167" t="s">
        <v>2037</v>
      </c>
      <c r="F145" s="168" t="s">
        <v>2038</v>
      </c>
      <c r="G145" s="169" t="s">
        <v>2014</v>
      </c>
      <c r="H145" s="170">
        <v>2</v>
      </c>
      <c r="I145" s="171"/>
      <c r="J145" s="172">
        <f t="shared" si="0"/>
        <v>0</v>
      </c>
      <c r="K145" s="168" t="s">
        <v>1</v>
      </c>
      <c r="L145" s="173"/>
      <c r="M145" s="174" t="s">
        <v>1</v>
      </c>
      <c r="N145" s="175" t="s">
        <v>40</v>
      </c>
      <c r="O145" s="51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AR145" s="164" t="s">
        <v>2011</v>
      </c>
      <c r="AT145" s="164" t="s">
        <v>383</v>
      </c>
      <c r="AU145" s="164" t="s">
        <v>86</v>
      </c>
      <c r="AY145" s="13" t="s">
        <v>176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3" t="s">
        <v>86</v>
      </c>
      <c r="BK145" s="165">
        <f t="shared" si="9"/>
        <v>0</v>
      </c>
      <c r="BL145" s="13" t="s">
        <v>441</v>
      </c>
      <c r="BM145" s="164" t="s">
        <v>302</v>
      </c>
    </row>
    <row r="146" spans="2:65" s="1" customFormat="1" ht="16.5" customHeight="1">
      <c r="B146" s="152"/>
      <c r="C146" s="166" t="s">
        <v>244</v>
      </c>
      <c r="D146" s="166" t="s">
        <v>383</v>
      </c>
      <c r="E146" s="167" t="s">
        <v>2039</v>
      </c>
      <c r="F146" s="168" t="s">
        <v>2040</v>
      </c>
      <c r="G146" s="169" t="s">
        <v>2014</v>
      </c>
      <c r="H146" s="170">
        <v>7</v>
      </c>
      <c r="I146" s="171"/>
      <c r="J146" s="172">
        <f t="shared" si="0"/>
        <v>0</v>
      </c>
      <c r="K146" s="168" t="s">
        <v>1</v>
      </c>
      <c r="L146" s="173"/>
      <c r="M146" s="174" t="s">
        <v>1</v>
      </c>
      <c r="N146" s="175" t="s">
        <v>40</v>
      </c>
      <c r="O146" s="51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AR146" s="164" t="s">
        <v>2011</v>
      </c>
      <c r="AT146" s="164" t="s">
        <v>383</v>
      </c>
      <c r="AU146" s="164" t="s">
        <v>86</v>
      </c>
      <c r="AY146" s="13" t="s">
        <v>176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3" t="s">
        <v>86</v>
      </c>
      <c r="BK146" s="165">
        <f t="shared" si="9"/>
        <v>0</v>
      </c>
      <c r="BL146" s="13" t="s">
        <v>441</v>
      </c>
      <c r="BM146" s="164" t="s">
        <v>310</v>
      </c>
    </row>
    <row r="147" spans="2:65" s="1" customFormat="1" ht="24" customHeight="1">
      <c r="B147" s="152"/>
      <c r="C147" s="153" t="s">
        <v>248</v>
      </c>
      <c r="D147" s="153" t="s">
        <v>178</v>
      </c>
      <c r="E147" s="154" t="s">
        <v>2041</v>
      </c>
      <c r="F147" s="155" t="s">
        <v>2042</v>
      </c>
      <c r="G147" s="156" t="s">
        <v>2014</v>
      </c>
      <c r="H147" s="157">
        <v>2</v>
      </c>
      <c r="I147" s="158"/>
      <c r="J147" s="159">
        <f t="shared" si="0"/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AR147" s="164" t="s">
        <v>441</v>
      </c>
      <c r="AT147" s="164" t="s">
        <v>178</v>
      </c>
      <c r="AU147" s="164" t="s">
        <v>86</v>
      </c>
      <c r="AY147" s="13" t="s">
        <v>176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3" t="s">
        <v>86</v>
      </c>
      <c r="BK147" s="165">
        <f t="shared" si="9"/>
        <v>0</v>
      </c>
      <c r="BL147" s="13" t="s">
        <v>441</v>
      </c>
      <c r="BM147" s="164" t="s">
        <v>318</v>
      </c>
    </row>
    <row r="148" spans="2:65" s="1" customFormat="1" ht="16.5" customHeight="1">
      <c r="B148" s="152"/>
      <c r="C148" s="166" t="s">
        <v>252</v>
      </c>
      <c r="D148" s="166" t="s">
        <v>383</v>
      </c>
      <c r="E148" s="167" t="s">
        <v>2043</v>
      </c>
      <c r="F148" s="168" t="s">
        <v>2044</v>
      </c>
      <c r="G148" s="169" t="s">
        <v>2014</v>
      </c>
      <c r="H148" s="170">
        <v>2</v>
      </c>
      <c r="I148" s="171"/>
      <c r="J148" s="172">
        <f t="shared" si="0"/>
        <v>0</v>
      </c>
      <c r="K148" s="168" t="s">
        <v>1</v>
      </c>
      <c r="L148" s="173"/>
      <c r="M148" s="174" t="s">
        <v>1</v>
      </c>
      <c r="N148" s="175" t="s">
        <v>40</v>
      </c>
      <c r="O148" s="51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AR148" s="164" t="s">
        <v>2011</v>
      </c>
      <c r="AT148" s="164" t="s">
        <v>383</v>
      </c>
      <c r="AU148" s="164" t="s">
        <v>86</v>
      </c>
      <c r="AY148" s="13" t="s">
        <v>176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3" t="s">
        <v>86</v>
      </c>
      <c r="BK148" s="165">
        <f t="shared" si="9"/>
        <v>0</v>
      </c>
      <c r="BL148" s="13" t="s">
        <v>441</v>
      </c>
      <c r="BM148" s="164" t="s">
        <v>326</v>
      </c>
    </row>
    <row r="149" spans="2:65" s="1" customFormat="1" ht="16.5" customHeight="1">
      <c r="B149" s="152"/>
      <c r="C149" s="166" t="s">
        <v>256</v>
      </c>
      <c r="D149" s="166" t="s">
        <v>383</v>
      </c>
      <c r="E149" s="167" t="s">
        <v>2045</v>
      </c>
      <c r="F149" s="168" t="s">
        <v>2046</v>
      </c>
      <c r="G149" s="169" t="s">
        <v>2014</v>
      </c>
      <c r="H149" s="170">
        <v>2</v>
      </c>
      <c r="I149" s="171"/>
      <c r="J149" s="172">
        <f t="shared" si="0"/>
        <v>0</v>
      </c>
      <c r="K149" s="168" t="s">
        <v>1</v>
      </c>
      <c r="L149" s="173"/>
      <c r="M149" s="174" t="s">
        <v>1</v>
      </c>
      <c r="N149" s="175" t="s">
        <v>40</v>
      </c>
      <c r="O149" s="51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AR149" s="164" t="s">
        <v>2011</v>
      </c>
      <c r="AT149" s="164" t="s">
        <v>383</v>
      </c>
      <c r="AU149" s="164" t="s">
        <v>86</v>
      </c>
      <c r="AY149" s="13" t="s">
        <v>176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3" t="s">
        <v>86</v>
      </c>
      <c r="BK149" s="165">
        <f t="shared" si="9"/>
        <v>0</v>
      </c>
      <c r="BL149" s="13" t="s">
        <v>441</v>
      </c>
      <c r="BM149" s="164" t="s">
        <v>334</v>
      </c>
    </row>
    <row r="150" spans="2:65" s="1" customFormat="1" ht="16.5" customHeight="1">
      <c r="B150" s="152"/>
      <c r="C150" s="166" t="s">
        <v>7</v>
      </c>
      <c r="D150" s="166" t="s">
        <v>383</v>
      </c>
      <c r="E150" s="167" t="s">
        <v>2047</v>
      </c>
      <c r="F150" s="168" t="s">
        <v>2048</v>
      </c>
      <c r="G150" s="169" t="s">
        <v>2014</v>
      </c>
      <c r="H150" s="170">
        <v>2</v>
      </c>
      <c r="I150" s="171"/>
      <c r="J150" s="172">
        <f t="shared" si="0"/>
        <v>0</v>
      </c>
      <c r="K150" s="168" t="s">
        <v>1</v>
      </c>
      <c r="L150" s="173"/>
      <c r="M150" s="174" t="s">
        <v>1</v>
      </c>
      <c r="N150" s="175" t="s">
        <v>40</v>
      </c>
      <c r="O150" s="51"/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AR150" s="164" t="s">
        <v>2011</v>
      </c>
      <c r="AT150" s="164" t="s">
        <v>383</v>
      </c>
      <c r="AU150" s="164" t="s">
        <v>86</v>
      </c>
      <c r="AY150" s="13" t="s">
        <v>176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3" t="s">
        <v>86</v>
      </c>
      <c r="BK150" s="165">
        <f t="shared" si="9"/>
        <v>0</v>
      </c>
      <c r="BL150" s="13" t="s">
        <v>441</v>
      </c>
      <c r="BM150" s="164" t="s">
        <v>342</v>
      </c>
    </row>
    <row r="151" spans="2:65" s="1" customFormat="1" ht="24" customHeight="1">
      <c r="B151" s="152"/>
      <c r="C151" s="166" t="s">
        <v>265</v>
      </c>
      <c r="D151" s="166" t="s">
        <v>383</v>
      </c>
      <c r="E151" s="167" t="s">
        <v>2049</v>
      </c>
      <c r="F151" s="168" t="s">
        <v>2050</v>
      </c>
      <c r="G151" s="169" t="s">
        <v>2014</v>
      </c>
      <c r="H151" s="170">
        <v>2</v>
      </c>
      <c r="I151" s="171"/>
      <c r="J151" s="172">
        <f t="shared" si="0"/>
        <v>0</v>
      </c>
      <c r="K151" s="168" t="s">
        <v>1</v>
      </c>
      <c r="L151" s="173"/>
      <c r="M151" s="174" t="s">
        <v>1</v>
      </c>
      <c r="N151" s="175" t="s">
        <v>40</v>
      </c>
      <c r="O151" s="51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AR151" s="164" t="s">
        <v>2011</v>
      </c>
      <c r="AT151" s="164" t="s">
        <v>383</v>
      </c>
      <c r="AU151" s="164" t="s">
        <v>86</v>
      </c>
      <c r="AY151" s="13" t="s">
        <v>176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3" t="s">
        <v>86</v>
      </c>
      <c r="BK151" s="165">
        <f t="shared" si="9"/>
        <v>0</v>
      </c>
      <c r="BL151" s="13" t="s">
        <v>441</v>
      </c>
      <c r="BM151" s="164" t="s">
        <v>350</v>
      </c>
    </row>
    <row r="152" spans="2:65" s="1" customFormat="1" ht="24" customHeight="1">
      <c r="B152" s="152"/>
      <c r="C152" s="166" t="s">
        <v>269</v>
      </c>
      <c r="D152" s="166" t="s">
        <v>383</v>
      </c>
      <c r="E152" s="167" t="s">
        <v>2051</v>
      </c>
      <c r="F152" s="168" t="s">
        <v>2052</v>
      </c>
      <c r="G152" s="169" t="s">
        <v>2014</v>
      </c>
      <c r="H152" s="170">
        <v>2</v>
      </c>
      <c r="I152" s="171"/>
      <c r="J152" s="172">
        <f t="shared" si="0"/>
        <v>0</v>
      </c>
      <c r="K152" s="168" t="s">
        <v>1</v>
      </c>
      <c r="L152" s="173"/>
      <c r="M152" s="174" t="s">
        <v>1</v>
      </c>
      <c r="N152" s="175" t="s">
        <v>40</v>
      </c>
      <c r="O152" s="51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AR152" s="164" t="s">
        <v>2011</v>
      </c>
      <c r="AT152" s="164" t="s">
        <v>383</v>
      </c>
      <c r="AU152" s="164" t="s">
        <v>86</v>
      </c>
      <c r="AY152" s="13" t="s">
        <v>176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3" t="s">
        <v>86</v>
      </c>
      <c r="BK152" s="165">
        <f t="shared" si="9"/>
        <v>0</v>
      </c>
      <c r="BL152" s="13" t="s">
        <v>441</v>
      </c>
      <c r="BM152" s="164" t="s">
        <v>358</v>
      </c>
    </row>
    <row r="153" spans="2:65" s="1" customFormat="1" ht="24" customHeight="1">
      <c r="B153" s="152"/>
      <c r="C153" s="153" t="s">
        <v>273</v>
      </c>
      <c r="D153" s="153" t="s">
        <v>178</v>
      </c>
      <c r="E153" s="154" t="s">
        <v>2053</v>
      </c>
      <c r="F153" s="155" t="s">
        <v>2054</v>
      </c>
      <c r="G153" s="156" t="s">
        <v>431</v>
      </c>
      <c r="H153" s="157">
        <v>140</v>
      </c>
      <c r="I153" s="158"/>
      <c r="J153" s="159">
        <f t="shared" si="0"/>
        <v>0</v>
      </c>
      <c r="K153" s="155" t="s">
        <v>1</v>
      </c>
      <c r="L153" s="28"/>
      <c r="M153" s="160" t="s">
        <v>1</v>
      </c>
      <c r="N153" s="161" t="s">
        <v>40</v>
      </c>
      <c r="O153" s="51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AR153" s="164" t="s">
        <v>441</v>
      </c>
      <c r="AT153" s="164" t="s">
        <v>178</v>
      </c>
      <c r="AU153" s="164" t="s">
        <v>86</v>
      </c>
      <c r="AY153" s="13" t="s">
        <v>176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3" t="s">
        <v>86</v>
      </c>
      <c r="BK153" s="165">
        <f t="shared" si="9"/>
        <v>0</v>
      </c>
      <c r="BL153" s="13" t="s">
        <v>441</v>
      </c>
      <c r="BM153" s="164" t="s">
        <v>366</v>
      </c>
    </row>
    <row r="154" spans="2:65" s="1" customFormat="1" ht="16.5" customHeight="1">
      <c r="B154" s="152"/>
      <c r="C154" s="166" t="s">
        <v>277</v>
      </c>
      <c r="D154" s="166" t="s">
        <v>383</v>
      </c>
      <c r="E154" s="167" t="s">
        <v>2055</v>
      </c>
      <c r="F154" s="168" t="s">
        <v>2056</v>
      </c>
      <c r="G154" s="169" t="s">
        <v>2010</v>
      </c>
      <c r="H154" s="170">
        <v>87</v>
      </c>
      <c r="I154" s="171"/>
      <c r="J154" s="172">
        <f t="shared" si="0"/>
        <v>0</v>
      </c>
      <c r="K154" s="168" t="s">
        <v>1</v>
      </c>
      <c r="L154" s="173"/>
      <c r="M154" s="174" t="s">
        <v>1</v>
      </c>
      <c r="N154" s="175" t="s">
        <v>40</v>
      </c>
      <c r="O154" s="51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AR154" s="164" t="s">
        <v>2011</v>
      </c>
      <c r="AT154" s="164" t="s">
        <v>383</v>
      </c>
      <c r="AU154" s="164" t="s">
        <v>86</v>
      </c>
      <c r="AY154" s="13" t="s">
        <v>176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3" t="s">
        <v>86</v>
      </c>
      <c r="BK154" s="165">
        <f t="shared" si="9"/>
        <v>0</v>
      </c>
      <c r="BL154" s="13" t="s">
        <v>441</v>
      </c>
      <c r="BM154" s="164" t="s">
        <v>374</v>
      </c>
    </row>
    <row r="155" spans="2:65" s="1" customFormat="1" ht="16.5" customHeight="1">
      <c r="B155" s="152"/>
      <c r="C155" s="153" t="s">
        <v>281</v>
      </c>
      <c r="D155" s="153" t="s">
        <v>178</v>
      </c>
      <c r="E155" s="154" t="s">
        <v>2057</v>
      </c>
      <c r="F155" s="155" t="s">
        <v>2058</v>
      </c>
      <c r="G155" s="156" t="s">
        <v>2014</v>
      </c>
      <c r="H155" s="157">
        <v>7</v>
      </c>
      <c r="I155" s="158"/>
      <c r="J155" s="159">
        <f t="shared" si="0"/>
        <v>0</v>
      </c>
      <c r="K155" s="155" t="s">
        <v>1</v>
      </c>
      <c r="L155" s="28"/>
      <c r="M155" s="160" t="s">
        <v>1</v>
      </c>
      <c r="N155" s="161" t="s">
        <v>40</v>
      </c>
      <c r="O155" s="51"/>
      <c r="P155" s="162">
        <f t="shared" si="1"/>
        <v>0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AR155" s="164" t="s">
        <v>441</v>
      </c>
      <c r="AT155" s="164" t="s">
        <v>178</v>
      </c>
      <c r="AU155" s="164" t="s">
        <v>86</v>
      </c>
      <c r="AY155" s="13" t="s">
        <v>176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3" t="s">
        <v>86</v>
      </c>
      <c r="BK155" s="165">
        <f t="shared" si="9"/>
        <v>0</v>
      </c>
      <c r="BL155" s="13" t="s">
        <v>441</v>
      </c>
      <c r="BM155" s="164" t="s">
        <v>382</v>
      </c>
    </row>
    <row r="156" spans="2:65" s="1" customFormat="1" ht="16.5" customHeight="1">
      <c r="B156" s="152"/>
      <c r="C156" s="166" t="s">
        <v>285</v>
      </c>
      <c r="D156" s="166" t="s">
        <v>383</v>
      </c>
      <c r="E156" s="167" t="s">
        <v>2059</v>
      </c>
      <c r="F156" s="168" t="s">
        <v>2060</v>
      </c>
      <c r="G156" s="169" t="s">
        <v>2014</v>
      </c>
      <c r="H156" s="170">
        <v>7</v>
      </c>
      <c r="I156" s="171"/>
      <c r="J156" s="172">
        <f t="shared" si="0"/>
        <v>0</v>
      </c>
      <c r="K156" s="168" t="s">
        <v>1</v>
      </c>
      <c r="L156" s="173"/>
      <c r="M156" s="174" t="s">
        <v>1</v>
      </c>
      <c r="N156" s="175" t="s">
        <v>40</v>
      </c>
      <c r="O156" s="51"/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AR156" s="164" t="s">
        <v>2011</v>
      </c>
      <c r="AT156" s="164" t="s">
        <v>383</v>
      </c>
      <c r="AU156" s="164" t="s">
        <v>86</v>
      </c>
      <c r="AY156" s="13" t="s">
        <v>176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3" t="s">
        <v>86</v>
      </c>
      <c r="BK156" s="165">
        <f t="shared" si="9"/>
        <v>0</v>
      </c>
      <c r="BL156" s="13" t="s">
        <v>441</v>
      </c>
      <c r="BM156" s="164" t="s">
        <v>391</v>
      </c>
    </row>
    <row r="157" spans="2:65" s="1" customFormat="1" ht="24" customHeight="1">
      <c r="B157" s="152"/>
      <c r="C157" s="166" t="s">
        <v>290</v>
      </c>
      <c r="D157" s="166" t="s">
        <v>383</v>
      </c>
      <c r="E157" s="167" t="s">
        <v>2061</v>
      </c>
      <c r="F157" s="168" t="s">
        <v>2062</v>
      </c>
      <c r="G157" s="169" t="s">
        <v>2014</v>
      </c>
      <c r="H157" s="170">
        <v>14</v>
      </c>
      <c r="I157" s="171"/>
      <c r="J157" s="172">
        <f t="shared" si="0"/>
        <v>0</v>
      </c>
      <c r="K157" s="168" t="s">
        <v>1</v>
      </c>
      <c r="L157" s="173"/>
      <c r="M157" s="174" t="s">
        <v>1</v>
      </c>
      <c r="N157" s="175" t="s">
        <v>40</v>
      </c>
      <c r="O157" s="51"/>
      <c r="P157" s="162">
        <f t="shared" si="1"/>
        <v>0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AR157" s="164" t="s">
        <v>2011</v>
      </c>
      <c r="AT157" s="164" t="s">
        <v>383</v>
      </c>
      <c r="AU157" s="164" t="s">
        <v>86</v>
      </c>
      <c r="AY157" s="13" t="s">
        <v>176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3" t="s">
        <v>86</v>
      </c>
      <c r="BK157" s="165">
        <f t="shared" si="9"/>
        <v>0</v>
      </c>
      <c r="BL157" s="13" t="s">
        <v>441</v>
      </c>
      <c r="BM157" s="164" t="s">
        <v>400</v>
      </c>
    </row>
    <row r="158" spans="2:65" s="1" customFormat="1" ht="24" customHeight="1">
      <c r="B158" s="152"/>
      <c r="C158" s="153" t="s">
        <v>294</v>
      </c>
      <c r="D158" s="153" t="s">
        <v>178</v>
      </c>
      <c r="E158" s="154" t="s">
        <v>2063</v>
      </c>
      <c r="F158" s="155" t="s">
        <v>2064</v>
      </c>
      <c r="G158" s="156" t="s">
        <v>2014</v>
      </c>
      <c r="H158" s="157">
        <v>14</v>
      </c>
      <c r="I158" s="158"/>
      <c r="J158" s="159">
        <f t="shared" si="0"/>
        <v>0</v>
      </c>
      <c r="K158" s="155" t="s">
        <v>1</v>
      </c>
      <c r="L158" s="28"/>
      <c r="M158" s="160" t="s">
        <v>1</v>
      </c>
      <c r="N158" s="161" t="s">
        <v>40</v>
      </c>
      <c r="O158" s="51"/>
      <c r="P158" s="162">
        <f t="shared" si="1"/>
        <v>0</v>
      </c>
      <c r="Q158" s="162">
        <v>0</v>
      </c>
      <c r="R158" s="162">
        <f t="shared" si="2"/>
        <v>0</v>
      </c>
      <c r="S158" s="162">
        <v>0</v>
      </c>
      <c r="T158" s="163">
        <f t="shared" si="3"/>
        <v>0</v>
      </c>
      <c r="AR158" s="164" t="s">
        <v>441</v>
      </c>
      <c r="AT158" s="164" t="s">
        <v>178</v>
      </c>
      <c r="AU158" s="164" t="s">
        <v>86</v>
      </c>
      <c r="AY158" s="13" t="s">
        <v>176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3" t="s">
        <v>86</v>
      </c>
      <c r="BK158" s="165">
        <f t="shared" si="9"/>
        <v>0</v>
      </c>
      <c r="BL158" s="13" t="s">
        <v>441</v>
      </c>
      <c r="BM158" s="164" t="s">
        <v>408</v>
      </c>
    </row>
    <row r="159" spans="2:65" s="1" customFormat="1" ht="16.5" customHeight="1">
      <c r="B159" s="152"/>
      <c r="C159" s="166" t="s">
        <v>298</v>
      </c>
      <c r="D159" s="166" t="s">
        <v>383</v>
      </c>
      <c r="E159" s="167" t="s">
        <v>2065</v>
      </c>
      <c r="F159" s="168" t="s">
        <v>2066</v>
      </c>
      <c r="G159" s="169" t="s">
        <v>2014</v>
      </c>
      <c r="H159" s="170">
        <v>14</v>
      </c>
      <c r="I159" s="171"/>
      <c r="J159" s="172">
        <f t="shared" si="0"/>
        <v>0</v>
      </c>
      <c r="K159" s="168" t="s">
        <v>1</v>
      </c>
      <c r="L159" s="173"/>
      <c r="M159" s="174" t="s">
        <v>1</v>
      </c>
      <c r="N159" s="175" t="s">
        <v>40</v>
      </c>
      <c r="O159" s="51"/>
      <c r="P159" s="162">
        <f t="shared" si="1"/>
        <v>0</v>
      </c>
      <c r="Q159" s="162">
        <v>0</v>
      </c>
      <c r="R159" s="162">
        <f t="shared" si="2"/>
        <v>0</v>
      </c>
      <c r="S159" s="162">
        <v>0</v>
      </c>
      <c r="T159" s="163">
        <f t="shared" si="3"/>
        <v>0</v>
      </c>
      <c r="AR159" s="164" t="s">
        <v>2011</v>
      </c>
      <c r="AT159" s="164" t="s">
        <v>383</v>
      </c>
      <c r="AU159" s="164" t="s">
        <v>86</v>
      </c>
      <c r="AY159" s="13" t="s">
        <v>176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3" t="s">
        <v>86</v>
      </c>
      <c r="BK159" s="165">
        <f t="shared" si="9"/>
        <v>0</v>
      </c>
      <c r="BL159" s="13" t="s">
        <v>441</v>
      </c>
      <c r="BM159" s="164" t="s">
        <v>416</v>
      </c>
    </row>
    <row r="160" spans="2:65" s="1" customFormat="1" ht="16.5" customHeight="1">
      <c r="B160" s="152"/>
      <c r="C160" s="153" t="s">
        <v>302</v>
      </c>
      <c r="D160" s="153" t="s">
        <v>178</v>
      </c>
      <c r="E160" s="154" t="s">
        <v>2067</v>
      </c>
      <c r="F160" s="155" t="s">
        <v>2068</v>
      </c>
      <c r="G160" s="156" t="s">
        <v>2014</v>
      </c>
      <c r="H160" s="157">
        <v>7</v>
      </c>
      <c r="I160" s="158"/>
      <c r="J160" s="159">
        <f t="shared" si="0"/>
        <v>0</v>
      </c>
      <c r="K160" s="155" t="s">
        <v>1</v>
      </c>
      <c r="L160" s="28"/>
      <c r="M160" s="160" t="s">
        <v>1</v>
      </c>
      <c r="N160" s="161" t="s">
        <v>40</v>
      </c>
      <c r="O160" s="51"/>
      <c r="P160" s="162">
        <f t="shared" si="1"/>
        <v>0</v>
      </c>
      <c r="Q160" s="162">
        <v>0</v>
      </c>
      <c r="R160" s="162">
        <f t="shared" si="2"/>
        <v>0</v>
      </c>
      <c r="S160" s="162">
        <v>0</v>
      </c>
      <c r="T160" s="163">
        <f t="shared" si="3"/>
        <v>0</v>
      </c>
      <c r="AR160" s="164" t="s">
        <v>441</v>
      </c>
      <c r="AT160" s="164" t="s">
        <v>178</v>
      </c>
      <c r="AU160" s="164" t="s">
        <v>86</v>
      </c>
      <c r="AY160" s="13" t="s">
        <v>176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3" t="s">
        <v>86</v>
      </c>
      <c r="BK160" s="165">
        <f t="shared" si="9"/>
        <v>0</v>
      </c>
      <c r="BL160" s="13" t="s">
        <v>441</v>
      </c>
      <c r="BM160" s="164" t="s">
        <v>424</v>
      </c>
    </row>
    <row r="161" spans="2:65" s="1" customFormat="1" ht="16.5" customHeight="1">
      <c r="B161" s="152"/>
      <c r="C161" s="166" t="s">
        <v>306</v>
      </c>
      <c r="D161" s="166" t="s">
        <v>383</v>
      </c>
      <c r="E161" s="167" t="s">
        <v>2069</v>
      </c>
      <c r="F161" s="168" t="s">
        <v>2070</v>
      </c>
      <c r="G161" s="169" t="s">
        <v>2014</v>
      </c>
      <c r="H161" s="170">
        <v>7</v>
      </c>
      <c r="I161" s="171"/>
      <c r="J161" s="172">
        <f t="shared" si="0"/>
        <v>0</v>
      </c>
      <c r="K161" s="168" t="s">
        <v>1</v>
      </c>
      <c r="L161" s="173"/>
      <c r="M161" s="174" t="s">
        <v>1</v>
      </c>
      <c r="N161" s="175" t="s">
        <v>40</v>
      </c>
      <c r="O161" s="51"/>
      <c r="P161" s="162">
        <f t="shared" si="1"/>
        <v>0</v>
      </c>
      <c r="Q161" s="162">
        <v>0</v>
      </c>
      <c r="R161" s="162">
        <f t="shared" si="2"/>
        <v>0</v>
      </c>
      <c r="S161" s="162">
        <v>0</v>
      </c>
      <c r="T161" s="163">
        <f t="shared" si="3"/>
        <v>0</v>
      </c>
      <c r="AR161" s="164" t="s">
        <v>2011</v>
      </c>
      <c r="AT161" s="164" t="s">
        <v>383</v>
      </c>
      <c r="AU161" s="164" t="s">
        <v>86</v>
      </c>
      <c r="AY161" s="13" t="s">
        <v>176</v>
      </c>
      <c r="BE161" s="165">
        <f t="shared" si="4"/>
        <v>0</v>
      </c>
      <c r="BF161" s="165">
        <f t="shared" si="5"/>
        <v>0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3" t="s">
        <v>86</v>
      </c>
      <c r="BK161" s="165">
        <f t="shared" si="9"/>
        <v>0</v>
      </c>
      <c r="BL161" s="13" t="s">
        <v>441</v>
      </c>
      <c r="BM161" s="164" t="s">
        <v>433</v>
      </c>
    </row>
    <row r="162" spans="2:65" s="1" customFormat="1" ht="16.5" customHeight="1">
      <c r="B162" s="152"/>
      <c r="C162" s="153" t="s">
        <v>310</v>
      </c>
      <c r="D162" s="153" t="s">
        <v>178</v>
      </c>
      <c r="E162" s="154" t="s">
        <v>2071</v>
      </c>
      <c r="F162" s="155" t="s">
        <v>2072</v>
      </c>
      <c r="G162" s="156" t="s">
        <v>431</v>
      </c>
      <c r="H162" s="157">
        <v>30</v>
      </c>
      <c r="I162" s="158"/>
      <c r="J162" s="159">
        <f t="shared" si="0"/>
        <v>0</v>
      </c>
      <c r="K162" s="155" t="s">
        <v>1</v>
      </c>
      <c r="L162" s="28"/>
      <c r="M162" s="160" t="s">
        <v>1</v>
      </c>
      <c r="N162" s="161" t="s">
        <v>40</v>
      </c>
      <c r="O162" s="51"/>
      <c r="P162" s="162">
        <f t="shared" si="1"/>
        <v>0</v>
      </c>
      <c r="Q162" s="162">
        <v>0</v>
      </c>
      <c r="R162" s="162">
        <f t="shared" si="2"/>
        <v>0</v>
      </c>
      <c r="S162" s="162">
        <v>0</v>
      </c>
      <c r="T162" s="163">
        <f t="shared" si="3"/>
        <v>0</v>
      </c>
      <c r="AR162" s="164" t="s">
        <v>441</v>
      </c>
      <c r="AT162" s="164" t="s">
        <v>178</v>
      </c>
      <c r="AU162" s="164" t="s">
        <v>86</v>
      </c>
      <c r="AY162" s="13" t="s">
        <v>176</v>
      </c>
      <c r="BE162" s="165">
        <f t="shared" si="4"/>
        <v>0</v>
      </c>
      <c r="BF162" s="165">
        <f t="shared" si="5"/>
        <v>0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3" t="s">
        <v>86</v>
      </c>
      <c r="BK162" s="165">
        <f t="shared" si="9"/>
        <v>0</v>
      </c>
      <c r="BL162" s="13" t="s">
        <v>441</v>
      </c>
      <c r="BM162" s="164" t="s">
        <v>441</v>
      </c>
    </row>
    <row r="163" spans="2:65" s="1" customFormat="1" ht="16.5" customHeight="1">
      <c r="B163" s="152"/>
      <c r="C163" s="153" t="s">
        <v>314</v>
      </c>
      <c r="D163" s="153" t="s">
        <v>178</v>
      </c>
      <c r="E163" s="154" t="s">
        <v>2073</v>
      </c>
      <c r="F163" s="155" t="s">
        <v>2074</v>
      </c>
      <c r="G163" s="156" t="s">
        <v>431</v>
      </c>
      <c r="H163" s="157">
        <v>30</v>
      </c>
      <c r="I163" s="158"/>
      <c r="J163" s="159">
        <f t="shared" si="0"/>
        <v>0</v>
      </c>
      <c r="K163" s="155" t="s">
        <v>1</v>
      </c>
      <c r="L163" s="28"/>
      <c r="M163" s="160" t="s">
        <v>1</v>
      </c>
      <c r="N163" s="161" t="s">
        <v>40</v>
      </c>
      <c r="O163" s="51"/>
      <c r="P163" s="162">
        <f t="shared" si="1"/>
        <v>0</v>
      </c>
      <c r="Q163" s="162">
        <v>0</v>
      </c>
      <c r="R163" s="162">
        <f t="shared" si="2"/>
        <v>0</v>
      </c>
      <c r="S163" s="162">
        <v>0</v>
      </c>
      <c r="T163" s="163">
        <f t="shared" si="3"/>
        <v>0</v>
      </c>
      <c r="AR163" s="164" t="s">
        <v>441</v>
      </c>
      <c r="AT163" s="164" t="s">
        <v>178</v>
      </c>
      <c r="AU163" s="164" t="s">
        <v>86</v>
      </c>
      <c r="AY163" s="13" t="s">
        <v>176</v>
      </c>
      <c r="BE163" s="165">
        <f t="shared" si="4"/>
        <v>0</v>
      </c>
      <c r="BF163" s="165">
        <f t="shared" si="5"/>
        <v>0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3" t="s">
        <v>86</v>
      </c>
      <c r="BK163" s="165">
        <f t="shared" si="9"/>
        <v>0</v>
      </c>
      <c r="BL163" s="13" t="s">
        <v>441</v>
      </c>
      <c r="BM163" s="164" t="s">
        <v>449</v>
      </c>
    </row>
    <row r="164" spans="2:65" s="1" customFormat="1" ht="16.5" customHeight="1">
      <c r="B164" s="152"/>
      <c r="C164" s="153" t="s">
        <v>318</v>
      </c>
      <c r="D164" s="153" t="s">
        <v>178</v>
      </c>
      <c r="E164" s="154" t="s">
        <v>2075</v>
      </c>
      <c r="F164" s="155" t="s">
        <v>2076</v>
      </c>
      <c r="G164" s="156" t="s">
        <v>431</v>
      </c>
      <c r="H164" s="157">
        <v>50</v>
      </c>
      <c r="I164" s="158"/>
      <c r="J164" s="159">
        <f t="shared" si="0"/>
        <v>0</v>
      </c>
      <c r="K164" s="155" t="s">
        <v>1</v>
      </c>
      <c r="L164" s="28"/>
      <c r="M164" s="160" t="s">
        <v>1</v>
      </c>
      <c r="N164" s="161" t="s">
        <v>40</v>
      </c>
      <c r="O164" s="51"/>
      <c r="P164" s="162">
        <f t="shared" si="1"/>
        <v>0</v>
      </c>
      <c r="Q164" s="162">
        <v>0</v>
      </c>
      <c r="R164" s="162">
        <f t="shared" si="2"/>
        <v>0</v>
      </c>
      <c r="S164" s="162">
        <v>0</v>
      </c>
      <c r="T164" s="163">
        <f t="shared" si="3"/>
        <v>0</v>
      </c>
      <c r="AR164" s="164" t="s">
        <v>441</v>
      </c>
      <c r="AT164" s="164" t="s">
        <v>178</v>
      </c>
      <c r="AU164" s="164" t="s">
        <v>86</v>
      </c>
      <c r="AY164" s="13" t="s">
        <v>176</v>
      </c>
      <c r="BE164" s="165">
        <f t="shared" si="4"/>
        <v>0</v>
      </c>
      <c r="BF164" s="165">
        <f t="shared" si="5"/>
        <v>0</v>
      </c>
      <c r="BG164" s="165">
        <f t="shared" si="6"/>
        <v>0</v>
      </c>
      <c r="BH164" s="165">
        <f t="shared" si="7"/>
        <v>0</v>
      </c>
      <c r="BI164" s="165">
        <f t="shared" si="8"/>
        <v>0</v>
      </c>
      <c r="BJ164" s="13" t="s">
        <v>86</v>
      </c>
      <c r="BK164" s="165">
        <f t="shared" si="9"/>
        <v>0</v>
      </c>
      <c r="BL164" s="13" t="s">
        <v>441</v>
      </c>
      <c r="BM164" s="164" t="s">
        <v>457</v>
      </c>
    </row>
    <row r="165" spans="2:65" s="1" customFormat="1" ht="16.5" customHeight="1">
      <c r="B165" s="152"/>
      <c r="C165" s="153" t="s">
        <v>322</v>
      </c>
      <c r="D165" s="153" t="s">
        <v>178</v>
      </c>
      <c r="E165" s="154" t="s">
        <v>2077</v>
      </c>
      <c r="F165" s="155" t="s">
        <v>2078</v>
      </c>
      <c r="G165" s="156" t="s">
        <v>190</v>
      </c>
      <c r="H165" s="157">
        <v>3</v>
      </c>
      <c r="I165" s="158"/>
      <c r="J165" s="159">
        <f t="shared" si="0"/>
        <v>0</v>
      </c>
      <c r="K165" s="155" t="s">
        <v>1</v>
      </c>
      <c r="L165" s="28"/>
      <c r="M165" s="160" t="s">
        <v>1</v>
      </c>
      <c r="N165" s="161" t="s">
        <v>40</v>
      </c>
      <c r="O165" s="51"/>
      <c r="P165" s="162">
        <f t="shared" si="1"/>
        <v>0</v>
      </c>
      <c r="Q165" s="162">
        <v>0</v>
      </c>
      <c r="R165" s="162">
        <f t="shared" si="2"/>
        <v>0</v>
      </c>
      <c r="S165" s="162">
        <v>0</v>
      </c>
      <c r="T165" s="163">
        <f t="shared" si="3"/>
        <v>0</v>
      </c>
      <c r="AR165" s="164" t="s">
        <v>441</v>
      </c>
      <c r="AT165" s="164" t="s">
        <v>178</v>
      </c>
      <c r="AU165" s="164" t="s">
        <v>86</v>
      </c>
      <c r="AY165" s="13" t="s">
        <v>176</v>
      </c>
      <c r="BE165" s="165">
        <f t="shared" si="4"/>
        <v>0</v>
      </c>
      <c r="BF165" s="165">
        <f t="shared" si="5"/>
        <v>0</v>
      </c>
      <c r="BG165" s="165">
        <f t="shared" si="6"/>
        <v>0</v>
      </c>
      <c r="BH165" s="165">
        <f t="shared" si="7"/>
        <v>0</v>
      </c>
      <c r="BI165" s="165">
        <f t="shared" si="8"/>
        <v>0</v>
      </c>
      <c r="BJ165" s="13" t="s">
        <v>86</v>
      </c>
      <c r="BK165" s="165">
        <f t="shared" si="9"/>
        <v>0</v>
      </c>
      <c r="BL165" s="13" t="s">
        <v>441</v>
      </c>
      <c r="BM165" s="164" t="s">
        <v>465</v>
      </c>
    </row>
    <row r="166" spans="2:65" s="1" customFormat="1" ht="16.5" customHeight="1">
      <c r="B166" s="152"/>
      <c r="C166" s="153" t="s">
        <v>326</v>
      </c>
      <c r="D166" s="153" t="s">
        <v>178</v>
      </c>
      <c r="E166" s="154" t="s">
        <v>2079</v>
      </c>
      <c r="F166" s="155" t="s">
        <v>2080</v>
      </c>
      <c r="G166" s="156" t="s">
        <v>190</v>
      </c>
      <c r="H166" s="157">
        <v>3</v>
      </c>
      <c r="I166" s="158"/>
      <c r="J166" s="159">
        <f t="shared" si="0"/>
        <v>0</v>
      </c>
      <c r="K166" s="155" t="s">
        <v>1</v>
      </c>
      <c r="L166" s="28"/>
      <c r="M166" s="160" t="s">
        <v>1</v>
      </c>
      <c r="N166" s="161" t="s">
        <v>40</v>
      </c>
      <c r="O166" s="51"/>
      <c r="P166" s="162">
        <f t="shared" si="1"/>
        <v>0</v>
      </c>
      <c r="Q166" s="162">
        <v>0</v>
      </c>
      <c r="R166" s="162">
        <f t="shared" si="2"/>
        <v>0</v>
      </c>
      <c r="S166" s="162">
        <v>0</v>
      </c>
      <c r="T166" s="163">
        <f t="shared" si="3"/>
        <v>0</v>
      </c>
      <c r="AR166" s="164" t="s">
        <v>441</v>
      </c>
      <c r="AT166" s="164" t="s">
        <v>178</v>
      </c>
      <c r="AU166" s="164" t="s">
        <v>86</v>
      </c>
      <c r="AY166" s="13" t="s">
        <v>176</v>
      </c>
      <c r="BE166" s="165">
        <f t="shared" si="4"/>
        <v>0</v>
      </c>
      <c r="BF166" s="165">
        <f t="shared" si="5"/>
        <v>0</v>
      </c>
      <c r="BG166" s="165">
        <f t="shared" si="6"/>
        <v>0</v>
      </c>
      <c r="BH166" s="165">
        <f t="shared" si="7"/>
        <v>0</v>
      </c>
      <c r="BI166" s="165">
        <f t="shared" si="8"/>
        <v>0</v>
      </c>
      <c r="BJ166" s="13" t="s">
        <v>86</v>
      </c>
      <c r="BK166" s="165">
        <f t="shared" si="9"/>
        <v>0</v>
      </c>
      <c r="BL166" s="13" t="s">
        <v>441</v>
      </c>
      <c r="BM166" s="164" t="s">
        <v>473</v>
      </c>
    </row>
    <row r="167" spans="2:65" s="1" customFormat="1" ht="16.5" customHeight="1">
      <c r="B167" s="152"/>
      <c r="C167" s="153" t="s">
        <v>330</v>
      </c>
      <c r="D167" s="153" t="s">
        <v>178</v>
      </c>
      <c r="E167" s="154" t="s">
        <v>2081</v>
      </c>
      <c r="F167" s="155" t="s">
        <v>2082</v>
      </c>
      <c r="G167" s="156" t="s">
        <v>2083</v>
      </c>
      <c r="H167" s="157">
        <v>40</v>
      </c>
      <c r="I167" s="158"/>
      <c r="J167" s="159">
        <f t="shared" si="0"/>
        <v>0</v>
      </c>
      <c r="K167" s="155" t="s">
        <v>1</v>
      </c>
      <c r="L167" s="28"/>
      <c r="M167" s="160" t="s">
        <v>1</v>
      </c>
      <c r="N167" s="161" t="s">
        <v>40</v>
      </c>
      <c r="O167" s="51"/>
      <c r="P167" s="162">
        <f t="shared" si="1"/>
        <v>0</v>
      </c>
      <c r="Q167" s="162">
        <v>0</v>
      </c>
      <c r="R167" s="162">
        <f t="shared" si="2"/>
        <v>0</v>
      </c>
      <c r="S167" s="162">
        <v>0</v>
      </c>
      <c r="T167" s="163">
        <f t="shared" si="3"/>
        <v>0</v>
      </c>
      <c r="AR167" s="164" t="s">
        <v>441</v>
      </c>
      <c r="AT167" s="164" t="s">
        <v>178</v>
      </c>
      <c r="AU167" s="164" t="s">
        <v>86</v>
      </c>
      <c r="AY167" s="13" t="s">
        <v>176</v>
      </c>
      <c r="BE167" s="165">
        <f t="shared" si="4"/>
        <v>0</v>
      </c>
      <c r="BF167" s="165">
        <f t="shared" si="5"/>
        <v>0</v>
      </c>
      <c r="BG167" s="165">
        <f t="shared" si="6"/>
        <v>0</v>
      </c>
      <c r="BH167" s="165">
        <f t="shared" si="7"/>
        <v>0</v>
      </c>
      <c r="BI167" s="165">
        <f t="shared" si="8"/>
        <v>0</v>
      </c>
      <c r="BJ167" s="13" t="s">
        <v>86</v>
      </c>
      <c r="BK167" s="165">
        <f t="shared" si="9"/>
        <v>0</v>
      </c>
      <c r="BL167" s="13" t="s">
        <v>441</v>
      </c>
      <c r="BM167" s="164" t="s">
        <v>481</v>
      </c>
    </row>
    <row r="168" spans="2:65" s="1" customFormat="1" ht="16.5" customHeight="1">
      <c r="B168" s="152"/>
      <c r="C168" s="153" t="s">
        <v>334</v>
      </c>
      <c r="D168" s="153" t="s">
        <v>178</v>
      </c>
      <c r="E168" s="154" t="s">
        <v>2084</v>
      </c>
      <c r="F168" s="155" t="s">
        <v>2085</v>
      </c>
      <c r="G168" s="156" t="s">
        <v>1005</v>
      </c>
      <c r="H168" s="182">
        <v>13.84</v>
      </c>
      <c r="I168" s="158"/>
      <c r="J168" s="159">
        <f t="shared" si="0"/>
        <v>0</v>
      </c>
      <c r="K168" s="155" t="s">
        <v>1</v>
      </c>
      <c r="L168" s="183"/>
      <c r="M168" s="160" t="s">
        <v>1</v>
      </c>
      <c r="N168" s="161" t="s">
        <v>40</v>
      </c>
      <c r="O168" s="51"/>
      <c r="P168" s="162">
        <f t="shared" si="1"/>
        <v>0</v>
      </c>
      <c r="Q168" s="162">
        <v>0</v>
      </c>
      <c r="R168" s="162">
        <f t="shared" si="2"/>
        <v>0</v>
      </c>
      <c r="S168" s="162">
        <v>0</v>
      </c>
      <c r="T168" s="163">
        <f t="shared" si="3"/>
        <v>0</v>
      </c>
      <c r="AR168" s="164" t="s">
        <v>441</v>
      </c>
      <c r="AT168" s="164" t="s">
        <v>178</v>
      </c>
      <c r="AU168" s="164" t="s">
        <v>86</v>
      </c>
      <c r="AY168" s="13" t="s">
        <v>176</v>
      </c>
      <c r="BE168" s="165">
        <f t="shared" si="4"/>
        <v>0</v>
      </c>
      <c r="BF168" s="165">
        <f t="shared" si="5"/>
        <v>0</v>
      </c>
      <c r="BG168" s="165">
        <f t="shared" si="6"/>
        <v>0</v>
      </c>
      <c r="BH168" s="165">
        <f t="shared" si="7"/>
        <v>0</v>
      </c>
      <c r="BI168" s="165">
        <f t="shared" si="8"/>
        <v>0</v>
      </c>
      <c r="BJ168" s="13" t="s">
        <v>86</v>
      </c>
      <c r="BK168" s="165">
        <f t="shared" si="9"/>
        <v>0</v>
      </c>
      <c r="BL168" s="13" t="s">
        <v>441</v>
      </c>
      <c r="BM168" s="164" t="s">
        <v>489</v>
      </c>
    </row>
    <row r="169" spans="2:65" s="1" customFormat="1" ht="16.5" customHeight="1">
      <c r="B169" s="152"/>
      <c r="C169" s="153" t="s">
        <v>338</v>
      </c>
      <c r="D169" s="153" t="s">
        <v>178</v>
      </c>
      <c r="E169" s="154" t="s">
        <v>2086</v>
      </c>
      <c r="F169" s="155" t="s">
        <v>2087</v>
      </c>
      <c r="G169" s="156" t="s">
        <v>1005</v>
      </c>
      <c r="H169" s="182">
        <v>4.0460000000000003</v>
      </c>
      <c r="I169" s="158"/>
      <c r="J169" s="159">
        <f t="shared" si="0"/>
        <v>0</v>
      </c>
      <c r="K169" s="155" t="s">
        <v>1</v>
      </c>
      <c r="L169" s="183"/>
      <c r="M169" s="160" t="s">
        <v>1</v>
      </c>
      <c r="N169" s="161" t="s">
        <v>40</v>
      </c>
      <c r="O169" s="51"/>
      <c r="P169" s="162">
        <f t="shared" si="1"/>
        <v>0</v>
      </c>
      <c r="Q169" s="162">
        <v>0</v>
      </c>
      <c r="R169" s="162">
        <f t="shared" si="2"/>
        <v>0</v>
      </c>
      <c r="S169" s="162">
        <v>0</v>
      </c>
      <c r="T169" s="163">
        <f t="shared" si="3"/>
        <v>0</v>
      </c>
      <c r="AR169" s="164" t="s">
        <v>441</v>
      </c>
      <c r="AT169" s="164" t="s">
        <v>178</v>
      </c>
      <c r="AU169" s="164" t="s">
        <v>86</v>
      </c>
      <c r="AY169" s="13" t="s">
        <v>176</v>
      </c>
      <c r="BE169" s="165">
        <f t="shared" si="4"/>
        <v>0</v>
      </c>
      <c r="BF169" s="165">
        <f t="shared" si="5"/>
        <v>0</v>
      </c>
      <c r="BG169" s="165">
        <f t="shared" si="6"/>
        <v>0</v>
      </c>
      <c r="BH169" s="165">
        <f t="shared" si="7"/>
        <v>0</v>
      </c>
      <c r="BI169" s="165">
        <f t="shared" si="8"/>
        <v>0</v>
      </c>
      <c r="BJ169" s="13" t="s">
        <v>86</v>
      </c>
      <c r="BK169" s="165">
        <f t="shared" si="9"/>
        <v>0</v>
      </c>
      <c r="BL169" s="13" t="s">
        <v>441</v>
      </c>
      <c r="BM169" s="164" t="s">
        <v>497</v>
      </c>
    </row>
    <row r="170" spans="2:65" s="1" customFormat="1" ht="16.5" customHeight="1">
      <c r="B170" s="152"/>
      <c r="C170" s="153" t="s">
        <v>342</v>
      </c>
      <c r="D170" s="153" t="s">
        <v>178</v>
      </c>
      <c r="E170" s="154" t="s">
        <v>2088</v>
      </c>
      <c r="F170" s="155" t="s">
        <v>2089</v>
      </c>
      <c r="G170" s="156" t="s">
        <v>1005</v>
      </c>
      <c r="H170" s="182">
        <v>13.84</v>
      </c>
      <c r="I170" s="158"/>
      <c r="J170" s="159">
        <f t="shared" si="0"/>
        <v>0</v>
      </c>
      <c r="K170" s="155" t="s">
        <v>1</v>
      </c>
      <c r="L170" s="183"/>
      <c r="M170" s="160" t="s">
        <v>1</v>
      </c>
      <c r="N170" s="161" t="s">
        <v>40</v>
      </c>
      <c r="O170" s="51"/>
      <c r="P170" s="162">
        <f t="shared" si="1"/>
        <v>0</v>
      </c>
      <c r="Q170" s="162">
        <v>0</v>
      </c>
      <c r="R170" s="162">
        <f t="shared" si="2"/>
        <v>0</v>
      </c>
      <c r="S170" s="162">
        <v>0</v>
      </c>
      <c r="T170" s="163">
        <f t="shared" si="3"/>
        <v>0</v>
      </c>
      <c r="AR170" s="164" t="s">
        <v>441</v>
      </c>
      <c r="AT170" s="164" t="s">
        <v>178</v>
      </c>
      <c r="AU170" s="164" t="s">
        <v>86</v>
      </c>
      <c r="AY170" s="13" t="s">
        <v>176</v>
      </c>
      <c r="BE170" s="165">
        <f t="shared" si="4"/>
        <v>0</v>
      </c>
      <c r="BF170" s="165">
        <f t="shared" si="5"/>
        <v>0</v>
      </c>
      <c r="BG170" s="165">
        <f t="shared" si="6"/>
        <v>0</v>
      </c>
      <c r="BH170" s="165">
        <f t="shared" si="7"/>
        <v>0</v>
      </c>
      <c r="BI170" s="165">
        <f t="shared" si="8"/>
        <v>0</v>
      </c>
      <c r="BJ170" s="13" t="s">
        <v>86</v>
      </c>
      <c r="BK170" s="165">
        <f t="shared" si="9"/>
        <v>0</v>
      </c>
      <c r="BL170" s="13" t="s">
        <v>441</v>
      </c>
      <c r="BM170" s="164" t="s">
        <v>505</v>
      </c>
    </row>
    <row r="171" spans="2:65" s="1" customFormat="1" ht="16.5" customHeight="1">
      <c r="B171" s="152"/>
      <c r="C171" s="153" t="s">
        <v>346</v>
      </c>
      <c r="D171" s="153" t="s">
        <v>178</v>
      </c>
      <c r="E171" s="154" t="s">
        <v>2090</v>
      </c>
      <c r="F171" s="155" t="s">
        <v>2091</v>
      </c>
      <c r="G171" s="156" t="s">
        <v>1005</v>
      </c>
      <c r="H171" s="182">
        <v>13.84</v>
      </c>
      <c r="I171" s="158"/>
      <c r="J171" s="159">
        <f t="shared" si="0"/>
        <v>0</v>
      </c>
      <c r="K171" s="155" t="s">
        <v>1</v>
      </c>
      <c r="L171" s="183"/>
      <c r="M171" s="160" t="s">
        <v>1</v>
      </c>
      <c r="N171" s="161" t="s">
        <v>40</v>
      </c>
      <c r="O171" s="51"/>
      <c r="P171" s="162">
        <f t="shared" si="1"/>
        <v>0</v>
      </c>
      <c r="Q171" s="162">
        <v>0</v>
      </c>
      <c r="R171" s="162">
        <f t="shared" si="2"/>
        <v>0</v>
      </c>
      <c r="S171" s="162">
        <v>0</v>
      </c>
      <c r="T171" s="163">
        <f t="shared" si="3"/>
        <v>0</v>
      </c>
      <c r="AR171" s="164" t="s">
        <v>441</v>
      </c>
      <c r="AT171" s="164" t="s">
        <v>178</v>
      </c>
      <c r="AU171" s="164" t="s">
        <v>86</v>
      </c>
      <c r="AY171" s="13" t="s">
        <v>176</v>
      </c>
      <c r="BE171" s="165">
        <f t="shared" si="4"/>
        <v>0</v>
      </c>
      <c r="BF171" s="165">
        <f t="shared" si="5"/>
        <v>0</v>
      </c>
      <c r="BG171" s="165">
        <f t="shared" si="6"/>
        <v>0</v>
      </c>
      <c r="BH171" s="165">
        <f t="shared" si="7"/>
        <v>0</v>
      </c>
      <c r="BI171" s="165">
        <f t="shared" si="8"/>
        <v>0</v>
      </c>
      <c r="BJ171" s="13" t="s">
        <v>86</v>
      </c>
      <c r="BK171" s="165">
        <f t="shared" si="9"/>
        <v>0</v>
      </c>
      <c r="BL171" s="13" t="s">
        <v>441</v>
      </c>
      <c r="BM171" s="164" t="s">
        <v>513</v>
      </c>
    </row>
    <row r="172" spans="2:65" s="1" customFormat="1" ht="16.5" customHeight="1">
      <c r="B172" s="152"/>
      <c r="C172" s="153" t="s">
        <v>350</v>
      </c>
      <c r="D172" s="153" t="s">
        <v>178</v>
      </c>
      <c r="E172" s="154" t="s">
        <v>2092</v>
      </c>
      <c r="F172" s="155" t="s">
        <v>2093</v>
      </c>
      <c r="G172" s="156" t="s">
        <v>1005</v>
      </c>
      <c r="H172" s="182">
        <v>23.808</v>
      </c>
      <c r="I172" s="158"/>
      <c r="J172" s="159">
        <f t="shared" si="0"/>
        <v>0</v>
      </c>
      <c r="K172" s="155" t="s">
        <v>1</v>
      </c>
      <c r="L172" s="183"/>
      <c r="M172" s="160" t="s">
        <v>1</v>
      </c>
      <c r="N172" s="161" t="s">
        <v>40</v>
      </c>
      <c r="O172" s="51"/>
      <c r="P172" s="162">
        <f t="shared" si="1"/>
        <v>0</v>
      </c>
      <c r="Q172" s="162">
        <v>0</v>
      </c>
      <c r="R172" s="162">
        <f t="shared" si="2"/>
        <v>0</v>
      </c>
      <c r="S172" s="162">
        <v>0</v>
      </c>
      <c r="T172" s="163">
        <f t="shared" si="3"/>
        <v>0</v>
      </c>
      <c r="AR172" s="164" t="s">
        <v>441</v>
      </c>
      <c r="AT172" s="164" t="s">
        <v>178</v>
      </c>
      <c r="AU172" s="164" t="s">
        <v>86</v>
      </c>
      <c r="AY172" s="13" t="s">
        <v>176</v>
      </c>
      <c r="BE172" s="165">
        <f t="shared" si="4"/>
        <v>0</v>
      </c>
      <c r="BF172" s="165">
        <f t="shared" si="5"/>
        <v>0</v>
      </c>
      <c r="BG172" s="165">
        <f t="shared" si="6"/>
        <v>0</v>
      </c>
      <c r="BH172" s="165">
        <f t="shared" si="7"/>
        <v>0</v>
      </c>
      <c r="BI172" s="165">
        <f t="shared" si="8"/>
        <v>0</v>
      </c>
      <c r="BJ172" s="13" t="s">
        <v>86</v>
      </c>
      <c r="BK172" s="165">
        <f t="shared" si="9"/>
        <v>0</v>
      </c>
      <c r="BL172" s="13" t="s">
        <v>441</v>
      </c>
      <c r="BM172" s="164" t="s">
        <v>521</v>
      </c>
    </row>
    <row r="173" spans="2:65" s="1" customFormat="1" ht="24" customHeight="1">
      <c r="B173" s="152"/>
      <c r="C173" s="153" t="s">
        <v>354</v>
      </c>
      <c r="D173" s="153" t="s">
        <v>178</v>
      </c>
      <c r="E173" s="154" t="s">
        <v>2094</v>
      </c>
      <c r="F173" s="155" t="s">
        <v>2095</v>
      </c>
      <c r="G173" s="156" t="s">
        <v>2083</v>
      </c>
      <c r="H173" s="157">
        <v>16</v>
      </c>
      <c r="I173" s="158"/>
      <c r="J173" s="159">
        <f t="shared" si="0"/>
        <v>0</v>
      </c>
      <c r="K173" s="155" t="s">
        <v>1</v>
      </c>
      <c r="L173" s="28"/>
      <c r="M173" s="160" t="s">
        <v>1</v>
      </c>
      <c r="N173" s="161" t="s">
        <v>40</v>
      </c>
      <c r="O173" s="51"/>
      <c r="P173" s="162">
        <f t="shared" si="1"/>
        <v>0</v>
      </c>
      <c r="Q173" s="162">
        <v>0</v>
      </c>
      <c r="R173" s="162">
        <f t="shared" si="2"/>
        <v>0</v>
      </c>
      <c r="S173" s="162">
        <v>0</v>
      </c>
      <c r="T173" s="163">
        <f t="shared" si="3"/>
        <v>0</v>
      </c>
      <c r="AR173" s="164" t="s">
        <v>441</v>
      </c>
      <c r="AT173" s="164" t="s">
        <v>178</v>
      </c>
      <c r="AU173" s="164" t="s">
        <v>86</v>
      </c>
      <c r="AY173" s="13" t="s">
        <v>176</v>
      </c>
      <c r="BE173" s="165">
        <f t="shared" si="4"/>
        <v>0</v>
      </c>
      <c r="BF173" s="165">
        <f t="shared" si="5"/>
        <v>0</v>
      </c>
      <c r="BG173" s="165">
        <f t="shared" si="6"/>
        <v>0</v>
      </c>
      <c r="BH173" s="165">
        <f t="shared" si="7"/>
        <v>0</v>
      </c>
      <c r="BI173" s="165">
        <f t="shared" si="8"/>
        <v>0</v>
      </c>
      <c r="BJ173" s="13" t="s">
        <v>86</v>
      </c>
      <c r="BK173" s="165">
        <f t="shared" si="9"/>
        <v>0</v>
      </c>
      <c r="BL173" s="13" t="s">
        <v>441</v>
      </c>
      <c r="BM173" s="164" t="s">
        <v>529</v>
      </c>
    </row>
    <row r="174" spans="2:65" s="11" customFormat="1" ht="22.9" customHeight="1">
      <c r="B174" s="139"/>
      <c r="D174" s="140" t="s">
        <v>73</v>
      </c>
      <c r="E174" s="150" t="s">
        <v>2096</v>
      </c>
      <c r="F174" s="150" t="s">
        <v>2097</v>
      </c>
      <c r="I174" s="142"/>
      <c r="J174" s="151">
        <f>BK174</f>
        <v>0</v>
      </c>
      <c r="L174" s="139"/>
      <c r="M174" s="144"/>
      <c r="N174" s="145"/>
      <c r="O174" s="145"/>
      <c r="P174" s="146">
        <f>SUM(P175:P270)</f>
        <v>0</v>
      </c>
      <c r="Q174" s="145"/>
      <c r="R174" s="146">
        <f>SUM(R175:R270)</f>
        <v>0</v>
      </c>
      <c r="S174" s="145"/>
      <c r="T174" s="147">
        <f>SUM(T175:T270)</f>
        <v>0</v>
      </c>
      <c r="AR174" s="140" t="s">
        <v>91</v>
      </c>
      <c r="AT174" s="148" t="s">
        <v>73</v>
      </c>
      <c r="AU174" s="148" t="s">
        <v>81</v>
      </c>
      <c r="AY174" s="140" t="s">
        <v>176</v>
      </c>
      <c r="BK174" s="149">
        <f>SUM(BK175:BK270)</f>
        <v>0</v>
      </c>
    </row>
    <row r="175" spans="2:65" s="1" customFormat="1" ht="16.5" customHeight="1">
      <c r="B175" s="152"/>
      <c r="C175" s="153" t="s">
        <v>358</v>
      </c>
      <c r="D175" s="153" t="s">
        <v>178</v>
      </c>
      <c r="E175" s="154" t="s">
        <v>2098</v>
      </c>
      <c r="F175" s="155" t="s">
        <v>2099</v>
      </c>
      <c r="G175" s="156" t="s">
        <v>431</v>
      </c>
      <c r="H175" s="157">
        <v>75</v>
      </c>
      <c r="I175" s="158"/>
      <c r="J175" s="159">
        <f t="shared" ref="J175:J206" si="10">ROUND(I175*H175,2)</f>
        <v>0</v>
      </c>
      <c r="K175" s="155" t="s">
        <v>1</v>
      </c>
      <c r="L175" s="28"/>
      <c r="M175" s="160" t="s">
        <v>1</v>
      </c>
      <c r="N175" s="161" t="s">
        <v>40</v>
      </c>
      <c r="O175" s="51"/>
      <c r="P175" s="162">
        <f t="shared" ref="P175:P206" si="11">O175*H175</f>
        <v>0</v>
      </c>
      <c r="Q175" s="162">
        <v>0</v>
      </c>
      <c r="R175" s="162">
        <f t="shared" ref="R175:R206" si="12">Q175*H175</f>
        <v>0</v>
      </c>
      <c r="S175" s="162">
        <v>0</v>
      </c>
      <c r="T175" s="163">
        <f t="shared" ref="T175:T206" si="13">S175*H175</f>
        <v>0</v>
      </c>
      <c r="AR175" s="164" t="s">
        <v>441</v>
      </c>
      <c r="AT175" s="164" t="s">
        <v>178</v>
      </c>
      <c r="AU175" s="164" t="s">
        <v>86</v>
      </c>
      <c r="AY175" s="13" t="s">
        <v>176</v>
      </c>
      <c r="BE175" s="165">
        <f t="shared" ref="BE175:BE206" si="14">IF(N175="základná",J175,0)</f>
        <v>0</v>
      </c>
      <c r="BF175" s="165">
        <f t="shared" ref="BF175:BF206" si="15">IF(N175="znížená",J175,0)</f>
        <v>0</v>
      </c>
      <c r="BG175" s="165">
        <f t="shared" ref="BG175:BG206" si="16">IF(N175="zákl. prenesená",J175,0)</f>
        <v>0</v>
      </c>
      <c r="BH175" s="165">
        <f t="shared" ref="BH175:BH206" si="17">IF(N175="zníž. prenesená",J175,0)</f>
        <v>0</v>
      </c>
      <c r="BI175" s="165">
        <f t="shared" ref="BI175:BI206" si="18">IF(N175="nulová",J175,0)</f>
        <v>0</v>
      </c>
      <c r="BJ175" s="13" t="s">
        <v>86</v>
      </c>
      <c r="BK175" s="165">
        <f t="shared" ref="BK175:BK206" si="19">ROUND(I175*H175,2)</f>
        <v>0</v>
      </c>
      <c r="BL175" s="13" t="s">
        <v>441</v>
      </c>
      <c r="BM175" s="164" t="s">
        <v>537</v>
      </c>
    </row>
    <row r="176" spans="2:65" s="1" customFormat="1" ht="16.5" customHeight="1">
      <c r="B176" s="152"/>
      <c r="C176" s="166" t="s">
        <v>362</v>
      </c>
      <c r="D176" s="166" t="s">
        <v>383</v>
      </c>
      <c r="E176" s="167" t="s">
        <v>2100</v>
      </c>
      <c r="F176" s="168" t="s">
        <v>2101</v>
      </c>
      <c r="G176" s="169" t="s">
        <v>431</v>
      </c>
      <c r="H176" s="170">
        <v>75</v>
      </c>
      <c r="I176" s="171"/>
      <c r="J176" s="172">
        <f t="shared" si="10"/>
        <v>0</v>
      </c>
      <c r="K176" s="168" t="s">
        <v>1</v>
      </c>
      <c r="L176" s="173"/>
      <c r="M176" s="174" t="s">
        <v>1</v>
      </c>
      <c r="N176" s="175" t="s">
        <v>40</v>
      </c>
      <c r="O176" s="51"/>
      <c r="P176" s="162">
        <f t="shared" si="11"/>
        <v>0</v>
      </c>
      <c r="Q176" s="162">
        <v>0</v>
      </c>
      <c r="R176" s="162">
        <f t="shared" si="12"/>
        <v>0</v>
      </c>
      <c r="S176" s="162">
        <v>0</v>
      </c>
      <c r="T176" s="163">
        <f t="shared" si="13"/>
        <v>0</v>
      </c>
      <c r="AR176" s="164" t="s">
        <v>2011</v>
      </c>
      <c r="AT176" s="164" t="s">
        <v>383</v>
      </c>
      <c r="AU176" s="164" t="s">
        <v>86</v>
      </c>
      <c r="AY176" s="13" t="s">
        <v>176</v>
      </c>
      <c r="BE176" s="165">
        <f t="shared" si="14"/>
        <v>0</v>
      </c>
      <c r="BF176" s="165">
        <f t="shared" si="15"/>
        <v>0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3" t="s">
        <v>86</v>
      </c>
      <c r="BK176" s="165">
        <f t="shared" si="19"/>
        <v>0</v>
      </c>
      <c r="BL176" s="13" t="s">
        <v>441</v>
      </c>
      <c r="BM176" s="164" t="s">
        <v>545</v>
      </c>
    </row>
    <row r="177" spans="2:65" s="1" customFormat="1" ht="16.5" customHeight="1">
      <c r="B177" s="152"/>
      <c r="C177" s="153" t="s">
        <v>366</v>
      </c>
      <c r="D177" s="153" t="s">
        <v>178</v>
      </c>
      <c r="E177" s="154" t="s">
        <v>2102</v>
      </c>
      <c r="F177" s="155" t="s">
        <v>2103</v>
      </c>
      <c r="G177" s="156" t="s">
        <v>431</v>
      </c>
      <c r="H177" s="157">
        <v>90</v>
      </c>
      <c r="I177" s="158"/>
      <c r="J177" s="159">
        <f t="shared" si="10"/>
        <v>0</v>
      </c>
      <c r="K177" s="155" t="s">
        <v>1</v>
      </c>
      <c r="L177" s="28"/>
      <c r="M177" s="160" t="s">
        <v>1</v>
      </c>
      <c r="N177" s="161" t="s">
        <v>40</v>
      </c>
      <c r="O177" s="51"/>
      <c r="P177" s="162">
        <f t="shared" si="11"/>
        <v>0</v>
      </c>
      <c r="Q177" s="162">
        <v>0</v>
      </c>
      <c r="R177" s="162">
        <f t="shared" si="12"/>
        <v>0</v>
      </c>
      <c r="S177" s="162">
        <v>0</v>
      </c>
      <c r="T177" s="163">
        <f t="shared" si="13"/>
        <v>0</v>
      </c>
      <c r="AR177" s="164" t="s">
        <v>441</v>
      </c>
      <c r="AT177" s="164" t="s">
        <v>178</v>
      </c>
      <c r="AU177" s="164" t="s">
        <v>86</v>
      </c>
      <c r="AY177" s="13" t="s">
        <v>176</v>
      </c>
      <c r="BE177" s="165">
        <f t="shared" si="14"/>
        <v>0</v>
      </c>
      <c r="BF177" s="165">
        <f t="shared" si="15"/>
        <v>0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3" t="s">
        <v>86</v>
      </c>
      <c r="BK177" s="165">
        <f t="shared" si="19"/>
        <v>0</v>
      </c>
      <c r="BL177" s="13" t="s">
        <v>441</v>
      </c>
      <c r="BM177" s="164" t="s">
        <v>553</v>
      </c>
    </row>
    <row r="178" spans="2:65" s="1" customFormat="1" ht="16.5" customHeight="1">
      <c r="B178" s="152"/>
      <c r="C178" s="166" t="s">
        <v>370</v>
      </c>
      <c r="D178" s="166" t="s">
        <v>383</v>
      </c>
      <c r="E178" s="167" t="s">
        <v>2104</v>
      </c>
      <c r="F178" s="168" t="s">
        <v>2105</v>
      </c>
      <c r="G178" s="169" t="s">
        <v>431</v>
      </c>
      <c r="H178" s="170">
        <v>5</v>
      </c>
      <c r="I178" s="171"/>
      <c r="J178" s="172">
        <f t="shared" si="10"/>
        <v>0</v>
      </c>
      <c r="K178" s="168" t="s">
        <v>1</v>
      </c>
      <c r="L178" s="173"/>
      <c r="M178" s="174" t="s">
        <v>1</v>
      </c>
      <c r="N178" s="175" t="s">
        <v>40</v>
      </c>
      <c r="O178" s="51"/>
      <c r="P178" s="162">
        <f t="shared" si="11"/>
        <v>0</v>
      </c>
      <c r="Q178" s="162">
        <v>0</v>
      </c>
      <c r="R178" s="162">
        <f t="shared" si="12"/>
        <v>0</v>
      </c>
      <c r="S178" s="162">
        <v>0</v>
      </c>
      <c r="T178" s="163">
        <f t="shared" si="13"/>
        <v>0</v>
      </c>
      <c r="AR178" s="164" t="s">
        <v>2011</v>
      </c>
      <c r="AT178" s="164" t="s">
        <v>383</v>
      </c>
      <c r="AU178" s="164" t="s">
        <v>86</v>
      </c>
      <c r="AY178" s="13" t="s">
        <v>176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3" t="s">
        <v>86</v>
      </c>
      <c r="BK178" s="165">
        <f t="shared" si="19"/>
        <v>0</v>
      </c>
      <c r="BL178" s="13" t="s">
        <v>441</v>
      </c>
      <c r="BM178" s="164" t="s">
        <v>563</v>
      </c>
    </row>
    <row r="179" spans="2:65" s="1" customFormat="1" ht="16.5" customHeight="1">
      <c r="B179" s="152"/>
      <c r="C179" s="153" t="s">
        <v>374</v>
      </c>
      <c r="D179" s="153" t="s">
        <v>178</v>
      </c>
      <c r="E179" s="154" t="s">
        <v>2106</v>
      </c>
      <c r="F179" s="155" t="s">
        <v>2107</v>
      </c>
      <c r="G179" s="156" t="s">
        <v>431</v>
      </c>
      <c r="H179" s="157">
        <v>1870</v>
      </c>
      <c r="I179" s="158"/>
      <c r="J179" s="159">
        <f t="shared" si="10"/>
        <v>0</v>
      </c>
      <c r="K179" s="155" t="s">
        <v>1</v>
      </c>
      <c r="L179" s="28"/>
      <c r="M179" s="160" t="s">
        <v>1</v>
      </c>
      <c r="N179" s="161" t="s">
        <v>40</v>
      </c>
      <c r="O179" s="51"/>
      <c r="P179" s="162">
        <f t="shared" si="11"/>
        <v>0</v>
      </c>
      <c r="Q179" s="162">
        <v>0</v>
      </c>
      <c r="R179" s="162">
        <f t="shared" si="12"/>
        <v>0</v>
      </c>
      <c r="S179" s="162">
        <v>0</v>
      </c>
      <c r="T179" s="163">
        <f t="shared" si="13"/>
        <v>0</v>
      </c>
      <c r="AR179" s="164" t="s">
        <v>441</v>
      </c>
      <c r="AT179" s="164" t="s">
        <v>178</v>
      </c>
      <c r="AU179" s="164" t="s">
        <v>86</v>
      </c>
      <c r="AY179" s="13" t="s">
        <v>176</v>
      </c>
      <c r="BE179" s="165">
        <f t="shared" si="14"/>
        <v>0</v>
      </c>
      <c r="BF179" s="165">
        <f t="shared" si="15"/>
        <v>0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3" t="s">
        <v>86</v>
      </c>
      <c r="BK179" s="165">
        <f t="shared" si="19"/>
        <v>0</v>
      </c>
      <c r="BL179" s="13" t="s">
        <v>441</v>
      </c>
      <c r="BM179" s="164" t="s">
        <v>575</v>
      </c>
    </row>
    <row r="180" spans="2:65" s="1" customFormat="1" ht="16.5" customHeight="1">
      <c r="B180" s="152"/>
      <c r="C180" s="166" t="s">
        <v>378</v>
      </c>
      <c r="D180" s="166" t="s">
        <v>383</v>
      </c>
      <c r="E180" s="167" t="s">
        <v>2108</v>
      </c>
      <c r="F180" s="168" t="s">
        <v>2109</v>
      </c>
      <c r="G180" s="169" t="s">
        <v>431</v>
      </c>
      <c r="H180" s="170">
        <v>1350</v>
      </c>
      <c r="I180" s="171"/>
      <c r="J180" s="172">
        <f t="shared" si="10"/>
        <v>0</v>
      </c>
      <c r="K180" s="168" t="s">
        <v>1</v>
      </c>
      <c r="L180" s="173"/>
      <c r="M180" s="174" t="s">
        <v>1</v>
      </c>
      <c r="N180" s="175" t="s">
        <v>40</v>
      </c>
      <c r="O180" s="51"/>
      <c r="P180" s="162">
        <f t="shared" si="11"/>
        <v>0</v>
      </c>
      <c r="Q180" s="162">
        <v>0</v>
      </c>
      <c r="R180" s="162">
        <f t="shared" si="12"/>
        <v>0</v>
      </c>
      <c r="S180" s="162">
        <v>0</v>
      </c>
      <c r="T180" s="163">
        <f t="shared" si="13"/>
        <v>0</v>
      </c>
      <c r="AR180" s="164" t="s">
        <v>2011</v>
      </c>
      <c r="AT180" s="164" t="s">
        <v>383</v>
      </c>
      <c r="AU180" s="164" t="s">
        <v>86</v>
      </c>
      <c r="AY180" s="13" t="s">
        <v>176</v>
      </c>
      <c r="BE180" s="165">
        <f t="shared" si="14"/>
        <v>0</v>
      </c>
      <c r="BF180" s="165">
        <f t="shared" si="15"/>
        <v>0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3" t="s">
        <v>86</v>
      </c>
      <c r="BK180" s="165">
        <f t="shared" si="19"/>
        <v>0</v>
      </c>
      <c r="BL180" s="13" t="s">
        <v>441</v>
      </c>
      <c r="BM180" s="164" t="s">
        <v>585</v>
      </c>
    </row>
    <row r="181" spans="2:65" s="1" customFormat="1" ht="16.5" customHeight="1">
      <c r="B181" s="152"/>
      <c r="C181" s="166" t="s">
        <v>382</v>
      </c>
      <c r="D181" s="166" t="s">
        <v>383</v>
      </c>
      <c r="E181" s="167" t="s">
        <v>2110</v>
      </c>
      <c r="F181" s="168" t="s">
        <v>2111</v>
      </c>
      <c r="G181" s="169" t="s">
        <v>431</v>
      </c>
      <c r="H181" s="170">
        <v>520</v>
      </c>
      <c r="I181" s="171"/>
      <c r="J181" s="172">
        <f t="shared" si="10"/>
        <v>0</v>
      </c>
      <c r="K181" s="168" t="s">
        <v>1</v>
      </c>
      <c r="L181" s="173"/>
      <c r="M181" s="174" t="s">
        <v>1</v>
      </c>
      <c r="N181" s="175" t="s">
        <v>40</v>
      </c>
      <c r="O181" s="51"/>
      <c r="P181" s="162">
        <f t="shared" si="11"/>
        <v>0</v>
      </c>
      <c r="Q181" s="162">
        <v>0</v>
      </c>
      <c r="R181" s="162">
        <f t="shared" si="12"/>
        <v>0</v>
      </c>
      <c r="S181" s="162">
        <v>0</v>
      </c>
      <c r="T181" s="163">
        <f t="shared" si="13"/>
        <v>0</v>
      </c>
      <c r="AR181" s="164" t="s">
        <v>2011</v>
      </c>
      <c r="AT181" s="164" t="s">
        <v>383</v>
      </c>
      <c r="AU181" s="164" t="s">
        <v>86</v>
      </c>
      <c r="AY181" s="13" t="s">
        <v>176</v>
      </c>
      <c r="BE181" s="165">
        <f t="shared" si="14"/>
        <v>0</v>
      </c>
      <c r="BF181" s="165">
        <f t="shared" si="15"/>
        <v>0</v>
      </c>
      <c r="BG181" s="165">
        <f t="shared" si="16"/>
        <v>0</v>
      </c>
      <c r="BH181" s="165">
        <f t="shared" si="17"/>
        <v>0</v>
      </c>
      <c r="BI181" s="165">
        <f t="shared" si="18"/>
        <v>0</v>
      </c>
      <c r="BJ181" s="13" t="s">
        <v>86</v>
      </c>
      <c r="BK181" s="165">
        <f t="shared" si="19"/>
        <v>0</v>
      </c>
      <c r="BL181" s="13" t="s">
        <v>441</v>
      </c>
      <c r="BM181" s="164" t="s">
        <v>592</v>
      </c>
    </row>
    <row r="182" spans="2:65" s="1" customFormat="1" ht="16.5" customHeight="1">
      <c r="B182" s="152"/>
      <c r="C182" s="153" t="s">
        <v>387</v>
      </c>
      <c r="D182" s="153" t="s">
        <v>178</v>
      </c>
      <c r="E182" s="154" t="s">
        <v>2112</v>
      </c>
      <c r="F182" s="155" t="s">
        <v>2113</v>
      </c>
      <c r="G182" s="156" t="s">
        <v>431</v>
      </c>
      <c r="H182" s="157">
        <v>1580</v>
      </c>
      <c r="I182" s="158"/>
      <c r="J182" s="159">
        <f t="shared" si="10"/>
        <v>0</v>
      </c>
      <c r="K182" s="155" t="s">
        <v>1</v>
      </c>
      <c r="L182" s="28"/>
      <c r="M182" s="160" t="s">
        <v>1</v>
      </c>
      <c r="N182" s="161" t="s">
        <v>40</v>
      </c>
      <c r="O182" s="51"/>
      <c r="P182" s="162">
        <f t="shared" si="11"/>
        <v>0</v>
      </c>
      <c r="Q182" s="162">
        <v>0</v>
      </c>
      <c r="R182" s="162">
        <f t="shared" si="12"/>
        <v>0</v>
      </c>
      <c r="S182" s="162">
        <v>0</v>
      </c>
      <c r="T182" s="163">
        <f t="shared" si="13"/>
        <v>0</v>
      </c>
      <c r="AR182" s="164" t="s">
        <v>441</v>
      </c>
      <c r="AT182" s="164" t="s">
        <v>178</v>
      </c>
      <c r="AU182" s="164" t="s">
        <v>86</v>
      </c>
      <c r="AY182" s="13" t="s">
        <v>176</v>
      </c>
      <c r="BE182" s="165">
        <f t="shared" si="14"/>
        <v>0</v>
      </c>
      <c r="BF182" s="165">
        <f t="shared" si="15"/>
        <v>0</v>
      </c>
      <c r="BG182" s="165">
        <f t="shared" si="16"/>
        <v>0</v>
      </c>
      <c r="BH182" s="165">
        <f t="shared" si="17"/>
        <v>0</v>
      </c>
      <c r="BI182" s="165">
        <f t="shared" si="18"/>
        <v>0</v>
      </c>
      <c r="BJ182" s="13" t="s">
        <v>86</v>
      </c>
      <c r="BK182" s="165">
        <f t="shared" si="19"/>
        <v>0</v>
      </c>
      <c r="BL182" s="13" t="s">
        <v>441</v>
      </c>
      <c r="BM182" s="164" t="s">
        <v>600</v>
      </c>
    </row>
    <row r="183" spans="2:65" s="1" customFormat="1" ht="16.5" customHeight="1">
      <c r="B183" s="152"/>
      <c r="C183" s="166" t="s">
        <v>391</v>
      </c>
      <c r="D183" s="166" t="s">
        <v>383</v>
      </c>
      <c r="E183" s="167" t="s">
        <v>2114</v>
      </c>
      <c r="F183" s="168" t="s">
        <v>2115</v>
      </c>
      <c r="G183" s="169" t="s">
        <v>431</v>
      </c>
      <c r="H183" s="170">
        <v>1580</v>
      </c>
      <c r="I183" s="171"/>
      <c r="J183" s="172">
        <f t="shared" si="10"/>
        <v>0</v>
      </c>
      <c r="K183" s="168" t="s">
        <v>1</v>
      </c>
      <c r="L183" s="173"/>
      <c r="M183" s="174" t="s">
        <v>1</v>
      </c>
      <c r="N183" s="175" t="s">
        <v>40</v>
      </c>
      <c r="O183" s="51"/>
      <c r="P183" s="162">
        <f t="shared" si="11"/>
        <v>0</v>
      </c>
      <c r="Q183" s="162">
        <v>0</v>
      </c>
      <c r="R183" s="162">
        <f t="shared" si="12"/>
        <v>0</v>
      </c>
      <c r="S183" s="162">
        <v>0</v>
      </c>
      <c r="T183" s="163">
        <f t="shared" si="13"/>
        <v>0</v>
      </c>
      <c r="AR183" s="164" t="s">
        <v>2011</v>
      </c>
      <c r="AT183" s="164" t="s">
        <v>383</v>
      </c>
      <c r="AU183" s="164" t="s">
        <v>86</v>
      </c>
      <c r="AY183" s="13" t="s">
        <v>176</v>
      </c>
      <c r="BE183" s="165">
        <f t="shared" si="14"/>
        <v>0</v>
      </c>
      <c r="BF183" s="165">
        <f t="shared" si="15"/>
        <v>0</v>
      </c>
      <c r="BG183" s="165">
        <f t="shared" si="16"/>
        <v>0</v>
      </c>
      <c r="BH183" s="165">
        <f t="shared" si="17"/>
        <v>0</v>
      </c>
      <c r="BI183" s="165">
        <f t="shared" si="18"/>
        <v>0</v>
      </c>
      <c r="BJ183" s="13" t="s">
        <v>86</v>
      </c>
      <c r="BK183" s="165">
        <f t="shared" si="19"/>
        <v>0</v>
      </c>
      <c r="BL183" s="13" t="s">
        <v>441</v>
      </c>
      <c r="BM183" s="164" t="s">
        <v>608</v>
      </c>
    </row>
    <row r="184" spans="2:65" s="1" customFormat="1" ht="16.5" customHeight="1">
      <c r="B184" s="152"/>
      <c r="C184" s="153" t="s">
        <v>395</v>
      </c>
      <c r="D184" s="153" t="s">
        <v>178</v>
      </c>
      <c r="E184" s="154" t="s">
        <v>2116</v>
      </c>
      <c r="F184" s="155" t="s">
        <v>2117</v>
      </c>
      <c r="G184" s="156" t="s">
        <v>431</v>
      </c>
      <c r="H184" s="157">
        <v>180</v>
      </c>
      <c r="I184" s="158"/>
      <c r="J184" s="159">
        <f t="shared" si="10"/>
        <v>0</v>
      </c>
      <c r="K184" s="155" t="s">
        <v>1</v>
      </c>
      <c r="L184" s="28"/>
      <c r="M184" s="160" t="s">
        <v>1</v>
      </c>
      <c r="N184" s="161" t="s">
        <v>40</v>
      </c>
      <c r="O184" s="51"/>
      <c r="P184" s="162">
        <f t="shared" si="11"/>
        <v>0</v>
      </c>
      <c r="Q184" s="162">
        <v>0</v>
      </c>
      <c r="R184" s="162">
        <f t="shared" si="12"/>
        <v>0</v>
      </c>
      <c r="S184" s="162">
        <v>0</v>
      </c>
      <c r="T184" s="163">
        <f t="shared" si="13"/>
        <v>0</v>
      </c>
      <c r="AR184" s="164" t="s">
        <v>441</v>
      </c>
      <c r="AT184" s="164" t="s">
        <v>178</v>
      </c>
      <c r="AU184" s="164" t="s">
        <v>86</v>
      </c>
      <c r="AY184" s="13" t="s">
        <v>176</v>
      </c>
      <c r="BE184" s="165">
        <f t="shared" si="14"/>
        <v>0</v>
      </c>
      <c r="BF184" s="165">
        <f t="shared" si="15"/>
        <v>0</v>
      </c>
      <c r="BG184" s="165">
        <f t="shared" si="16"/>
        <v>0</v>
      </c>
      <c r="BH184" s="165">
        <f t="shared" si="17"/>
        <v>0</v>
      </c>
      <c r="BI184" s="165">
        <f t="shared" si="18"/>
        <v>0</v>
      </c>
      <c r="BJ184" s="13" t="s">
        <v>86</v>
      </c>
      <c r="BK184" s="165">
        <f t="shared" si="19"/>
        <v>0</v>
      </c>
      <c r="BL184" s="13" t="s">
        <v>441</v>
      </c>
      <c r="BM184" s="164" t="s">
        <v>618</v>
      </c>
    </row>
    <row r="185" spans="2:65" s="1" customFormat="1" ht="16.5" customHeight="1">
      <c r="B185" s="152"/>
      <c r="C185" s="153" t="s">
        <v>400</v>
      </c>
      <c r="D185" s="153" t="s">
        <v>178</v>
      </c>
      <c r="E185" s="154" t="s">
        <v>2118</v>
      </c>
      <c r="F185" s="155" t="s">
        <v>2119</v>
      </c>
      <c r="G185" s="156" t="s">
        <v>431</v>
      </c>
      <c r="H185" s="157">
        <v>45</v>
      </c>
      <c r="I185" s="158"/>
      <c r="J185" s="159">
        <f t="shared" si="10"/>
        <v>0</v>
      </c>
      <c r="K185" s="155" t="s">
        <v>1</v>
      </c>
      <c r="L185" s="28"/>
      <c r="M185" s="160" t="s">
        <v>1</v>
      </c>
      <c r="N185" s="161" t="s">
        <v>40</v>
      </c>
      <c r="O185" s="51"/>
      <c r="P185" s="162">
        <f t="shared" si="11"/>
        <v>0</v>
      </c>
      <c r="Q185" s="162">
        <v>0</v>
      </c>
      <c r="R185" s="162">
        <f t="shared" si="12"/>
        <v>0</v>
      </c>
      <c r="S185" s="162">
        <v>0</v>
      </c>
      <c r="T185" s="163">
        <f t="shared" si="13"/>
        <v>0</v>
      </c>
      <c r="AR185" s="164" t="s">
        <v>441</v>
      </c>
      <c r="AT185" s="164" t="s">
        <v>178</v>
      </c>
      <c r="AU185" s="164" t="s">
        <v>86</v>
      </c>
      <c r="AY185" s="13" t="s">
        <v>176</v>
      </c>
      <c r="BE185" s="165">
        <f t="shared" si="14"/>
        <v>0</v>
      </c>
      <c r="BF185" s="165">
        <f t="shared" si="15"/>
        <v>0</v>
      </c>
      <c r="BG185" s="165">
        <f t="shared" si="16"/>
        <v>0</v>
      </c>
      <c r="BH185" s="165">
        <f t="shared" si="17"/>
        <v>0</v>
      </c>
      <c r="BI185" s="165">
        <f t="shared" si="18"/>
        <v>0</v>
      </c>
      <c r="BJ185" s="13" t="s">
        <v>86</v>
      </c>
      <c r="BK185" s="165">
        <f t="shared" si="19"/>
        <v>0</v>
      </c>
      <c r="BL185" s="13" t="s">
        <v>441</v>
      </c>
      <c r="BM185" s="164" t="s">
        <v>626</v>
      </c>
    </row>
    <row r="186" spans="2:65" s="1" customFormat="1" ht="16.5" customHeight="1">
      <c r="B186" s="152"/>
      <c r="C186" s="166" t="s">
        <v>404</v>
      </c>
      <c r="D186" s="166" t="s">
        <v>383</v>
      </c>
      <c r="E186" s="167" t="s">
        <v>2120</v>
      </c>
      <c r="F186" s="168" t="s">
        <v>2121</v>
      </c>
      <c r="G186" s="169" t="s">
        <v>431</v>
      </c>
      <c r="H186" s="170">
        <v>180</v>
      </c>
      <c r="I186" s="171"/>
      <c r="J186" s="172">
        <f t="shared" si="10"/>
        <v>0</v>
      </c>
      <c r="K186" s="168" t="s">
        <v>1</v>
      </c>
      <c r="L186" s="173"/>
      <c r="M186" s="174" t="s">
        <v>1</v>
      </c>
      <c r="N186" s="175" t="s">
        <v>40</v>
      </c>
      <c r="O186" s="51"/>
      <c r="P186" s="162">
        <f t="shared" si="11"/>
        <v>0</v>
      </c>
      <c r="Q186" s="162">
        <v>0</v>
      </c>
      <c r="R186" s="162">
        <f t="shared" si="12"/>
        <v>0</v>
      </c>
      <c r="S186" s="162">
        <v>0</v>
      </c>
      <c r="T186" s="163">
        <f t="shared" si="13"/>
        <v>0</v>
      </c>
      <c r="AR186" s="164" t="s">
        <v>2011</v>
      </c>
      <c r="AT186" s="164" t="s">
        <v>383</v>
      </c>
      <c r="AU186" s="164" t="s">
        <v>86</v>
      </c>
      <c r="AY186" s="13" t="s">
        <v>176</v>
      </c>
      <c r="BE186" s="165">
        <f t="shared" si="14"/>
        <v>0</v>
      </c>
      <c r="BF186" s="165">
        <f t="shared" si="15"/>
        <v>0</v>
      </c>
      <c r="BG186" s="165">
        <f t="shared" si="16"/>
        <v>0</v>
      </c>
      <c r="BH186" s="165">
        <f t="shared" si="17"/>
        <v>0</v>
      </c>
      <c r="BI186" s="165">
        <f t="shared" si="18"/>
        <v>0</v>
      </c>
      <c r="BJ186" s="13" t="s">
        <v>86</v>
      </c>
      <c r="BK186" s="165">
        <f t="shared" si="19"/>
        <v>0</v>
      </c>
      <c r="BL186" s="13" t="s">
        <v>441</v>
      </c>
      <c r="BM186" s="164" t="s">
        <v>634</v>
      </c>
    </row>
    <row r="187" spans="2:65" s="1" customFormat="1" ht="16.5" customHeight="1">
      <c r="B187" s="152"/>
      <c r="C187" s="166" t="s">
        <v>408</v>
      </c>
      <c r="D187" s="166" t="s">
        <v>383</v>
      </c>
      <c r="E187" s="167" t="s">
        <v>2122</v>
      </c>
      <c r="F187" s="168" t="s">
        <v>2123</v>
      </c>
      <c r="G187" s="169" t="s">
        <v>431</v>
      </c>
      <c r="H187" s="170">
        <v>45</v>
      </c>
      <c r="I187" s="171"/>
      <c r="J187" s="172">
        <f t="shared" si="10"/>
        <v>0</v>
      </c>
      <c r="K187" s="168" t="s">
        <v>1</v>
      </c>
      <c r="L187" s="173"/>
      <c r="M187" s="174" t="s">
        <v>1</v>
      </c>
      <c r="N187" s="175" t="s">
        <v>40</v>
      </c>
      <c r="O187" s="51"/>
      <c r="P187" s="162">
        <f t="shared" si="11"/>
        <v>0</v>
      </c>
      <c r="Q187" s="162">
        <v>0</v>
      </c>
      <c r="R187" s="162">
        <f t="shared" si="12"/>
        <v>0</v>
      </c>
      <c r="S187" s="162">
        <v>0</v>
      </c>
      <c r="T187" s="163">
        <f t="shared" si="13"/>
        <v>0</v>
      </c>
      <c r="AR187" s="164" t="s">
        <v>2011</v>
      </c>
      <c r="AT187" s="164" t="s">
        <v>383</v>
      </c>
      <c r="AU187" s="164" t="s">
        <v>86</v>
      </c>
      <c r="AY187" s="13" t="s">
        <v>176</v>
      </c>
      <c r="BE187" s="165">
        <f t="shared" si="14"/>
        <v>0</v>
      </c>
      <c r="BF187" s="165">
        <f t="shared" si="15"/>
        <v>0</v>
      </c>
      <c r="BG187" s="165">
        <f t="shared" si="16"/>
        <v>0</v>
      </c>
      <c r="BH187" s="165">
        <f t="shared" si="17"/>
        <v>0</v>
      </c>
      <c r="BI187" s="165">
        <f t="shared" si="18"/>
        <v>0</v>
      </c>
      <c r="BJ187" s="13" t="s">
        <v>86</v>
      </c>
      <c r="BK187" s="165">
        <f t="shared" si="19"/>
        <v>0</v>
      </c>
      <c r="BL187" s="13" t="s">
        <v>441</v>
      </c>
      <c r="BM187" s="164" t="s">
        <v>642</v>
      </c>
    </row>
    <row r="188" spans="2:65" s="1" customFormat="1" ht="16.5" customHeight="1">
      <c r="B188" s="152"/>
      <c r="C188" s="153" t="s">
        <v>412</v>
      </c>
      <c r="D188" s="153" t="s">
        <v>178</v>
      </c>
      <c r="E188" s="154" t="s">
        <v>2124</v>
      </c>
      <c r="F188" s="155" t="s">
        <v>2125</v>
      </c>
      <c r="G188" s="156" t="s">
        <v>431</v>
      </c>
      <c r="H188" s="157">
        <v>40</v>
      </c>
      <c r="I188" s="158"/>
      <c r="J188" s="159">
        <f t="shared" si="10"/>
        <v>0</v>
      </c>
      <c r="K188" s="155" t="s">
        <v>1</v>
      </c>
      <c r="L188" s="28"/>
      <c r="M188" s="160" t="s">
        <v>1</v>
      </c>
      <c r="N188" s="161" t="s">
        <v>40</v>
      </c>
      <c r="O188" s="51"/>
      <c r="P188" s="162">
        <f t="shared" si="11"/>
        <v>0</v>
      </c>
      <c r="Q188" s="162">
        <v>0</v>
      </c>
      <c r="R188" s="162">
        <f t="shared" si="12"/>
        <v>0</v>
      </c>
      <c r="S188" s="162">
        <v>0</v>
      </c>
      <c r="T188" s="163">
        <f t="shared" si="13"/>
        <v>0</v>
      </c>
      <c r="AR188" s="164" t="s">
        <v>441</v>
      </c>
      <c r="AT188" s="164" t="s">
        <v>178</v>
      </c>
      <c r="AU188" s="164" t="s">
        <v>86</v>
      </c>
      <c r="AY188" s="13" t="s">
        <v>176</v>
      </c>
      <c r="BE188" s="165">
        <f t="shared" si="14"/>
        <v>0</v>
      </c>
      <c r="BF188" s="165">
        <f t="shared" si="15"/>
        <v>0</v>
      </c>
      <c r="BG188" s="165">
        <f t="shared" si="16"/>
        <v>0</v>
      </c>
      <c r="BH188" s="165">
        <f t="shared" si="17"/>
        <v>0</v>
      </c>
      <c r="BI188" s="165">
        <f t="shared" si="18"/>
        <v>0</v>
      </c>
      <c r="BJ188" s="13" t="s">
        <v>86</v>
      </c>
      <c r="BK188" s="165">
        <f t="shared" si="19"/>
        <v>0</v>
      </c>
      <c r="BL188" s="13" t="s">
        <v>441</v>
      </c>
      <c r="BM188" s="164" t="s">
        <v>650</v>
      </c>
    </row>
    <row r="189" spans="2:65" s="1" customFormat="1" ht="16.5" customHeight="1">
      <c r="B189" s="152"/>
      <c r="C189" s="166" t="s">
        <v>416</v>
      </c>
      <c r="D189" s="166" t="s">
        <v>383</v>
      </c>
      <c r="E189" s="167" t="s">
        <v>2126</v>
      </c>
      <c r="F189" s="168" t="s">
        <v>2127</v>
      </c>
      <c r="G189" s="169" t="s">
        <v>431</v>
      </c>
      <c r="H189" s="170">
        <v>40</v>
      </c>
      <c r="I189" s="171"/>
      <c r="J189" s="172">
        <f t="shared" si="10"/>
        <v>0</v>
      </c>
      <c r="K189" s="168" t="s">
        <v>1</v>
      </c>
      <c r="L189" s="173"/>
      <c r="M189" s="174" t="s">
        <v>1</v>
      </c>
      <c r="N189" s="175" t="s">
        <v>40</v>
      </c>
      <c r="O189" s="51"/>
      <c r="P189" s="162">
        <f t="shared" si="11"/>
        <v>0</v>
      </c>
      <c r="Q189" s="162">
        <v>0</v>
      </c>
      <c r="R189" s="162">
        <f t="shared" si="12"/>
        <v>0</v>
      </c>
      <c r="S189" s="162">
        <v>0</v>
      </c>
      <c r="T189" s="163">
        <f t="shared" si="13"/>
        <v>0</v>
      </c>
      <c r="AR189" s="164" t="s">
        <v>2011</v>
      </c>
      <c r="AT189" s="164" t="s">
        <v>383</v>
      </c>
      <c r="AU189" s="164" t="s">
        <v>86</v>
      </c>
      <c r="AY189" s="13" t="s">
        <v>176</v>
      </c>
      <c r="BE189" s="165">
        <f t="shared" si="14"/>
        <v>0</v>
      </c>
      <c r="BF189" s="165">
        <f t="shared" si="15"/>
        <v>0</v>
      </c>
      <c r="BG189" s="165">
        <f t="shared" si="16"/>
        <v>0</v>
      </c>
      <c r="BH189" s="165">
        <f t="shared" si="17"/>
        <v>0</v>
      </c>
      <c r="BI189" s="165">
        <f t="shared" si="18"/>
        <v>0</v>
      </c>
      <c r="BJ189" s="13" t="s">
        <v>86</v>
      </c>
      <c r="BK189" s="165">
        <f t="shared" si="19"/>
        <v>0</v>
      </c>
      <c r="BL189" s="13" t="s">
        <v>441</v>
      </c>
      <c r="BM189" s="164" t="s">
        <v>658</v>
      </c>
    </row>
    <row r="190" spans="2:65" s="1" customFormat="1" ht="16.5" customHeight="1">
      <c r="B190" s="152"/>
      <c r="C190" s="153" t="s">
        <v>420</v>
      </c>
      <c r="D190" s="153" t="s">
        <v>178</v>
      </c>
      <c r="E190" s="154" t="s">
        <v>2128</v>
      </c>
      <c r="F190" s="155" t="s">
        <v>2129</v>
      </c>
      <c r="G190" s="156" t="s">
        <v>431</v>
      </c>
      <c r="H190" s="157">
        <v>575</v>
      </c>
      <c r="I190" s="158"/>
      <c r="J190" s="159">
        <f t="shared" si="10"/>
        <v>0</v>
      </c>
      <c r="K190" s="155" t="s">
        <v>1</v>
      </c>
      <c r="L190" s="28"/>
      <c r="M190" s="160" t="s">
        <v>1</v>
      </c>
      <c r="N190" s="161" t="s">
        <v>40</v>
      </c>
      <c r="O190" s="51"/>
      <c r="P190" s="162">
        <f t="shared" si="11"/>
        <v>0</v>
      </c>
      <c r="Q190" s="162">
        <v>0</v>
      </c>
      <c r="R190" s="162">
        <f t="shared" si="12"/>
        <v>0</v>
      </c>
      <c r="S190" s="162">
        <v>0</v>
      </c>
      <c r="T190" s="163">
        <f t="shared" si="13"/>
        <v>0</v>
      </c>
      <c r="AR190" s="164" t="s">
        <v>441</v>
      </c>
      <c r="AT190" s="164" t="s">
        <v>178</v>
      </c>
      <c r="AU190" s="164" t="s">
        <v>86</v>
      </c>
      <c r="AY190" s="13" t="s">
        <v>176</v>
      </c>
      <c r="BE190" s="165">
        <f t="shared" si="14"/>
        <v>0</v>
      </c>
      <c r="BF190" s="165">
        <f t="shared" si="15"/>
        <v>0</v>
      </c>
      <c r="BG190" s="165">
        <f t="shared" si="16"/>
        <v>0</v>
      </c>
      <c r="BH190" s="165">
        <f t="shared" si="17"/>
        <v>0</v>
      </c>
      <c r="BI190" s="165">
        <f t="shared" si="18"/>
        <v>0</v>
      </c>
      <c r="BJ190" s="13" t="s">
        <v>86</v>
      </c>
      <c r="BK190" s="165">
        <f t="shared" si="19"/>
        <v>0</v>
      </c>
      <c r="BL190" s="13" t="s">
        <v>441</v>
      </c>
      <c r="BM190" s="164" t="s">
        <v>668</v>
      </c>
    </row>
    <row r="191" spans="2:65" s="1" customFormat="1" ht="16.5" customHeight="1">
      <c r="B191" s="152"/>
      <c r="C191" s="166" t="s">
        <v>424</v>
      </c>
      <c r="D191" s="166" t="s">
        <v>383</v>
      </c>
      <c r="E191" s="167" t="s">
        <v>2130</v>
      </c>
      <c r="F191" s="168" t="s">
        <v>2131</v>
      </c>
      <c r="G191" s="169" t="s">
        <v>431</v>
      </c>
      <c r="H191" s="170">
        <v>490</v>
      </c>
      <c r="I191" s="171"/>
      <c r="J191" s="172">
        <f t="shared" si="10"/>
        <v>0</v>
      </c>
      <c r="K191" s="168" t="s">
        <v>1</v>
      </c>
      <c r="L191" s="173"/>
      <c r="M191" s="174" t="s">
        <v>1</v>
      </c>
      <c r="N191" s="175" t="s">
        <v>40</v>
      </c>
      <c r="O191" s="51"/>
      <c r="P191" s="162">
        <f t="shared" si="11"/>
        <v>0</v>
      </c>
      <c r="Q191" s="162">
        <v>0</v>
      </c>
      <c r="R191" s="162">
        <f t="shared" si="12"/>
        <v>0</v>
      </c>
      <c r="S191" s="162">
        <v>0</v>
      </c>
      <c r="T191" s="163">
        <f t="shared" si="13"/>
        <v>0</v>
      </c>
      <c r="AR191" s="164" t="s">
        <v>2011</v>
      </c>
      <c r="AT191" s="164" t="s">
        <v>383</v>
      </c>
      <c r="AU191" s="164" t="s">
        <v>86</v>
      </c>
      <c r="AY191" s="13" t="s">
        <v>176</v>
      </c>
      <c r="BE191" s="165">
        <f t="shared" si="14"/>
        <v>0</v>
      </c>
      <c r="BF191" s="165">
        <f t="shared" si="15"/>
        <v>0</v>
      </c>
      <c r="BG191" s="165">
        <f t="shared" si="16"/>
        <v>0</v>
      </c>
      <c r="BH191" s="165">
        <f t="shared" si="17"/>
        <v>0</v>
      </c>
      <c r="BI191" s="165">
        <f t="shared" si="18"/>
        <v>0</v>
      </c>
      <c r="BJ191" s="13" t="s">
        <v>86</v>
      </c>
      <c r="BK191" s="165">
        <f t="shared" si="19"/>
        <v>0</v>
      </c>
      <c r="BL191" s="13" t="s">
        <v>441</v>
      </c>
      <c r="BM191" s="164" t="s">
        <v>676</v>
      </c>
    </row>
    <row r="192" spans="2:65" s="1" customFormat="1" ht="16.5" customHeight="1">
      <c r="B192" s="152"/>
      <c r="C192" s="166" t="s">
        <v>428</v>
      </c>
      <c r="D192" s="166" t="s">
        <v>383</v>
      </c>
      <c r="E192" s="167" t="s">
        <v>2132</v>
      </c>
      <c r="F192" s="168" t="s">
        <v>2133</v>
      </c>
      <c r="G192" s="169" t="s">
        <v>431</v>
      </c>
      <c r="H192" s="170">
        <v>60</v>
      </c>
      <c r="I192" s="171"/>
      <c r="J192" s="172">
        <f t="shared" si="10"/>
        <v>0</v>
      </c>
      <c r="K192" s="168" t="s">
        <v>1</v>
      </c>
      <c r="L192" s="173"/>
      <c r="M192" s="174" t="s">
        <v>1</v>
      </c>
      <c r="N192" s="175" t="s">
        <v>40</v>
      </c>
      <c r="O192" s="51"/>
      <c r="P192" s="162">
        <f t="shared" si="11"/>
        <v>0</v>
      </c>
      <c r="Q192" s="162">
        <v>0</v>
      </c>
      <c r="R192" s="162">
        <f t="shared" si="12"/>
        <v>0</v>
      </c>
      <c r="S192" s="162">
        <v>0</v>
      </c>
      <c r="T192" s="163">
        <f t="shared" si="13"/>
        <v>0</v>
      </c>
      <c r="AR192" s="164" t="s">
        <v>2011</v>
      </c>
      <c r="AT192" s="164" t="s">
        <v>383</v>
      </c>
      <c r="AU192" s="164" t="s">
        <v>86</v>
      </c>
      <c r="AY192" s="13" t="s">
        <v>176</v>
      </c>
      <c r="BE192" s="165">
        <f t="shared" si="14"/>
        <v>0</v>
      </c>
      <c r="BF192" s="165">
        <f t="shared" si="15"/>
        <v>0</v>
      </c>
      <c r="BG192" s="165">
        <f t="shared" si="16"/>
        <v>0</v>
      </c>
      <c r="BH192" s="165">
        <f t="shared" si="17"/>
        <v>0</v>
      </c>
      <c r="BI192" s="165">
        <f t="shared" si="18"/>
        <v>0</v>
      </c>
      <c r="BJ192" s="13" t="s">
        <v>86</v>
      </c>
      <c r="BK192" s="165">
        <f t="shared" si="19"/>
        <v>0</v>
      </c>
      <c r="BL192" s="13" t="s">
        <v>441</v>
      </c>
      <c r="BM192" s="164" t="s">
        <v>686</v>
      </c>
    </row>
    <row r="193" spans="2:65" s="1" customFormat="1" ht="16.5" customHeight="1">
      <c r="B193" s="152"/>
      <c r="C193" s="166" t="s">
        <v>433</v>
      </c>
      <c r="D193" s="166" t="s">
        <v>383</v>
      </c>
      <c r="E193" s="167" t="s">
        <v>2134</v>
      </c>
      <c r="F193" s="168" t="s">
        <v>2135</v>
      </c>
      <c r="G193" s="169" t="s">
        <v>431</v>
      </c>
      <c r="H193" s="170">
        <v>25</v>
      </c>
      <c r="I193" s="171"/>
      <c r="J193" s="172">
        <f t="shared" si="10"/>
        <v>0</v>
      </c>
      <c r="K193" s="168" t="s">
        <v>1</v>
      </c>
      <c r="L193" s="173"/>
      <c r="M193" s="174" t="s">
        <v>1</v>
      </c>
      <c r="N193" s="175" t="s">
        <v>40</v>
      </c>
      <c r="O193" s="51"/>
      <c r="P193" s="162">
        <f t="shared" si="11"/>
        <v>0</v>
      </c>
      <c r="Q193" s="162">
        <v>0</v>
      </c>
      <c r="R193" s="162">
        <f t="shared" si="12"/>
        <v>0</v>
      </c>
      <c r="S193" s="162">
        <v>0</v>
      </c>
      <c r="T193" s="163">
        <f t="shared" si="13"/>
        <v>0</v>
      </c>
      <c r="AR193" s="164" t="s">
        <v>2011</v>
      </c>
      <c r="AT193" s="164" t="s">
        <v>383</v>
      </c>
      <c r="AU193" s="164" t="s">
        <v>86</v>
      </c>
      <c r="AY193" s="13" t="s">
        <v>176</v>
      </c>
      <c r="BE193" s="165">
        <f t="shared" si="14"/>
        <v>0</v>
      </c>
      <c r="BF193" s="165">
        <f t="shared" si="15"/>
        <v>0</v>
      </c>
      <c r="BG193" s="165">
        <f t="shared" si="16"/>
        <v>0</v>
      </c>
      <c r="BH193" s="165">
        <f t="shared" si="17"/>
        <v>0</v>
      </c>
      <c r="BI193" s="165">
        <f t="shared" si="18"/>
        <v>0</v>
      </c>
      <c r="BJ193" s="13" t="s">
        <v>86</v>
      </c>
      <c r="BK193" s="165">
        <f t="shared" si="19"/>
        <v>0</v>
      </c>
      <c r="BL193" s="13" t="s">
        <v>441</v>
      </c>
      <c r="BM193" s="164" t="s">
        <v>696</v>
      </c>
    </row>
    <row r="194" spans="2:65" s="1" customFormat="1" ht="16.5" customHeight="1">
      <c r="B194" s="152"/>
      <c r="C194" s="153" t="s">
        <v>437</v>
      </c>
      <c r="D194" s="153" t="s">
        <v>178</v>
      </c>
      <c r="E194" s="154" t="s">
        <v>2136</v>
      </c>
      <c r="F194" s="155" t="s">
        <v>2137</v>
      </c>
      <c r="G194" s="156" t="s">
        <v>431</v>
      </c>
      <c r="H194" s="157">
        <v>95</v>
      </c>
      <c r="I194" s="158"/>
      <c r="J194" s="159">
        <f t="shared" si="10"/>
        <v>0</v>
      </c>
      <c r="K194" s="155" t="s">
        <v>1</v>
      </c>
      <c r="L194" s="28"/>
      <c r="M194" s="160" t="s">
        <v>1</v>
      </c>
      <c r="N194" s="161" t="s">
        <v>40</v>
      </c>
      <c r="O194" s="51"/>
      <c r="P194" s="162">
        <f t="shared" si="11"/>
        <v>0</v>
      </c>
      <c r="Q194" s="162">
        <v>0</v>
      </c>
      <c r="R194" s="162">
        <f t="shared" si="12"/>
        <v>0</v>
      </c>
      <c r="S194" s="162">
        <v>0</v>
      </c>
      <c r="T194" s="163">
        <f t="shared" si="13"/>
        <v>0</v>
      </c>
      <c r="AR194" s="164" t="s">
        <v>441</v>
      </c>
      <c r="AT194" s="164" t="s">
        <v>178</v>
      </c>
      <c r="AU194" s="164" t="s">
        <v>86</v>
      </c>
      <c r="AY194" s="13" t="s">
        <v>176</v>
      </c>
      <c r="BE194" s="165">
        <f t="shared" si="14"/>
        <v>0</v>
      </c>
      <c r="BF194" s="165">
        <f t="shared" si="15"/>
        <v>0</v>
      </c>
      <c r="BG194" s="165">
        <f t="shared" si="16"/>
        <v>0</v>
      </c>
      <c r="BH194" s="165">
        <f t="shared" si="17"/>
        <v>0</v>
      </c>
      <c r="BI194" s="165">
        <f t="shared" si="18"/>
        <v>0</v>
      </c>
      <c r="BJ194" s="13" t="s">
        <v>86</v>
      </c>
      <c r="BK194" s="165">
        <f t="shared" si="19"/>
        <v>0</v>
      </c>
      <c r="BL194" s="13" t="s">
        <v>441</v>
      </c>
      <c r="BM194" s="164" t="s">
        <v>704</v>
      </c>
    </row>
    <row r="195" spans="2:65" s="1" customFormat="1" ht="24" customHeight="1">
      <c r="B195" s="152"/>
      <c r="C195" s="166" t="s">
        <v>441</v>
      </c>
      <c r="D195" s="166" t="s">
        <v>383</v>
      </c>
      <c r="E195" s="167" t="s">
        <v>2138</v>
      </c>
      <c r="F195" s="168" t="s">
        <v>2139</v>
      </c>
      <c r="G195" s="169" t="s">
        <v>431</v>
      </c>
      <c r="H195" s="170">
        <v>95</v>
      </c>
      <c r="I195" s="171"/>
      <c r="J195" s="172">
        <f t="shared" si="10"/>
        <v>0</v>
      </c>
      <c r="K195" s="168" t="s">
        <v>1</v>
      </c>
      <c r="L195" s="173"/>
      <c r="M195" s="174" t="s">
        <v>1</v>
      </c>
      <c r="N195" s="175" t="s">
        <v>40</v>
      </c>
      <c r="O195" s="51"/>
      <c r="P195" s="162">
        <f t="shared" si="11"/>
        <v>0</v>
      </c>
      <c r="Q195" s="162">
        <v>0</v>
      </c>
      <c r="R195" s="162">
        <f t="shared" si="12"/>
        <v>0</v>
      </c>
      <c r="S195" s="162">
        <v>0</v>
      </c>
      <c r="T195" s="163">
        <f t="shared" si="13"/>
        <v>0</v>
      </c>
      <c r="AR195" s="164" t="s">
        <v>2011</v>
      </c>
      <c r="AT195" s="164" t="s">
        <v>383</v>
      </c>
      <c r="AU195" s="164" t="s">
        <v>86</v>
      </c>
      <c r="AY195" s="13" t="s">
        <v>176</v>
      </c>
      <c r="BE195" s="165">
        <f t="shared" si="14"/>
        <v>0</v>
      </c>
      <c r="BF195" s="165">
        <f t="shared" si="15"/>
        <v>0</v>
      </c>
      <c r="BG195" s="165">
        <f t="shared" si="16"/>
        <v>0</v>
      </c>
      <c r="BH195" s="165">
        <f t="shared" si="17"/>
        <v>0</v>
      </c>
      <c r="BI195" s="165">
        <f t="shared" si="18"/>
        <v>0</v>
      </c>
      <c r="BJ195" s="13" t="s">
        <v>86</v>
      </c>
      <c r="BK195" s="165">
        <f t="shared" si="19"/>
        <v>0</v>
      </c>
      <c r="BL195" s="13" t="s">
        <v>441</v>
      </c>
      <c r="BM195" s="164" t="s">
        <v>714</v>
      </c>
    </row>
    <row r="196" spans="2:65" s="1" customFormat="1" ht="16.5" customHeight="1">
      <c r="B196" s="152"/>
      <c r="C196" s="153" t="s">
        <v>445</v>
      </c>
      <c r="D196" s="153" t="s">
        <v>178</v>
      </c>
      <c r="E196" s="154" t="s">
        <v>2140</v>
      </c>
      <c r="F196" s="155" t="s">
        <v>2141</v>
      </c>
      <c r="G196" s="156" t="s">
        <v>2014</v>
      </c>
      <c r="H196" s="157">
        <v>1</v>
      </c>
      <c r="I196" s="158"/>
      <c r="J196" s="159">
        <f t="shared" si="10"/>
        <v>0</v>
      </c>
      <c r="K196" s="155" t="s">
        <v>1</v>
      </c>
      <c r="L196" s="28"/>
      <c r="M196" s="160" t="s">
        <v>1</v>
      </c>
      <c r="N196" s="161" t="s">
        <v>40</v>
      </c>
      <c r="O196" s="51"/>
      <c r="P196" s="162">
        <f t="shared" si="11"/>
        <v>0</v>
      </c>
      <c r="Q196" s="162">
        <v>0</v>
      </c>
      <c r="R196" s="162">
        <f t="shared" si="12"/>
        <v>0</v>
      </c>
      <c r="S196" s="162">
        <v>0</v>
      </c>
      <c r="T196" s="163">
        <f t="shared" si="13"/>
        <v>0</v>
      </c>
      <c r="AR196" s="164" t="s">
        <v>441</v>
      </c>
      <c r="AT196" s="164" t="s">
        <v>178</v>
      </c>
      <c r="AU196" s="164" t="s">
        <v>86</v>
      </c>
      <c r="AY196" s="13" t="s">
        <v>176</v>
      </c>
      <c r="BE196" s="165">
        <f t="shared" si="14"/>
        <v>0</v>
      </c>
      <c r="BF196" s="165">
        <f t="shared" si="15"/>
        <v>0</v>
      </c>
      <c r="BG196" s="165">
        <f t="shared" si="16"/>
        <v>0</v>
      </c>
      <c r="BH196" s="165">
        <f t="shared" si="17"/>
        <v>0</v>
      </c>
      <c r="BI196" s="165">
        <f t="shared" si="18"/>
        <v>0</v>
      </c>
      <c r="BJ196" s="13" t="s">
        <v>86</v>
      </c>
      <c r="BK196" s="165">
        <f t="shared" si="19"/>
        <v>0</v>
      </c>
      <c r="BL196" s="13" t="s">
        <v>441</v>
      </c>
      <c r="BM196" s="164" t="s">
        <v>722</v>
      </c>
    </row>
    <row r="197" spans="2:65" s="1" customFormat="1" ht="16.5" customHeight="1">
      <c r="B197" s="152"/>
      <c r="C197" s="166" t="s">
        <v>449</v>
      </c>
      <c r="D197" s="166" t="s">
        <v>383</v>
      </c>
      <c r="E197" s="167" t="s">
        <v>2142</v>
      </c>
      <c r="F197" s="168" t="s">
        <v>2143</v>
      </c>
      <c r="G197" s="169" t="s">
        <v>2014</v>
      </c>
      <c r="H197" s="170">
        <v>1</v>
      </c>
      <c r="I197" s="171"/>
      <c r="J197" s="172">
        <f t="shared" si="10"/>
        <v>0</v>
      </c>
      <c r="K197" s="168" t="s">
        <v>1</v>
      </c>
      <c r="L197" s="173"/>
      <c r="M197" s="174" t="s">
        <v>1</v>
      </c>
      <c r="N197" s="175" t="s">
        <v>40</v>
      </c>
      <c r="O197" s="51"/>
      <c r="P197" s="162">
        <f t="shared" si="11"/>
        <v>0</v>
      </c>
      <c r="Q197" s="162">
        <v>0</v>
      </c>
      <c r="R197" s="162">
        <f t="shared" si="12"/>
        <v>0</v>
      </c>
      <c r="S197" s="162">
        <v>0</v>
      </c>
      <c r="T197" s="163">
        <f t="shared" si="13"/>
        <v>0</v>
      </c>
      <c r="AR197" s="164" t="s">
        <v>2011</v>
      </c>
      <c r="AT197" s="164" t="s">
        <v>383</v>
      </c>
      <c r="AU197" s="164" t="s">
        <v>86</v>
      </c>
      <c r="AY197" s="13" t="s">
        <v>176</v>
      </c>
      <c r="BE197" s="165">
        <f t="shared" si="14"/>
        <v>0</v>
      </c>
      <c r="BF197" s="165">
        <f t="shared" si="15"/>
        <v>0</v>
      </c>
      <c r="BG197" s="165">
        <f t="shared" si="16"/>
        <v>0</v>
      </c>
      <c r="BH197" s="165">
        <f t="shared" si="17"/>
        <v>0</v>
      </c>
      <c r="BI197" s="165">
        <f t="shared" si="18"/>
        <v>0</v>
      </c>
      <c r="BJ197" s="13" t="s">
        <v>86</v>
      </c>
      <c r="BK197" s="165">
        <f t="shared" si="19"/>
        <v>0</v>
      </c>
      <c r="BL197" s="13" t="s">
        <v>441</v>
      </c>
      <c r="BM197" s="164" t="s">
        <v>730</v>
      </c>
    </row>
    <row r="198" spans="2:65" s="1" customFormat="1" ht="16.5" customHeight="1">
      <c r="B198" s="152"/>
      <c r="C198" s="153" t="s">
        <v>453</v>
      </c>
      <c r="D198" s="153" t="s">
        <v>178</v>
      </c>
      <c r="E198" s="154" t="s">
        <v>2144</v>
      </c>
      <c r="F198" s="155" t="s">
        <v>2145</v>
      </c>
      <c r="G198" s="156" t="s">
        <v>2014</v>
      </c>
      <c r="H198" s="157">
        <v>10</v>
      </c>
      <c r="I198" s="158"/>
      <c r="J198" s="159">
        <f t="shared" si="10"/>
        <v>0</v>
      </c>
      <c r="K198" s="155" t="s">
        <v>1</v>
      </c>
      <c r="L198" s="28"/>
      <c r="M198" s="160" t="s">
        <v>1</v>
      </c>
      <c r="N198" s="161" t="s">
        <v>40</v>
      </c>
      <c r="O198" s="51"/>
      <c r="P198" s="162">
        <f t="shared" si="11"/>
        <v>0</v>
      </c>
      <c r="Q198" s="162">
        <v>0</v>
      </c>
      <c r="R198" s="162">
        <f t="shared" si="12"/>
        <v>0</v>
      </c>
      <c r="S198" s="162">
        <v>0</v>
      </c>
      <c r="T198" s="163">
        <f t="shared" si="13"/>
        <v>0</v>
      </c>
      <c r="AR198" s="164" t="s">
        <v>441</v>
      </c>
      <c r="AT198" s="164" t="s">
        <v>178</v>
      </c>
      <c r="AU198" s="164" t="s">
        <v>86</v>
      </c>
      <c r="AY198" s="13" t="s">
        <v>176</v>
      </c>
      <c r="BE198" s="165">
        <f t="shared" si="14"/>
        <v>0</v>
      </c>
      <c r="BF198" s="165">
        <f t="shared" si="15"/>
        <v>0</v>
      </c>
      <c r="BG198" s="165">
        <f t="shared" si="16"/>
        <v>0</v>
      </c>
      <c r="BH198" s="165">
        <f t="shared" si="17"/>
        <v>0</v>
      </c>
      <c r="BI198" s="165">
        <f t="shared" si="18"/>
        <v>0</v>
      </c>
      <c r="BJ198" s="13" t="s">
        <v>86</v>
      </c>
      <c r="BK198" s="165">
        <f t="shared" si="19"/>
        <v>0</v>
      </c>
      <c r="BL198" s="13" t="s">
        <v>441</v>
      </c>
      <c r="BM198" s="164" t="s">
        <v>738</v>
      </c>
    </row>
    <row r="199" spans="2:65" s="1" customFormat="1" ht="16.5" customHeight="1">
      <c r="B199" s="152"/>
      <c r="C199" s="166" t="s">
        <v>457</v>
      </c>
      <c r="D199" s="166" t="s">
        <v>383</v>
      </c>
      <c r="E199" s="167" t="s">
        <v>2146</v>
      </c>
      <c r="F199" s="168" t="s">
        <v>2147</v>
      </c>
      <c r="G199" s="169" t="s">
        <v>2014</v>
      </c>
      <c r="H199" s="170">
        <v>5</v>
      </c>
      <c r="I199" s="171"/>
      <c r="J199" s="172">
        <f t="shared" si="10"/>
        <v>0</v>
      </c>
      <c r="K199" s="168" t="s">
        <v>1</v>
      </c>
      <c r="L199" s="173"/>
      <c r="M199" s="174" t="s">
        <v>1</v>
      </c>
      <c r="N199" s="175" t="s">
        <v>40</v>
      </c>
      <c r="O199" s="51"/>
      <c r="P199" s="162">
        <f t="shared" si="11"/>
        <v>0</v>
      </c>
      <c r="Q199" s="162">
        <v>0</v>
      </c>
      <c r="R199" s="162">
        <f t="shared" si="12"/>
        <v>0</v>
      </c>
      <c r="S199" s="162">
        <v>0</v>
      </c>
      <c r="T199" s="163">
        <f t="shared" si="13"/>
        <v>0</v>
      </c>
      <c r="AR199" s="164" t="s">
        <v>2011</v>
      </c>
      <c r="AT199" s="164" t="s">
        <v>383</v>
      </c>
      <c r="AU199" s="164" t="s">
        <v>86</v>
      </c>
      <c r="AY199" s="13" t="s">
        <v>176</v>
      </c>
      <c r="BE199" s="165">
        <f t="shared" si="14"/>
        <v>0</v>
      </c>
      <c r="BF199" s="165">
        <f t="shared" si="15"/>
        <v>0</v>
      </c>
      <c r="BG199" s="165">
        <f t="shared" si="16"/>
        <v>0</v>
      </c>
      <c r="BH199" s="165">
        <f t="shared" si="17"/>
        <v>0</v>
      </c>
      <c r="BI199" s="165">
        <f t="shared" si="18"/>
        <v>0</v>
      </c>
      <c r="BJ199" s="13" t="s">
        <v>86</v>
      </c>
      <c r="BK199" s="165">
        <f t="shared" si="19"/>
        <v>0</v>
      </c>
      <c r="BL199" s="13" t="s">
        <v>441</v>
      </c>
      <c r="BM199" s="164" t="s">
        <v>746</v>
      </c>
    </row>
    <row r="200" spans="2:65" s="1" customFormat="1" ht="16.5" customHeight="1">
      <c r="B200" s="152"/>
      <c r="C200" s="166" t="s">
        <v>461</v>
      </c>
      <c r="D200" s="166" t="s">
        <v>383</v>
      </c>
      <c r="E200" s="167" t="s">
        <v>2148</v>
      </c>
      <c r="F200" s="168" t="s">
        <v>2149</v>
      </c>
      <c r="G200" s="169" t="s">
        <v>2014</v>
      </c>
      <c r="H200" s="170">
        <v>2</v>
      </c>
      <c r="I200" s="171"/>
      <c r="J200" s="172">
        <f t="shared" si="10"/>
        <v>0</v>
      </c>
      <c r="K200" s="168" t="s">
        <v>1</v>
      </c>
      <c r="L200" s="173"/>
      <c r="M200" s="174" t="s">
        <v>1</v>
      </c>
      <c r="N200" s="175" t="s">
        <v>40</v>
      </c>
      <c r="O200" s="51"/>
      <c r="P200" s="162">
        <f t="shared" si="11"/>
        <v>0</v>
      </c>
      <c r="Q200" s="162">
        <v>0</v>
      </c>
      <c r="R200" s="162">
        <f t="shared" si="12"/>
        <v>0</v>
      </c>
      <c r="S200" s="162">
        <v>0</v>
      </c>
      <c r="T200" s="163">
        <f t="shared" si="13"/>
        <v>0</v>
      </c>
      <c r="AR200" s="164" t="s">
        <v>2011</v>
      </c>
      <c r="AT200" s="164" t="s">
        <v>383</v>
      </c>
      <c r="AU200" s="164" t="s">
        <v>86</v>
      </c>
      <c r="AY200" s="13" t="s">
        <v>176</v>
      </c>
      <c r="BE200" s="165">
        <f t="shared" si="14"/>
        <v>0</v>
      </c>
      <c r="BF200" s="165">
        <f t="shared" si="15"/>
        <v>0</v>
      </c>
      <c r="BG200" s="165">
        <f t="shared" si="16"/>
        <v>0</v>
      </c>
      <c r="BH200" s="165">
        <f t="shared" si="17"/>
        <v>0</v>
      </c>
      <c r="BI200" s="165">
        <f t="shared" si="18"/>
        <v>0</v>
      </c>
      <c r="BJ200" s="13" t="s">
        <v>86</v>
      </c>
      <c r="BK200" s="165">
        <f t="shared" si="19"/>
        <v>0</v>
      </c>
      <c r="BL200" s="13" t="s">
        <v>441</v>
      </c>
      <c r="BM200" s="164" t="s">
        <v>754</v>
      </c>
    </row>
    <row r="201" spans="2:65" s="1" customFormat="1" ht="16.5" customHeight="1">
      <c r="B201" s="152"/>
      <c r="C201" s="153" t="s">
        <v>465</v>
      </c>
      <c r="D201" s="153" t="s">
        <v>178</v>
      </c>
      <c r="E201" s="154" t="s">
        <v>2150</v>
      </c>
      <c r="F201" s="155" t="s">
        <v>2151</v>
      </c>
      <c r="G201" s="156" t="s">
        <v>2014</v>
      </c>
      <c r="H201" s="157">
        <v>1</v>
      </c>
      <c r="I201" s="158"/>
      <c r="J201" s="159">
        <f t="shared" si="10"/>
        <v>0</v>
      </c>
      <c r="K201" s="155" t="s">
        <v>1</v>
      </c>
      <c r="L201" s="28"/>
      <c r="M201" s="160" t="s">
        <v>1</v>
      </c>
      <c r="N201" s="161" t="s">
        <v>40</v>
      </c>
      <c r="O201" s="51"/>
      <c r="P201" s="162">
        <f t="shared" si="11"/>
        <v>0</v>
      </c>
      <c r="Q201" s="162">
        <v>0</v>
      </c>
      <c r="R201" s="162">
        <f t="shared" si="12"/>
        <v>0</v>
      </c>
      <c r="S201" s="162">
        <v>0</v>
      </c>
      <c r="T201" s="163">
        <f t="shared" si="13"/>
        <v>0</v>
      </c>
      <c r="AR201" s="164" t="s">
        <v>441</v>
      </c>
      <c r="AT201" s="164" t="s">
        <v>178</v>
      </c>
      <c r="AU201" s="164" t="s">
        <v>86</v>
      </c>
      <c r="AY201" s="13" t="s">
        <v>176</v>
      </c>
      <c r="BE201" s="165">
        <f t="shared" si="14"/>
        <v>0</v>
      </c>
      <c r="BF201" s="165">
        <f t="shared" si="15"/>
        <v>0</v>
      </c>
      <c r="BG201" s="165">
        <f t="shared" si="16"/>
        <v>0</v>
      </c>
      <c r="BH201" s="165">
        <f t="shared" si="17"/>
        <v>0</v>
      </c>
      <c r="BI201" s="165">
        <f t="shared" si="18"/>
        <v>0</v>
      </c>
      <c r="BJ201" s="13" t="s">
        <v>86</v>
      </c>
      <c r="BK201" s="165">
        <f t="shared" si="19"/>
        <v>0</v>
      </c>
      <c r="BL201" s="13" t="s">
        <v>441</v>
      </c>
      <c r="BM201" s="164" t="s">
        <v>762</v>
      </c>
    </row>
    <row r="202" spans="2:65" s="1" customFormat="1" ht="24" customHeight="1">
      <c r="B202" s="152"/>
      <c r="C202" s="166" t="s">
        <v>469</v>
      </c>
      <c r="D202" s="166" t="s">
        <v>383</v>
      </c>
      <c r="E202" s="167" t="s">
        <v>2152</v>
      </c>
      <c r="F202" s="168" t="s">
        <v>2153</v>
      </c>
      <c r="G202" s="169" t="s">
        <v>2014</v>
      </c>
      <c r="H202" s="170">
        <v>1</v>
      </c>
      <c r="I202" s="171"/>
      <c r="J202" s="172">
        <f t="shared" si="10"/>
        <v>0</v>
      </c>
      <c r="K202" s="168" t="s">
        <v>1</v>
      </c>
      <c r="L202" s="173"/>
      <c r="M202" s="174" t="s">
        <v>1</v>
      </c>
      <c r="N202" s="175" t="s">
        <v>40</v>
      </c>
      <c r="O202" s="51"/>
      <c r="P202" s="162">
        <f t="shared" si="11"/>
        <v>0</v>
      </c>
      <c r="Q202" s="162">
        <v>0</v>
      </c>
      <c r="R202" s="162">
        <f t="shared" si="12"/>
        <v>0</v>
      </c>
      <c r="S202" s="162">
        <v>0</v>
      </c>
      <c r="T202" s="163">
        <f t="shared" si="13"/>
        <v>0</v>
      </c>
      <c r="AR202" s="164" t="s">
        <v>2011</v>
      </c>
      <c r="AT202" s="164" t="s">
        <v>383</v>
      </c>
      <c r="AU202" s="164" t="s">
        <v>86</v>
      </c>
      <c r="AY202" s="13" t="s">
        <v>176</v>
      </c>
      <c r="BE202" s="165">
        <f t="shared" si="14"/>
        <v>0</v>
      </c>
      <c r="BF202" s="165">
        <f t="shared" si="15"/>
        <v>0</v>
      </c>
      <c r="BG202" s="165">
        <f t="shared" si="16"/>
        <v>0</v>
      </c>
      <c r="BH202" s="165">
        <f t="shared" si="17"/>
        <v>0</v>
      </c>
      <c r="BI202" s="165">
        <f t="shared" si="18"/>
        <v>0</v>
      </c>
      <c r="BJ202" s="13" t="s">
        <v>86</v>
      </c>
      <c r="BK202" s="165">
        <f t="shared" si="19"/>
        <v>0</v>
      </c>
      <c r="BL202" s="13" t="s">
        <v>441</v>
      </c>
      <c r="BM202" s="164" t="s">
        <v>770</v>
      </c>
    </row>
    <row r="203" spans="2:65" s="1" customFormat="1" ht="16.5" customHeight="1">
      <c r="B203" s="152"/>
      <c r="C203" s="153" t="s">
        <v>473</v>
      </c>
      <c r="D203" s="153" t="s">
        <v>178</v>
      </c>
      <c r="E203" s="154" t="s">
        <v>2154</v>
      </c>
      <c r="F203" s="155" t="s">
        <v>2155</v>
      </c>
      <c r="G203" s="156" t="s">
        <v>2014</v>
      </c>
      <c r="H203" s="157">
        <v>20</v>
      </c>
      <c r="I203" s="158"/>
      <c r="J203" s="159">
        <f t="shared" si="10"/>
        <v>0</v>
      </c>
      <c r="K203" s="155" t="s">
        <v>1</v>
      </c>
      <c r="L203" s="28"/>
      <c r="M203" s="160" t="s">
        <v>1</v>
      </c>
      <c r="N203" s="161" t="s">
        <v>40</v>
      </c>
      <c r="O203" s="51"/>
      <c r="P203" s="162">
        <f t="shared" si="11"/>
        <v>0</v>
      </c>
      <c r="Q203" s="162">
        <v>0</v>
      </c>
      <c r="R203" s="162">
        <f t="shared" si="12"/>
        <v>0</v>
      </c>
      <c r="S203" s="162">
        <v>0</v>
      </c>
      <c r="T203" s="163">
        <f t="shared" si="13"/>
        <v>0</v>
      </c>
      <c r="AR203" s="164" t="s">
        <v>441</v>
      </c>
      <c r="AT203" s="164" t="s">
        <v>178</v>
      </c>
      <c r="AU203" s="164" t="s">
        <v>86</v>
      </c>
      <c r="AY203" s="13" t="s">
        <v>176</v>
      </c>
      <c r="BE203" s="165">
        <f t="shared" si="14"/>
        <v>0</v>
      </c>
      <c r="BF203" s="165">
        <f t="shared" si="15"/>
        <v>0</v>
      </c>
      <c r="BG203" s="165">
        <f t="shared" si="16"/>
        <v>0</v>
      </c>
      <c r="BH203" s="165">
        <f t="shared" si="17"/>
        <v>0</v>
      </c>
      <c r="BI203" s="165">
        <f t="shared" si="18"/>
        <v>0</v>
      </c>
      <c r="BJ203" s="13" t="s">
        <v>86</v>
      </c>
      <c r="BK203" s="165">
        <f t="shared" si="19"/>
        <v>0</v>
      </c>
      <c r="BL203" s="13" t="s">
        <v>441</v>
      </c>
      <c r="BM203" s="164" t="s">
        <v>778</v>
      </c>
    </row>
    <row r="204" spans="2:65" s="1" customFormat="1" ht="16.5" customHeight="1">
      <c r="B204" s="152"/>
      <c r="C204" s="166" t="s">
        <v>477</v>
      </c>
      <c r="D204" s="166" t="s">
        <v>383</v>
      </c>
      <c r="E204" s="167" t="s">
        <v>2156</v>
      </c>
      <c r="F204" s="168" t="s">
        <v>2157</v>
      </c>
      <c r="G204" s="169" t="s">
        <v>2014</v>
      </c>
      <c r="H204" s="170">
        <v>20</v>
      </c>
      <c r="I204" s="171"/>
      <c r="J204" s="172">
        <f t="shared" si="10"/>
        <v>0</v>
      </c>
      <c r="K204" s="168" t="s">
        <v>1</v>
      </c>
      <c r="L204" s="173"/>
      <c r="M204" s="174" t="s">
        <v>1</v>
      </c>
      <c r="N204" s="175" t="s">
        <v>40</v>
      </c>
      <c r="O204" s="51"/>
      <c r="P204" s="162">
        <f t="shared" si="11"/>
        <v>0</v>
      </c>
      <c r="Q204" s="162">
        <v>0</v>
      </c>
      <c r="R204" s="162">
        <f t="shared" si="12"/>
        <v>0</v>
      </c>
      <c r="S204" s="162">
        <v>0</v>
      </c>
      <c r="T204" s="163">
        <f t="shared" si="13"/>
        <v>0</v>
      </c>
      <c r="AR204" s="164" t="s">
        <v>2011</v>
      </c>
      <c r="AT204" s="164" t="s">
        <v>383</v>
      </c>
      <c r="AU204" s="164" t="s">
        <v>86</v>
      </c>
      <c r="AY204" s="13" t="s">
        <v>176</v>
      </c>
      <c r="BE204" s="165">
        <f t="shared" si="14"/>
        <v>0</v>
      </c>
      <c r="BF204" s="165">
        <f t="shared" si="15"/>
        <v>0</v>
      </c>
      <c r="BG204" s="165">
        <f t="shared" si="16"/>
        <v>0</v>
      </c>
      <c r="BH204" s="165">
        <f t="shared" si="17"/>
        <v>0</v>
      </c>
      <c r="BI204" s="165">
        <f t="shared" si="18"/>
        <v>0</v>
      </c>
      <c r="BJ204" s="13" t="s">
        <v>86</v>
      </c>
      <c r="BK204" s="165">
        <f t="shared" si="19"/>
        <v>0</v>
      </c>
      <c r="BL204" s="13" t="s">
        <v>441</v>
      </c>
      <c r="BM204" s="164" t="s">
        <v>786</v>
      </c>
    </row>
    <row r="205" spans="2:65" s="1" customFormat="1" ht="16.5" customHeight="1">
      <c r="B205" s="152"/>
      <c r="C205" s="153" t="s">
        <v>481</v>
      </c>
      <c r="D205" s="153" t="s">
        <v>178</v>
      </c>
      <c r="E205" s="154" t="s">
        <v>2158</v>
      </c>
      <c r="F205" s="155" t="s">
        <v>2159</v>
      </c>
      <c r="G205" s="156" t="s">
        <v>2014</v>
      </c>
      <c r="H205" s="157">
        <v>15</v>
      </c>
      <c r="I205" s="158"/>
      <c r="J205" s="159">
        <f t="shared" si="10"/>
        <v>0</v>
      </c>
      <c r="K205" s="155" t="s">
        <v>1</v>
      </c>
      <c r="L205" s="28"/>
      <c r="M205" s="160" t="s">
        <v>1</v>
      </c>
      <c r="N205" s="161" t="s">
        <v>40</v>
      </c>
      <c r="O205" s="51"/>
      <c r="P205" s="162">
        <f t="shared" si="11"/>
        <v>0</v>
      </c>
      <c r="Q205" s="162">
        <v>0</v>
      </c>
      <c r="R205" s="162">
        <f t="shared" si="12"/>
        <v>0</v>
      </c>
      <c r="S205" s="162">
        <v>0</v>
      </c>
      <c r="T205" s="163">
        <f t="shared" si="13"/>
        <v>0</v>
      </c>
      <c r="AR205" s="164" t="s">
        <v>441</v>
      </c>
      <c r="AT205" s="164" t="s">
        <v>178</v>
      </c>
      <c r="AU205" s="164" t="s">
        <v>86</v>
      </c>
      <c r="AY205" s="13" t="s">
        <v>176</v>
      </c>
      <c r="BE205" s="165">
        <f t="shared" si="14"/>
        <v>0</v>
      </c>
      <c r="BF205" s="165">
        <f t="shared" si="15"/>
        <v>0</v>
      </c>
      <c r="BG205" s="165">
        <f t="shared" si="16"/>
        <v>0</v>
      </c>
      <c r="BH205" s="165">
        <f t="shared" si="17"/>
        <v>0</v>
      </c>
      <c r="BI205" s="165">
        <f t="shared" si="18"/>
        <v>0</v>
      </c>
      <c r="BJ205" s="13" t="s">
        <v>86</v>
      </c>
      <c r="BK205" s="165">
        <f t="shared" si="19"/>
        <v>0</v>
      </c>
      <c r="BL205" s="13" t="s">
        <v>441</v>
      </c>
      <c r="BM205" s="164" t="s">
        <v>796</v>
      </c>
    </row>
    <row r="206" spans="2:65" s="1" customFormat="1" ht="16.5" customHeight="1">
      <c r="B206" s="152"/>
      <c r="C206" s="166" t="s">
        <v>485</v>
      </c>
      <c r="D206" s="166" t="s">
        <v>383</v>
      </c>
      <c r="E206" s="167" t="s">
        <v>2160</v>
      </c>
      <c r="F206" s="168" t="s">
        <v>2161</v>
      </c>
      <c r="G206" s="169" t="s">
        <v>2014</v>
      </c>
      <c r="H206" s="170">
        <v>15</v>
      </c>
      <c r="I206" s="171"/>
      <c r="J206" s="172">
        <f t="shared" si="10"/>
        <v>0</v>
      </c>
      <c r="K206" s="168" t="s">
        <v>1</v>
      </c>
      <c r="L206" s="173"/>
      <c r="M206" s="174" t="s">
        <v>1</v>
      </c>
      <c r="N206" s="175" t="s">
        <v>40</v>
      </c>
      <c r="O206" s="51"/>
      <c r="P206" s="162">
        <f t="shared" si="11"/>
        <v>0</v>
      </c>
      <c r="Q206" s="162">
        <v>0</v>
      </c>
      <c r="R206" s="162">
        <f t="shared" si="12"/>
        <v>0</v>
      </c>
      <c r="S206" s="162">
        <v>0</v>
      </c>
      <c r="T206" s="163">
        <f t="shared" si="13"/>
        <v>0</v>
      </c>
      <c r="AR206" s="164" t="s">
        <v>2011</v>
      </c>
      <c r="AT206" s="164" t="s">
        <v>383</v>
      </c>
      <c r="AU206" s="164" t="s">
        <v>86</v>
      </c>
      <c r="AY206" s="13" t="s">
        <v>176</v>
      </c>
      <c r="BE206" s="165">
        <f t="shared" si="14"/>
        <v>0</v>
      </c>
      <c r="BF206" s="165">
        <f t="shared" si="15"/>
        <v>0</v>
      </c>
      <c r="BG206" s="165">
        <f t="shared" si="16"/>
        <v>0</v>
      </c>
      <c r="BH206" s="165">
        <f t="shared" si="17"/>
        <v>0</v>
      </c>
      <c r="BI206" s="165">
        <f t="shared" si="18"/>
        <v>0</v>
      </c>
      <c r="BJ206" s="13" t="s">
        <v>86</v>
      </c>
      <c r="BK206" s="165">
        <f t="shared" si="19"/>
        <v>0</v>
      </c>
      <c r="BL206" s="13" t="s">
        <v>441</v>
      </c>
      <c r="BM206" s="164" t="s">
        <v>804</v>
      </c>
    </row>
    <row r="207" spans="2:65" s="1" customFormat="1" ht="16.5" customHeight="1">
      <c r="B207" s="152"/>
      <c r="C207" s="153" t="s">
        <v>489</v>
      </c>
      <c r="D207" s="153" t="s">
        <v>178</v>
      </c>
      <c r="E207" s="154" t="s">
        <v>2162</v>
      </c>
      <c r="F207" s="155" t="s">
        <v>2163</v>
      </c>
      <c r="G207" s="156" t="s">
        <v>2014</v>
      </c>
      <c r="H207" s="157">
        <v>55</v>
      </c>
      <c r="I207" s="158"/>
      <c r="J207" s="159">
        <f t="shared" ref="J207:J238" si="20">ROUND(I207*H207,2)</f>
        <v>0</v>
      </c>
      <c r="K207" s="155" t="s">
        <v>1</v>
      </c>
      <c r="L207" s="28"/>
      <c r="M207" s="160" t="s">
        <v>1</v>
      </c>
      <c r="N207" s="161" t="s">
        <v>40</v>
      </c>
      <c r="O207" s="51"/>
      <c r="P207" s="162">
        <f t="shared" ref="P207:P238" si="21">O207*H207</f>
        <v>0</v>
      </c>
      <c r="Q207" s="162">
        <v>0</v>
      </c>
      <c r="R207" s="162">
        <f t="shared" ref="R207:R238" si="22">Q207*H207</f>
        <v>0</v>
      </c>
      <c r="S207" s="162">
        <v>0</v>
      </c>
      <c r="T207" s="163">
        <f t="shared" ref="T207:T238" si="23">S207*H207</f>
        <v>0</v>
      </c>
      <c r="AR207" s="164" t="s">
        <v>441</v>
      </c>
      <c r="AT207" s="164" t="s">
        <v>178</v>
      </c>
      <c r="AU207" s="164" t="s">
        <v>86</v>
      </c>
      <c r="AY207" s="13" t="s">
        <v>176</v>
      </c>
      <c r="BE207" s="165">
        <f t="shared" ref="BE207:BE238" si="24">IF(N207="základná",J207,0)</f>
        <v>0</v>
      </c>
      <c r="BF207" s="165">
        <f t="shared" ref="BF207:BF238" si="25">IF(N207="znížená",J207,0)</f>
        <v>0</v>
      </c>
      <c r="BG207" s="165">
        <f t="shared" ref="BG207:BG238" si="26">IF(N207="zákl. prenesená",J207,0)</f>
        <v>0</v>
      </c>
      <c r="BH207" s="165">
        <f t="shared" ref="BH207:BH238" si="27">IF(N207="zníž. prenesená",J207,0)</f>
        <v>0</v>
      </c>
      <c r="BI207" s="165">
        <f t="shared" ref="BI207:BI238" si="28">IF(N207="nulová",J207,0)</f>
        <v>0</v>
      </c>
      <c r="BJ207" s="13" t="s">
        <v>86</v>
      </c>
      <c r="BK207" s="165">
        <f t="shared" ref="BK207:BK238" si="29">ROUND(I207*H207,2)</f>
        <v>0</v>
      </c>
      <c r="BL207" s="13" t="s">
        <v>441</v>
      </c>
      <c r="BM207" s="164" t="s">
        <v>814</v>
      </c>
    </row>
    <row r="208" spans="2:65" s="1" customFormat="1" ht="16.5" customHeight="1">
      <c r="B208" s="152"/>
      <c r="C208" s="166" t="s">
        <v>493</v>
      </c>
      <c r="D208" s="166" t="s">
        <v>383</v>
      </c>
      <c r="E208" s="167" t="s">
        <v>2164</v>
      </c>
      <c r="F208" s="168" t="s">
        <v>2165</v>
      </c>
      <c r="G208" s="169" t="s">
        <v>2014</v>
      </c>
      <c r="H208" s="170">
        <v>55</v>
      </c>
      <c r="I208" s="171"/>
      <c r="J208" s="172">
        <f t="shared" si="20"/>
        <v>0</v>
      </c>
      <c r="K208" s="168" t="s">
        <v>1</v>
      </c>
      <c r="L208" s="173"/>
      <c r="M208" s="174" t="s">
        <v>1</v>
      </c>
      <c r="N208" s="175" t="s">
        <v>40</v>
      </c>
      <c r="O208" s="51"/>
      <c r="P208" s="162">
        <f t="shared" si="21"/>
        <v>0</v>
      </c>
      <c r="Q208" s="162">
        <v>0</v>
      </c>
      <c r="R208" s="162">
        <f t="shared" si="22"/>
        <v>0</v>
      </c>
      <c r="S208" s="162">
        <v>0</v>
      </c>
      <c r="T208" s="163">
        <f t="shared" si="23"/>
        <v>0</v>
      </c>
      <c r="AR208" s="164" t="s">
        <v>2011</v>
      </c>
      <c r="AT208" s="164" t="s">
        <v>383</v>
      </c>
      <c r="AU208" s="164" t="s">
        <v>86</v>
      </c>
      <c r="AY208" s="13" t="s">
        <v>176</v>
      </c>
      <c r="BE208" s="165">
        <f t="shared" si="24"/>
        <v>0</v>
      </c>
      <c r="BF208" s="165">
        <f t="shared" si="25"/>
        <v>0</v>
      </c>
      <c r="BG208" s="165">
        <f t="shared" si="26"/>
        <v>0</v>
      </c>
      <c r="BH208" s="165">
        <f t="shared" si="27"/>
        <v>0</v>
      </c>
      <c r="BI208" s="165">
        <f t="shared" si="28"/>
        <v>0</v>
      </c>
      <c r="BJ208" s="13" t="s">
        <v>86</v>
      </c>
      <c r="BK208" s="165">
        <f t="shared" si="29"/>
        <v>0</v>
      </c>
      <c r="BL208" s="13" t="s">
        <v>441</v>
      </c>
      <c r="BM208" s="164" t="s">
        <v>822</v>
      </c>
    </row>
    <row r="209" spans="2:65" s="1" customFormat="1" ht="16.5" customHeight="1">
      <c r="B209" s="152"/>
      <c r="C209" s="153" t="s">
        <v>497</v>
      </c>
      <c r="D209" s="153" t="s">
        <v>178</v>
      </c>
      <c r="E209" s="154" t="s">
        <v>2166</v>
      </c>
      <c r="F209" s="155" t="s">
        <v>2167</v>
      </c>
      <c r="G209" s="156" t="s">
        <v>2014</v>
      </c>
      <c r="H209" s="157">
        <v>15</v>
      </c>
      <c r="I209" s="158"/>
      <c r="J209" s="159">
        <f t="shared" si="20"/>
        <v>0</v>
      </c>
      <c r="K209" s="155" t="s">
        <v>1</v>
      </c>
      <c r="L209" s="28"/>
      <c r="M209" s="160" t="s">
        <v>1</v>
      </c>
      <c r="N209" s="161" t="s">
        <v>40</v>
      </c>
      <c r="O209" s="51"/>
      <c r="P209" s="162">
        <f t="shared" si="21"/>
        <v>0</v>
      </c>
      <c r="Q209" s="162">
        <v>0</v>
      </c>
      <c r="R209" s="162">
        <f t="shared" si="22"/>
        <v>0</v>
      </c>
      <c r="S209" s="162">
        <v>0</v>
      </c>
      <c r="T209" s="163">
        <f t="shared" si="23"/>
        <v>0</v>
      </c>
      <c r="AR209" s="164" t="s">
        <v>441</v>
      </c>
      <c r="AT209" s="164" t="s">
        <v>178</v>
      </c>
      <c r="AU209" s="164" t="s">
        <v>86</v>
      </c>
      <c r="AY209" s="13" t="s">
        <v>176</v>
      </c>
      <c r="BE209" s="165">
        <f t="shared" si="24"/>
        <v>0</v>
      </c>
      <c r="BF209" s="165">
        <f t="shared" si="25"/>
        <v>0</v>
      </c>
      <c r="BG209" s="165">
        <f t="shared" si="26"/>
        <v>0</v>
      </c>
      <c r="BH209" s="165">
        <f t="shared" si="27"/>
        <v>0</v>
      </c>
      <c r="BI209" s="165">
        <f t="shared" si="28"/>
        <v>0</v>
      </c>
      <c r="BJ209" s="13" t="s">
        <v>86</v>
      </c>
      <c r="BK209" s="165">
        <f t="shared" si="29"/>
        <v>0</v>
      </c>
      <c r="BL209" s="13" t="s">
        <v>441</v>
      </c>
      <c r="BM209" s="164" t="s">
        <v>830</v>
      </c>
    </row>
    <row r="210" spans="2:65" s="1" customFormat="1" ht="16.5" customHeight="1">
      <c r="B210" s="152"/>
      <c r="C210" s="166" t="s">
        <v>501</v>
      </c>
      <c r="D210" s="166" t="s">
        <v>383</v>
      </c>
      <c r="E210" s="167" t="s">
        <v>2168</v>
      </c>
      <c r="F210" s="168" t="s">
        <v>2169</v>
      </c>
      <c r="G210" s="169" t="s">
        <v>2014</v>
      </c>
      <c r="H210" s="170">
        <v>15</v>
      </c>
      <c r="I210" s="171"/>
      <c r="J210" s="172">
        <f t="shared" si="20"/>
        <v>0</v>
      </c>
      <c r="K210" s="168" t="s">
        <v>1</v>
      </c>
      <c r="L210" s="173"/>
      <c r="M210" s="174" t="s">
        <v>1</v>
      </c>
      <c r="N210" s="175" t="s">
        <v>40</v>
      </c>
      <c r="O210" s="51"/>
      <c r="P210" s="162">
        <f t="shared" si="21"/>
        <v>0</v>
      </c>
      <c r="Q210" s="162">
        <v>0</v>
      </c>
      <c r="R210" s="162">
        <f t="shared" si="22"/>
        <v>0</v>
      </c>
      <c r="S210" s="162">
        <v>0</v>
      </c>
      <c r="T210" s="163">
        <f t="shared" si="23"/>
        <v>0</v>
      </c>
      <c r="AR210" s="164" t="s">
        <v>2011</v>
      </c>
      <c r="AT210" s="164" t="s">
        <v>383</v>
      </c>
      <c r="AU210" s="164" t="s">
        <v>86</v>
      </c>
      <c r="AY210" s="13" t="s">
        <v>176</v>
      </c>
      <c r="BE210" s="165">
        <f t="shared" si="24"/>
        <v>0</v>
      </c>
      <c r="BF210" s="165">
        <f t="shared" si="25"/>
        <v>0</v>
      </c>
      <c r="BG210" s="165">
        <f t="shared" si="26"/>
        <v>0</v>
      </c>
      <c r="BH210" s="165">
        <f t="shared" si="27"/>
        <v>0</v>
      </c>
      <c r="BI210" s="165">
        <f t="shared" si="28"/>
        <v>0</v>
      </c>
      <c r="BJ210" s="13" t="s">
        <v>86</v>
      </c>
      <c r="BK210" s="165">
        <f t="shared" si="29"/>
        <v>0</v>
      </c>
      <c r="BL210" s="13" t="s">
        <v>441</v>
      </c>
      <c r="BM210" s="164" t="s">
        <v>838</v>
      </c>
    </row>
    <row r="211" spans="2:65" s="1" customFormat="1" ht="24" customHeight="1">
      <c r="B211" s="152"/>
      <c r="C211" s="153" t="s">
        <v>505</v>
      </c>
      <c r="D211" s="153" t="s">
        <v>178</v>
      </c>
      <c r="E211" s="154" t="s">
        <v>2170</v>
      </c>
      <c r="F211" s="155" t="s">
        <v>2171</v>
      </c>
      <c r="G211" s="156" t="s">
        <v>2014</v>
      </c>
      <c r="H211" s="157">
        <v>13</v>
      </c>
      <c r="I211" s="158"/>
      <c r="J211" s="159">
        <f t="shared" si="20"/>
        <v>0</v>
      </c>
      <c r="K211" s="155" t="s">
        <v>1</v>
      </c>
      <c r="L211" s="28"/>
      <c r="M211" s="160" t="s">
        <v>1</v>
      </c>
      <c r="N211" s="161" t="s">
        <v>40</v>
      </c>
      <c r="O211" s="51"/>
      <c r="P211" s="162">
        <f t="shared" si="21"/>
        <v>0</v>
      </c>
      <c r="Q211" s="162">
        <v>0</v>
      </c>
      <c r="R211" s="162">
        <f t="shared" si="22"/>
        <v>0</v>
      </c>
      <c r="S211" s="162">
        <v>0</v>
      </c>
      <c r="T211" s="163">
        <f t="shared" si="23"/>
        <v>0</v>
      </c>
      <c r="AR211" s="164" t="s">
        <v>441</v>
      </c>
      <c r="AT211" s="164" t="s">
        <v>178</v>
      </c>
      <c r="AU211" s="164" t="s">
        <v>86</v>
      </c>
      <c r="AY211" s="13" t="s">
        <v>176</v>
      </c>
      <c r="BE211" s="165">
        <f t="shared" si="24"/>
        <v>0</v>
      </c>
      <c r="BF211" s="165">
        <f t="shared" si="25"/>
        <v>0</v>
      </c>
      <c r="BG211" s="165">
        <f t="shared" si="26"/>
        <v>0</v>
      </c>
      <c r="BH211" s="165">
        <f t="shared" si="27"/>
        <v>0</v>
      </c>
      <c r="BI211" s="165">
        <f t="shared" si="28"/>
        <v>0</v>
      </c>
      <c r="BJ211" s="13" t="s">
        <v>86</v>
      </c>
      <c r="BK211" s="165">
        <f t="shared" si="29"/>
        <v>0</v>
      </c>
      <c r="BL211" s="13" t="s">
        <v>441</v>
      </c>
      <c r="BM211" s="164" t="s">
        <v>846</v>
      </c>
    </row>
    <row r="212" spans="2:65" s="1" customFormat="1" ht="16.5" customHeight="1">
      <c r="B212" s="152"/>
      <c r="C212" s="166" t="s">
        <v>509</v>
      </c>
      <c r="D212" s="166" t="s">
        <v>383</v>
      </c>
      <c r="E212" s="167" t="s">
        <v>2172</v>
      </c>
      <c r="F212" s="168" t="s">
        <v>2173</v>
      </c>
      <c r="G212" s="169" t="s">
        <v>2014</v>
      </c>
      <c r="H212" s="170">
        <v>13</v>
      </c>
      <c r="I212" s="171"/>
      <c r="J212" s="172">
        <f t="shared" si="20"/>
        <v>0</v>
      </c>
      <c r="K212" s="168" t="s">
        <v>1</v>
      </c>
      <c r="L212" s="173"/>
      <c r="M212" s="174" t="s">
        <v>1</v>
      </c>
      <c r="N212" s="175" t="s">
        <v>40</v>
      </c>
      <c r="O212" s="51"/>
      <c r="P212" s="162">
        <f t="shared" si="21"/>
        <v>0</v>
      </c>
      <c r="Q212" s="162">
        <v>0</v>
      </c>
      <c r="R212" s="162">
        <f t="shared" si="22"/>
        <v>0</v>
      </c>
      <c r="S212" s="162">
        <v>0</v>
      </c>
      <c r="T212" s="163">
        <f t="shared" si="23"/>
        <v>0</v>
      </c>
      <c r="AR212" s="164" t="s">
        <v>2011</v>
      </c>
      <c r="AT212" s="164" t="s">
        <v>383</v>
      </c>
      <c r="AU212" s="164" t="s">
        <v>86</v>
      </c>
      <c r="AY212" s="13" t="s">
        <v>176</v>
      </c>
      <c r="BE212" s="165">
        <f t="shared" si="24"/>
        <v>0</v>
      </c>
      <c r="BF212" s="165">
        <f t="shared" si="25"/>
        <v>0</v>
      </c>
      <c r="BG212" s="165">
        <f t="shared" si="26"/>
        <v>0</v>
      </c>
      <c r="BH212" s="165">
        <f t="shared" si="27"/>
        <v>0</v>
      </c>
      <c r="BI212" s="165">
        <f t="shared" si="28"/>
        <v>0</v>
      </c>
      <c r="BJ212" s="13" t="s">
        <v>86</v>
      </c>
      <c r="BK212" s="165">
        <f t="shared" si="29"/>
        <v>0</v>
      </c>
      <c r="BL212" s="13" t="s">
        <v>441</v>
      </c>
      <c r="BM212" s="164" t="s">
        <v>854</v>
      </c>
    </row>
    <row r="213" spans="2:65" s="1" customFormat="1" ht="16.5" customHeight="1">
      <c r="B213" s="152"/>
      <c r="C213" s="153" t="s">
        <v>513</v>
      </c>
      <c r="D213" s="153" t="s">
        <v>178</v>
      </c>
      <c r="E213" s="154" t="s">
        <v>2174</v>
      </c>
      <c r="F213" s="155" t="s">
        <v>2175</v>
      </c>
      <c r="G213" s="156" t="s">
        <v>2014</v>
      </c>
      <c r="H213" s="157">
        <v>15</v>
      </c>
      <c r="I213" s="158"/>
      <c r="J213" s="159">
        <f t="shared" si="20"/>
        <v>0</v>
      </c>
      <c r="K213" s="155" t="s">
        <v>1</v>
      </c>
      <c r="L213" s="28"/>
      <c r="M213" s="160" t="s">
        <v>1</v>
      </c>
      <c r="N213" s="161" t="s">
        <v>40</v>
      </c>
      <c r="O213" s="51"/>
      <c r="P213" s="162">
        <f t="shared" si="21"/>
        <v>0</v>
      </c>
      <c r="Q213" s="162">
        <v>0</v>
      </c>
      <c r="R213" s="162">
        <f t="shared" si="22"/>
        <v>0</v>
      </c>
      <c r="S213" s="162">
        <v>0</v>
      </c>
      <c r="T213" s="163">
        <f t="shared" si="23"/>
        <v>0</v>
      </c>
      <c r="AR213" s="164" t="s">
        <v>441</v>
      </c>
      <c r="AT213" s="164" t="s">
        <v>178</v>
      </c>
      <c r="AU213" s="164" t="s">
        <v>86</v>
      </c>
      <c r="AY213" s="13" t="s">
        <v>176</v>
      </c>
      <c r="BE213" s="165">
        <f t="shared" si="24"/>
        <v>0</v>
      </c>
      <c r="BF213" s="165">
        <f t="shared" si="25"/>
        <v>0</v>
      </c>
      <c r="BG213" s="165">
        <f t="shared" si="26"/>
        <v>0</v>
      </c>
      <c r="BH213" s="165">
        <f t="shared" si="27"/>
        <v>0</v>
      </c>
      <c r="BI213" s="165">
        <f t="shared" si="28"/>
        <v>0</v>
      </c>
      <c r="BJ213" s="13" t="s">
        <v>86</v>
      </c>
      <c r="BK213" s="165">
        <f t="shared" si="29"/>
        <v>0</v>
      </c>
      <c r="BL213" s="13" t="s">
        <v>441</v>
      </c>
      <c r="BM213" s="164" t="s">
        <v>862</v>
      </c>
    </row>
    <row r="214" spans="2:65" s="1" customFormat="1" ht="24" customHeight="1">
      <c r="B214" s="152"/>
      <c r="C214" s="166" t="s">
        <v>517</v>
      </c>
      <c r="D214" s="166" t="s">
        <v>383</v>
      </c>
      <c r="E214" s="167" t="s">
        <v>2176</v>
      </c>
      <c r="F214" s="168" t="s">
        <v>2177</v>
      </c>
      <c r="G214" s="169" t="s">
        <v>2014</v>
      </c>
      <c r="H214" s="170">
        <v>15</v>
      </c>
      <c r="I214" s="171"/>
      <c r="J214" s="172">
        <f t="shared" si="20"/>
        <v>0</v>
      </c>
      <c r="K214" s="168" t="s">
        <v>1</v>
      </c>
      <c r="L214" s="173"/>
      <c r="M214" s="174" t="s">
        <v>1</v>
      </c>
      <c r="N214" s="175" t="s">
        <v>40</v>
      </c>
      <c r="O214" s="51"/>
      <c r="P214" s="162">
        <f t="shared" si="21"/>
        <v>0</v>
      </c>
      <c r="Q214" s="162">
        <v>0</v>
      </c>
      <c r="R214" s="162">
        <f t="shared" si="22"/>
        <v>0</v>
      </c>
      <c r="S214" s="162">
        <v>0</v>
      </c>
      <c r="T214" s="163">
        <f t="shared" si="23"/>
        <v>0</v>
      </c>
      <c r="AR214" s="164" t="s">
        <v>2011</v>
      </c>
      <c r="AT214" s="164" t="s">
        <v>383</v>
      </c>
      <c r="AU214" s="164" t="s">
        <v>86</v>
      </c>
      <c r="AY214" s="13" t="s">
        <v>176</v>
      </c>
      <c r="BE214" s="165">
        <f t="shared" si="24"/>
        <v>0</v>
      </c>
      <c r="BF214" s="165">
        <f t="shared" si="25"/>
        <v>0</v>
      </c>
      <c r="BG214" s="165">
        <f t="shared" si="26"/>
        <v>0</v>
      </c>
      <c r="BH214" s="165">
        <f t="shared" si="27"/>
        <v>0</v>
      </c>
      <c r="BI214" s="165">
        <f t="shared" si="28"/>
        <v>0</v>
      </c>
      <c r="BJ214" s="13" t="s">
        <v>86</v>
      </c>
      <c r="BK214" s="165">
        <f t="shared" si="29"/>
        <v>0</v>
      </c>
      <c r="BL214" s="13" t="s">
        <v>441</v>
      </c>
      <c r="BM214" s="164" t="s">
        <v>870</v>
      </c>
    </row>
    <row r="215" spans="2:65" s="1" customFormat="1" ht="16.5" customHeight="1">
      <c r="B215" s="152"/>
      <c r="C215" s="153" t="s">
        <v>521</v>
      </c>
      <c r="D215" s="153" t="s">
        <v>178</v>
      </c>
      <c r="E215" s="154" t="s">
        <v>2178</v>
      </c>
      <c r="F215" s="155" t="s">
        <v>2179</v>
      </c>
      <c r="G215" s="156" t="s">
        <v>2014</v>
      </c>
      <c r="H215" s="157">
        <v>1</v>
      </c>
      <c r="I215" s="158"/>
      <c r="J215" s="159">
        <f t="shared" si="20"/>
        <v>0</v>
      </c>
      <c r="K215" s="155" t="s">
        <v>1</v>
      </c>
      <c r="L215" s="28"/>
      <c r="M215" s="160" t="s">
        <v>1</v>
      </c>
      <c r="N215" s="161" t="s">
        <v>40</v>
      </c>
      <c r="O215" s="51"/>
      <c r="P215" s="162">
        <f t="shared" si="21"/>
        <v>0</v>
      </c>
      <c r="Q215" s="162">
        <v>0</v>
      </c>
      <c r="R215" s="162">
        <f t="shared" si="22"/>
        <v>0</v>
      </c>
      <c r="S215" s="162">
        <v>0</v>
      </c>
      <c r="T215" s="163">
        <f t="shared" si="23"/>
        <v>0</v>
      </c>
      <c r="AR215" s="164" t="s">
        <v>441</v>
      </c>
      <c r="AT215" s="164" t="s">
        <v>178</v>
      </c>
      <c r="AU215" s="164" t="s">
        <v>86</v>
      </c>
      <c r="AY215" s="13" t="s">
        <v>176</v>
      </c>
      <c r="BE215" s="165">
        <f t="shared" si="24"/>
        <v>0</v>
      </c>
      <c r="BF215" s="165">
        <f t="shared" si="25"/>
        <v>0</v>
      </c>
      <c r="BG215" s="165">
        <f t="shared" si="26"/>
        <v>0</v>
      </c>
      <c r="BH215" s="165">
        <f t="shared" si="27"/>
        <v>0</v>
      </c>
      <c r="BI215" s="165">
        <f t="shared" si="28"/>
        <v>0</v>
      </c>
      <c r="BJ215" s="13" t="s">
        <v>86</v>
      </c>
      <c r="BK215" s="165">
        <f t="shared" si="29"/>
        <v>0</v>
      </c>
      <c r="BL215" s="13" t="s">
        <v>441</v>
      </c>
      <c r="BM215" s="164" t="s">
        <v>878</v>
      </c>
    </row>
    <row r="216" spans="2:65" s="1" customFormat="1" ht="24" customHeight="1">
      <c r="B216" s="152"/>
      <c r="C216" s="166" t="s">
        <v>525</v>
      </c>
      <c r="D216" s="166" t="s">
        <v>383</v>
      </c>
      <c r="E216" s="167" t="s">
        <v>2180</v>
      </c>
      <c r="F216" s="168" t="s">
        <v>2181</v>
      </c>
      <c r="G216" s="169" t="s">
        <v>2014</v>
      </c>
      <c r="H216" s="170">
        <v>1</v>
      </c>
      <c r="I216" s="171"/>
      <c r="J216" s="172">
        <f t="shared" si="20"/>
        <v>0</v>
      </c>
      <c r="K216" s="168" t="s">
        <v>1</v>
      </c>
      <c r="L216" s="173"/>
      <c r="M216" s="174" t="s">
        <v>1</v>
      </c>
      <c r="N216" s="175" t="s">
        <v>40</v>
      </c>
      <c r="O216" s="51"/>
      <c r="P216" s="162">
        <f t="shared" si="21"/>
        <v>0</v>
      </c>
      <c r="Q216" s="162">
        <v>0</v>
      </c>
      <c r="R216" s="162">
        <f t="shared" si="22"/>
        <v>0</v>
      </c>
      <c r="S216" s="162">
        <v>0</v>
      </c>
      <c r="T216" s="163">
        <f t="shared" si="23"/>
        <v>0</v>
      </c>
      <c r="AR216" s="164" t="s">
        <v>2011</v>
      </c>
      <c r="AT216" s="164" t="s">
        <v>383</v>
      </c>
      <c r="AU216" s="164" t="s">
        <v>86</v>
      </c>
      <c r="AY216" s="13" t="s">
        <v>176</v>
      </c>
      <c r="BE216" s="165">
        <f t="shared" si="24"/>
        <v>0</v>
      </c>
      <c r="BF216" s="165">
        <f t="shared" si="25"/>
        <v>0</v>
      </c>
      <c r="BG216" s="165">
        <f t="shared" si="26"/>
        <v>0</v>
      </c>
      <c r="BH216" s="165">
        <f t="shared" si="27"/>
        <v>0</v>
      </c>
      <c r="BI216" s="165">
        <f t="shared" si="28"/>
        <v>0</v>
      </c>
      <c r="BJ216" s="13" t="s">
        <v>86</v>
      </c>
      <c r="BK216" s="165">
        <f t="shared" si="29"/>
        <v>0</v>
      </c>
      <c r="BL216" s="13" t="s">
        <v>441</v>
      </c>
      <c r="BM216" s="164" t="s">
        <v>886</v>
      </c>
    </row>
    <row r="217" spans="2:65" s="1" customFormat="1" ht="16.5" customHeight="1">
      <c r="B217" s="152"/>
      <c r="C217" s="153" t="s">
        <v>529</v>
      </c>
      <c r="D217" s="153" t="s">
        <v>178</v>
      </c>
      <c r="E217" s="154" t="s">
        <v>2182</v>
      </c>
      <c r="F217" s="155" t="s">
        <v>2183</v>
      </c>
      <c r="G217" s="156" t="s">
        <v>2014</v>
      </c>
      <c r="H217" s="157">
        <v>6</v>
      </c>
      <c r="I217" s="158"/>
      <c r="J217" s="159">
        <f t="shared" si="20"/>
        <v>0</v>
      </c>
      <c r="K217" s="155" t="s">
        <v>1</v>
      </c>
      <c r="L217" s="28"/>
      <c r="M217" s="160" t="s">
        <v>1</v>
      </c>
      <c r="N217" s="161" t="s">
        <v>40</v>
      </c>
      <c r="O217" s="51"/>
      <c r="P217" s="162">
        <f t="shared" si="21"/>
        <v>0</v>
      </c>
      <c r="Q217" s="162">
        <v>0</v>
      </c>
      <c r="R217" s="162">
        <f t="shared" si="22"/>
        <v>0</v>
      </c>
      <c r="S217" s="162">
        <v>0</v>
      </c>
      <c r="T217" s="163">
        <f t="shared" si="23"/>
        <v>0</v>
      </c>
      <c r="AR217" s="164" t="s">
        <v>441</v>
      </c>
      <c r="AT217" s="164" t="s">
        <v>178</v>
      </c>
      <c r="AU217" s="164" t="s">
        <v>86</v>
      </c>
      <c r="AY217" s="13" t="s">
        <v>176</v>
      </c>
      <c r="BE217" s="165">
        <f t="shared" si="24"/>
        <v>0</v>
      </c>
      <c r="BF217" s="165">
        <f t="shared" si="25"/>
        <v>0</v>
      </c>
      <c r="BG217" s="165">
        <f t="shared" si="26"/>
        <v>0</v>
      </c>
      <c r="BH217" s="165">
        <f t="shared" si="27"/>
        <v>0</v>
      </c>
      <c r="BI217" s="165">
        <f t="shared" si="28"/>
        <v>0</v>
      </c>
      <c r="BJ217" s="13" t="s">
        <v>86</v>
      </c>
      <c r="BK217" s="165">
        <f t="shared" si="29"/>
        <v>0</v>
      </c>
      <c r="BL217" s="13" t="s">
        <v>441</v>
      </c>
      <c r="BM217" s="164" t="s">
        <v>894</v>
      </c>
    </row>
    <row r="218" spans="2:65" s="1" customFormat="1" ht="24" customHeight="1">
      <c r="B218" s="152"/>
      <c r="C218" s="166" t="s">
        <v>533</v>
      </c>
      <c r="D218" s="166" t="s">
        <v>383</v>
      </c>
      <c r="E218" s="167" t="s">
        <v>2184</v>
      </c>
      <c r="F218" s="168" t="s">
        <v>2185</v>
      </c>
      <c r="G218" s="169" t="s">
        <v>2014</v>
      </c>
      <c r="H218" s="170">
        <v>6</v>
      </c>
      <c r="I218" s="171"/>
      <c r="J218" s="172">
        <f t="shared" si="20"/>
        <v>0</v>
      </c>
      <c r="K218" s="168" t="s">
        <v>1</v>
      </c>
      <c r="L218" s="173"/>
      <c r="M218" s="174" t="s">
        <v>1</v>
      </c>
      <c r="N218" s="175" t="s">
        <v>40</v>
      </c>
      <c r="O218" s="51"/>
      <c r="P218" s="162">
        <f t="shared" si="21"/>
        <v>0</v>
      </c>
      <c r="Q218" s="162">
        <v>0</v>
      </c>
      <c r="R218" s="162">
        <f t="shared" si="22"/>
        <v>0</v>
      </c>
      <c r="S218" s="162">
        <v>0</v>
      </c>
      <c r="T218" s="163">
        <f t="shared" si="23"/>
        <v>0</v>
      </c>
      <c r="AR218" s="164" t="s">
        <v>2011</v>
      </c>
      <c r="AT218" s="164" t="s">
        <v>383</v>
      </c>
      <c r="AU218" s="164" t="s">
        <v>86</v>
      </c>
      <c r="AY218" s="13" t="s">
        <v>176</v>
      </c>
      <c r="BE218" s="165">
        <f t="shared" si="24"/>
        <v>0</v>
      </c>
      <c r="BF218" s="165">
        <f t="shared" si="25"/>
        <v>0</v>
      </c>
      <c r="BG218" s="165">
        <f t="shared" si="26"/>
        <v>0</v>
      </c>
      <c r="BH218" s="165">
        <f t="shared" si="27"/>
        <v>0</v>
      </c>
      <c r="BI218" s="165">
        <f t="shared" si="28"/>
        <v>0</v>
      </c>
      <c r="BJ218" s="13" t="s">
        <v>86</v>
      </c>
      <c r="BK218" s="165">
        <f t="shared" si="29"/>
        <v>0</v>
      </c>
      <c r="BL218" s="13" t="s">
        <v>441</v>
      </c>
      <c r="BM218" s="164" t="s">
        <v>904</v>
      </c>
    </row>
    <row r="219" spans="2:65" s="1" customFormat="1" ht="16.5" customHeight="1">
      <c r="B219" s="152"/>
      <c r="C219" s="153" t="s">
        <v>537</v>
      </c>
      <c r="D219" s="153" t="s">
        <v>178</v>
      </c>
      <c r="E219" s="154" t="s">
        <v>2186</v>
      </c>
      <c r="F219" s="155" t="s">
        <v>2187</v>
      </c>
      <c r="G219" s="156" t="s">
        <v>2014</v>
      </c>
      <c r="H219" s="157">
        <v>2</v>
      </c>
      <c r="I219" s="158"/>
      <c r="J219" s="159">
        <f t="shared" si="20"/>
        <v>0</v>
      </c>
      <c r="K219" s="155" t="s">
        <v>1</v>
      </c>
      <c r="L219" s="28"/>
      <c r="M219" s="160" t="s">
        <v>1</v>
      </c>
      <c r="N219" s="161" t="s">
        <v>40</v>
      </c>
      <c r="O219" s="51"/>
      <c r="P219" s="162">
        <f t="shared" si="21"/>
        <v>0</v>
      </c>
      <c r="Q219" s="162">
        <v>0</v>
      </c>
      <c r="R219" s="162">
        <f t="shared" si="22"/>
        <v>0</v>
      </c>
      <c r="S219" s="162">
        <v>0</v>
      </c>
      <c r="T219" s="163">
        <f t="shared" si="23"/>
        <v>0</v>
      </c>
      <c r="AR219" s="164" t="s">
        <v>441</v>
      </c>
      <c r="AT219" s="164" t="s">
        <v>178</v>
      </c>
      <c r="AU219" s="164" t="s">
        <v>86</v>
      </c>
      <c r="AY219" s="13" t="s">
        <v>176</v>
      </c>
      <c r="BE219" s="165">
        <f t="shared" si="24"/>
        <v>0</v>
      </c>
      <c r="BF219" s="165">
        <f t="shared" si="25"/>
        <v>0</v>
      </c>
      <c r="BG219" s="165">
        <f t="shared" si="26"/>
        <v>0</v>
      </c>
      <c r="BH219" s="165">
        <f t="shared" si="27"/>
        <v>0</v>
      </c>
      <c r="BI219" s="165">
        <f t="shared" si="28"/>
        <v>0</v>
      </c>
      <c r="BJ219" s="13" t="s">
        <v>86</v>
      </c>
      <c r="BK219" s="165">
        <f t="shared" si="29"/>
        <v>0</v>
      </c>
      <c r="BL219" s="13" t="s">
        <v>441</v>
      </c>
      <c r="BM219" s="164" t="s">
        <v>912</v>
      </c>
    </row>
    <row r="220" spans="2:65" s="1" customFormat="1" ht="16.5" customHeight="1">
      <c r="B220" s="152"/>
      <c r="C220" s="166" t="s">
        <v>541</v>
      </c>
      <c r="D220" s="166" t="s">
        <v>383</v>
      </c>
      <c r="E220" s="167" t="s">
        <v>2188</v>
      </c>
      <c r="F220" s="168" t="s">
        <v>2189</v>
      </c>
      <c r="G220" s="169" t="s">
        <v>2014</v>
      </c>
      <c r="H220" s="170">
        <v>2</v>
      </c>
      <c r="I220" s="171"/>
      <c r="J220" s="172">
        <f t="shared" si="20"/>
        <v>0</v>
      </c>
      <c r="K220" s="168" t="s">
        <v>1</v>
      </c>
      <c r="L220" s="173"/>
      <c r="M220" s="174" t="s">
        <v>1</v>
      </c>
      <c r="N220" s="175" t="s">
        <v>40</v>
      </c>
      <c r="O220" s="51"/>
      <c r="P220" s="162">
        <f t="shared" si="21"/>
        <v>0</v>
      </c>
      <c r="Q220" s="162">
        <v>0</v>
      </c>
      <c r="R220" s="162">
        <f t="shared" si="22"/>
        <v>0</v>
      </c>
      <c r="S220" s="162">
        <v>0</v>
      </c>
      <c r="T220" s="163">
        <f t="shared" si="23"/>
        <v>0</v>
      </c>
      <c r="AR220" s="164" t="s">
        <v>2011</v>
      </c>
      <c r="AT220" s="164" t="s">
        <v>383</v>
      </c>
      <c r="AU220" s="164" t="s">
        <v>86</v>
      </c>
      <c r="AY220" s="13" t="s">
        <v>176</v>
      </c>
      <c r="BE220" s="165">
        <f t="shared" si="24"/>
        <v>0</v>
      </c>
      <c r="BF220" s="165">
        <f t="shared" si="25"/>
        <v>0</v>
      </c>
      <c r="BG220" s="165">
        <f t="shared" si="26"/>
        <v>0</v>
      </c>
      <c r="BH220" s="165">
        <f t="shared" si="27"/>
        <v>0</v>
      </c>
      <c r="BI220" s="165">
        <f t="shared" si="28"/>
        <v>0</v>
      </c>
      <c r="BJ220" s="13" t="s">
        <v>86</v>
      </c>
      <c r="BK220" s="165">
        <f t="shared" si="29"/>
        <v>0</v>
      </c>
      <c r="BL220" s="13" t="s">
        <v>441</v>
      </c>
      <c r="BM220" s="164" t="s">
        <v>920</v>
      </c>
    </row>
    <row r="221" spans="2:65" s="1" customFormat="1" ht="24" customHeight="1">
      <c r="B221" s="152"/>
      <c r="C221" s="153" t="s">
        <v>545</v>
      </c>
      <c r="D221" s="153" t="s">
        <v>178</v>
      </c>
      <c r="E221" s="154" t="s">
        <v>2190</v>
      </c>
      <c r="F221" s="155" t="s">
        <v>2191</v>
      </c>
      <c r="G221" s="156" t="s">
        <v>2014</v>
      </c>
      <c r="H221" s="157">
        <v>159</v>
      </c>
      <c r="I221" s="158"/>
      <c r="J221" s="159">
        <f t="shared" si="20"/>
        <v>0</v>
      </c>
      <c r="K221" s="155" t="s">
        <v>1</v>
      </c>
      <c r="L221" s="28"/>
      <c r="M221" s="160" t="s">
        <v>1</v>
      </c>
      <c r="N221" s="161" t="s">
        <v>40</v>
      </c>
      <c r="O221" s="51"/>
      <c r="P221" s="162">
        <f t="shared" si="21"/>
        <v>0</v>
      </c>
      <c r="Q221" s="162">
        <v>0</v>
      </c>
      <c r="R221" s="162">
        <f t="shared" si="22"/>
        <v>0</v>
      </c>
      <c r="S221" s="162">
        <v>0</v>
      </c>
      <c r="T221" s="163">
        <f t="shared" si="23"/>
        <v>0</v>
      </c>
      <c r="AR221" s="164" t="s">
        <v>441</v>
      </c>
      <c r="AT221" s="164" t="s">
        <v>178</v>
      </c>
      <c r="AU221" s="164" t="s">
        <v>86</v>
      </c>
      <c r="AY221" s="13" t="s">
        <v>176</v>
      </c>
      <c r="BE221" s="165">
        <f t="shared" si="24"/>
        <v>0</v>
      </c>
      <c r="BF221" s="165">
        <f t="shared" si="25"/>
        <v>0</v>
      </c>
      <c r="BG221" s="165">
        <f t="shared" si="26"/>
        <v>0</v>
      </c>
      <c r="BH221" s="165">
        <f t="shared" si="27"/>
        <v>0</v>
      </c>
      <c r="BI221" s="165">
        <f t="shared" si="28"/>
        <v>0</v>
      </c>
      <c r="BJ221" s="13" t="s">
        <v>86</v>
      </c>
      <c r="BK221" s="165">
        <f t="shared" si="29"/>
        <v>0</v>
      </c>
      <c r="BL221" s="13" t="s">
        <v>441</v>
      </c>
      <c r="BM221" s="164" t="s">
        <v>928</v>
      </c>
    </row>
    <row r="222" spans="2:65" s="1" customFormat="1" ht="16.5" customHeight="1">
      <c r="B222" s="152"/>
      <c r="C222" s="166" t="s">
        <v>549</v>
      </c>
      <c r="D222" s="166" t="s">
        <v>383</v>
      </c>
      <c r="E222" s="167" t="s">
        <v>2192</v>
      </c>
      <c r="F222" s="168" t="s">
        <v>2193</v>
      </c>
      <c r="G222" s="169" t="s">
        <v>2014</v>
      </c>
      <c r="H222" s="170">
        <v>22</v>
      </c>
      <c r="I222" s="171"/>
      <c r="J222" s="172">
        <f t="shared" si="20"/>
        <v>0</v>
      </c>
      <c r="K222" s="168" t="s">
        <v>1</v>
      </c>
      <c r="L222" s="173"/>
      <c r="M222" s="174" t="s">
        <v>1</v>
      </c>
      <c r="N222" s="175" t="s">
        <v>40</v>
      </c>
      <c r="O222" s="51"/>
      <c r="P222" s="162">
        <f t="shared" si="21"/>
        <v>0</v>
      </c>
      <c r="Q222" s="162">
        <v>0</v>
      </c>
      <c r="R222" s="162">
        <f t="shared" si="22"/>
        <v>0</v>
      </c>
      <c r="S222" s="162">
        <v>0</v>
      </c>
      <c r="T222" s="163">
        <f t="shared" si="23"/>
        <v>0</v>
      </c>
      <c r="AR222" s="164" t="s">
        <v>2011</v>
      </c>
      <c r="AT222" s="164" t="s">
        <v>383</v>
      </c>
      <c r="AU222" s="164" t="s">
        <v>86</v>
      </c>
      <c r="AY222" s="13" t="s">
        <v>176</v>
      </c>
      <c r="BE222" s="165">
        <f t="shared" si="24"/>
        <v>0</v>
      </c>
      <c r="BF222" s="165">
        <f t="shared" si="25"/>
        <v>0</v>
      </c>
      <c r="BG222" s="165">
        <f t="shared" si="26"/>
        <v>0</v>
      </c>
      <c r="BH222" s="165">
        <f t="shared" si="27"/>
        <v>0</v>
      </c>
      <c r="BI222" s="165">
        <f t="shared" si="28"/>
        <v>0</v>
      </c>
      <c r="BJ222" s="13" t="s">
        <v>86</v>
      </c>
      <c r="BK222" s="165">
        <f t="shared" si="29"/>
        <v>0</v>
      </c>
      <c r="BL222" s="13" t="s">
        <v>441</v>
      </c>
      <c r="BM222" s="164" t="s">
        <v>936</v>
      </c>
    </row>
    <row r="223" spans="2:65" s="1" customFormat="1" ht="16.5" customHeight="1">
      <c r="B223" s="152"/>
      <c r="C223" s="166" t="s">
        <v>553</v>
      </c>
      <c r="D223" s="166" t="s">
        <v>383</v>
      </c>
      <c r="E223" s="167" t="s">
        <v>2194</v>
      </c>
      <c r="F223" s="168" t="s">
        <v>2195</v>
      </c>
      <c r="G223" s="169" t="s">
        <v>2014</v>
      </c>
      <c r="H223" s="170">
        <v>137</v>
      </c>
      <c r="I223" s="171"/>
      <c r="J223" s="172">
        <f t="shared" si="20"/>
        <v>0</v>
      </c>
      <c r="K223" s="168" t="s">
        <v>1</v>
      </c>
      <c r="L223" s="173"/>
      <c r="M223" s="174" t="s">
        <v>1</v>
      </c>
      <c r="N223" s="175" t="s">
        <v>40</v>
      </c>
      <c r="O223" s="51"/>
      <c r="P223" s="162">
        <f t="shared" si="21"/>
        <v>0</v>
      </c>
      <c r="Q223" s="162">
        <v>0</v>
      </c>
      <c r="R223" s="162">
        <f t="shared" si="22"/>
        <v>0</v>
      </c>
      <c r="S223" s="162">
        <v>0</v>
      </c>
      <c r="T223" s="163">
        <f t="shared" si="23"/>
        <v>0</v>
      </c>
      <c r="AR223" s="164" t="s">
        <v>2011</v>
      </c>
      <c r="AT223" s="164" t="s">
        <v>383</v>
      </c>
      <c r="AU223" s="164" t="s">
        <v>86</v>
      </c>
      <c r="AY223" s="13" t="s">
        <v>176</v>
      </c>
      <c r="BE223" s="165">
        <f t="shared" si="24"/>
        <v>0</v>
      </c>
      <c r="BF223" s="165">
        <f t="shared" si="25"/>
        <v>0</v>
      </c>
      <c r="BG223" s="165">
        <f t="shared" si="26"/>
        <v>0</v>
      </c>
      <c r="BH223" s="165">
        <f t="shared" si="27"/>
        <v>0</v>
      </c>
      <c r="BI223" s="165">
        <f t="shared" si="28"/>
        <v>0</v>
      </c>
      <c r="BJ223" s="13" t="s">
        <v>86</v>
      </c>
      <c r="BK223" s="165">
        <f t="shared" si="29"/>
        <v>0</v>
      </c>
      <c r="BL223" s="13" t="s">
        <v>441</v>
      </c>
      <c r="BM223" s="164" t="s">
        <v>944</v>
      </c>
    </row>
    <row r="224" spans="2:65" s="1" customFormat="1" ht="24" customHeight="1">
      <c r="B224" s="152"/>
      <c r="C224" s="153" t="s">
        <v>557</v>
      </c>
      <c r="D224" s="153" t="s">
        <v>178</v>
      </c>
      <c r="E224" s="154" t="s">
        <v>2196</v>
      </c>
      <c r="F224" s="155" t="s">
        <v>2197</v>
      </c>
      <c r="G224" s="156" t="s">
        <v>2014</v>
      </c>
      <c r="H224" s="157">
        <v>22</v>
      </c>
      <c r="I224" s="158"/>
      <c r="J224" s="159">
        <f t="shared" si="20"/>
        <v>0</v>
      </c>
      <c r="K224" s="155" t="s">
        <v>1</v>
      </c>
      <c r="L224" s="28"/>
      <c r="M224" s="160" t="s">
        <v>1</v>
      </c>
      <c r="N224" s="161" t="s">
        <v>40</v>
      </c>
      <c r="O224" s="51"/>
      <c r="P224" s="162">
        <f t="shared" si="21"/>
        <v>0</v>
      </c>
      <c r="Q224" s="162">
        <v>0</v>
      </c>
      <c r="R224" s="162">
        <f t="shared" si="22"/>
        <v>0</v>
      </c>
      <c r="S224" s="162">
        <v>0</v>
      </c>
      <c r="T224" s="163">
        <f t="shared" si="23"/>
        <v>0</v>
      </c>
      <c r="AR224" s="164" t="s">
        <v>441</v>
      </c>
      <c r="AT224" s="164" t="s">
        <v>178</v>
      </c>
      <c r="AU224" s="164" t="s">
        <v>86</v>
      </c>
      <c r="AY224" s="13" t="s">
        <v>176</v>
      </c>
      <c r="BE224" s="165">
        <f t="shared" si="24"/>
        <v>0</v>
      </c>
      <c r="BF224" s="165">
        <f t="shared" si="25"/>
        <v>0</v>
      </c>
      <c r="BG224" s="165">
        <f t="shared" si="26"/>
        <v>0</v>
      </c>
      <c r="BH224" s="165">
        <f t="shared" si="27"/>
        <v>0</v>
      </c>
      <c r="BI224" s="165">
        <f t="shared" si="28"/>
        <v>0</v>
      </c>
      <c r="BJ224" s="13" t="s">
        <v>86</v>
      </c>
      <c r="BK224" s="165">
        <f t="shared" si="29"/>
        <v>0</v>
      </c>
      <c r="BL224" s="13" t="s">
        <v>441</v>
      </c>
      <c r="BM224" s="164" t="s">
        <v>954</v>
      </c>
    </row>
    <row r="225" spans="2:65" s="1" customFormat="1" ht="24" customHeight="1">
      <c r="B225" s="152"/>
      <c r="C225" s="166" t="s">
        <v>563</v>
      </c>
      <c r="D225" s="166" t="s">
        <v>383</v>
      </c>
      <c r="E225" s="167" t="s">
        <v>2198</v>
      </c>
      <c r="F225" s="168" t="s">
        <v>2199</v>
      </c>
      <c r="G225" s="169" t="s">
        <v>2014</v>
      </c>
      <c r="H225" s="170">
        <v>6</v>
      </c>
      <c r="I225" s="171"/>
      <c r="J225" s="172">
        <f t="shared" si="20"/>
        <v>0</v>
      </c>
      <c r="K225" s="168" t="s">
        <v>1</v>
      </c>
      <c r="L225" s="173"/>
      <c r="M225" s="174" t="s">
        <v>1</v>
      </c>
      <c r="N225" s="175" t="s">
        <v>40</v>
      </c>
      <c r="O225" s="51"/>
      <c r="P225" s="162">
        <f t="shared" si="21"/>
        <v>0</v>
      </c>
      <c r="Q225" s="162">
        <v>0</v>
      </c>
      <c r="R225" s="162">
        <f t="shared" si="22"/>
        <v>0</v>
      </c>
      <c r="S225" s="162">
        <v>0</v>
      </c>
      <c r="T225" s="163">
        <f t="shared" si="23"/>
        <v>0</v>
      </c>
      <c r="AR225" s="164" t="s">
        <v>2011</v>
      </c>
      <c r="AT225" s="164" t="s">
        <v>383</v>
      </c>
      <c r="AU225" s="164" t="s">
        <v>86</v>
      </c>
      <c r="AY225" s="13" t="s">
        <v>176</v>
      </c>
      <c r="BE225" s="165">
        <f t="shared" si="24"/>
        <v>0</v>
      </c>
      <c r="BF225" s="165">
        <f t="shared" si="25"/>
        <v>0</v>
      </c>
      <c r="BG225" s="165">
        <f t="shared" si="26"/>
        <v>0</v>
      </c>
      <c r="BH225" s="165">
        <f t="shared" si="27"/>
        <v>0</v>
      </c>
      <c r="BI225" s="165">
        <f t="shared" si="28"/>
        <v>0</v>
      </c>
      <c r="BJ225" s="13" t="s">
        <v>86</v>
      </c>
      <c r="BK225" s="165">
        <f t="shared" si="29"/>
        <v>0</v>
      </c>
      <c r="BL225" s="13" t="s">
        <v>441</v>
      </c>
      <c r="BM225" s="164" t="s">
        <v>962</v>
      </c>
    </row>
    <row r="226" spans="2:65" s="1" customFormat="1" ht="24" customHeight="1">
      <c r="B226" s="152"/>
      <c r="C226" s="166" t="s">
        <v>571</v>
      </c>
      <c r="D226" s="166" t="s">
        <v>383</v>
      </c>
      <c r="E226" s="167" t="s">
        <v>2200</v>
      </c>
      <c r="F226" s="168" t="s">
        <v>2201</v>
      </c>
      <c r="G226" s="169" t="s">
        <v>2014</v>
      </c>
      <c r="H226" s="170">
        <v>16</v>
      </c>
      <c r="I226" s="171"/>
      <c r="J226" s="172">
        <f t="shared" si="20"/>
        <v>0</v>
      </c>
      <c r="K226" s="168" t="s">
        <v>1</v>
      </c>
      <c r="L226" s="173"/>
      <c r="M226" s="174" t="s">
        <v>1</v>
      </c>
      <c r="N226" s="175" t="s">
        <v>40</v>
      </c>
      <c r="O226" s="51"/>
      <c r="P226" s="162">
        <f t="shared" si="21"/>
        <v>0</v>
      </c>
      <c r="Q226" s="162">
        <v>0</v>
      </c>
      <c r="R226" s="162">
        <f t="shared" si="22"/>
        <v>0</v>
      </c>
      <c r="S226" s="162">
        <v>0</v>
      </c>
      <c r="T226" s="163">
        <f t="shared" si="23"/>
        <v>0</v>
      </c>
      <c r="AR226" s="164" t="s">
        <v>2011</v>
      </c>
      <c r="AT226" s="164" t="s">
        <v>383</v>
      </c>
      <c r="AU226" s="164" t="s">
        <v>86</v>
      </c>
      <c r="AY226" s="13" t="s">
        <v>176</v>
      </c>
      <c r="BE226" s="165">
        <f t="shared" si="24"/>
        <v>0</v>
      </c>
      <c r="BF226" s="165">
        <f t="shared" si="25"/>
        <v>0</v>
      </c>
      <c r="BG226" s="165">
        <f t="shared" si="26"/>
        <v>0</v>
      </c>
      <c r="BH226" s="165">
        <f t="shared" si="27"/>
        <v>0</v>
      </c>
      <c r="BI226" s="165">
        <f t="shared" si="28"/>
        <v>0</v>
      </c>
      <c r="BJ226" s="13" t="s">
        <v>86</v>
      </c>
      <c r="BK226" s="165">
        <f t="shared" si="29"/>
        <v>0</v>
      </c>
      <c r="BL226" s="13" t="s">
        <v>441</v>
      </c>
      <c r="BM226" s="164" t="s">
        <v>970</v>
      </c>
    </row>
    <row r="227" spans="2:65" s="1" customFormat="1" ht="16.5" customHeight="1">
      <c r="B227" s="152"/>
      <c r="C227" s="153" t="s">
        <v>575</v>
      </c>
      <c r="D227" s="153" t="s">
        <v>178</v>
      </c>
      <c r="E227" s="154" t="s">
        <v>2202</v>
      </c>
      <c r="F227" s="155" t="s">
        <v>2203</v>
      </c>
      <c r="G227" s="156" t="s">
        <v>2014</v>
      </c>
      <c r="H227" s="157">
        <v>4</v>
      </c>
      <c r="I227" s="158"/>
      <c r="J227" s="159">
        <f t="shared" si="20"/>
        <v>0</v>
      </c>
      <c r="K227" s="155" t="s">
        <v>1</v>
      </c>
      <c r="L227" s="28"/>
      <c r="M227" s="160" t="s">
        <v>1</v>
      </c>
      <c r="N227" s="161" t="s">
        <v>40</v>
      </c>
      <c r="O227" s="51"/>
      <c r="P227" s="162">
        <f t="shared" si="21"/>
        <v>0</v>
      </c>
      <c r="Q227" s="162">
        <v>0</v>
      </c>
      <c r="R227" s="162">
        <f t="shared" si="22"/>
        <v>0</v>
      </c>
      <c r="S227" s="162">
        <v>0</v>
      </c>
      <c r="T227" s="163">
        <f t="shared" si="23"/>
        <v>0</v>
      </c>
      <c r="AR227" s="164" t="s">
        <v>441</v>
      </c>
      <c r="AT227" s="164" t="s">
        <v>178</v>
      </c>
      <c r="AU227" s="164" t="s">
        <v>86</v>
      </c>
      <c r="AY227" s="13" t="s">
        <v>176</v>
      </c>
      <c r="BE227" s="165">
        <f t="shared" si="24"/>
        <v>0</v>
      </c>
      <c r="BF227" s="165">
        <f t="shared" si="25"/>
        <v>0</v>
      </c>
      <c r="BG227" s="165">
        <f t="shared" si="26"/>
        <v>0</v>
      </c>
      <c r="BH227" s="165">
        <f t="shared" si="27"/>
        <v>0</v>
      </c>
      <c r="BI227" s="165">
        <f t="shared" si="28"/>
        <v>0</v>
      </c>
      <c r="BJ227" s="13" t="s">
        <v>86</v>
      </c>
      <c r="BK227" s="165">
        <f t="shared" si="29"/>
        <v>0</v>
      </c>
      <c r="BL227" s="13" t="s">
        <v>441</v>
      </c>
      <c r="BM227" s="164" t="s">
        <v>978</v>
      </c>
    </row>
    <row r="228" spans="2:65" s="1" customFormat="1" ht="16.5" customHeight="1">
      <c r="B228" s="152"/>
      <c r="C228" s="166" t="s">
        <v>579</v>
      </c>
      <c r="D228" s="166" t="s">
        <v>383</v>
      </c>
      <c r="E228" s="167" t="s">
        <v>2204</v>
      </c>
      <c r="F228" s="168" t="s">
        <v>2205</v>
      </c>
      <c r="G228" s="169" t="s">
        <v>2014</v>
      </c>
      <c r="H228" s="170">
        <v>4</v>
      </c>
      <c r="I228" s="171"/>
      <c r="J228" s="172">
        <f t="shared" si="20"/>
        <v>0</v>
      </c>
      <c r="K228" s="168" t="s">
        <v>1</v>
      </c>
      <c r="L228" s="173"/>
      <c r="M228" s="174" t="s">
        <v>1</v>
      </c>
      <c r="N228" s="175" t="s">
        <v>40</v>
      </c>
      <c r="O228" s="51"/>
      <c r="P228" s="162">
        <f t="shared" si="21"/>
        <v>0</v>
      </c>
      <c r="Q228" s="162">
        <v>0</v>
      </c>
      <c r="R228" s="162">
        <f t="shared" si="22"/>
        <v>0</v>
      </c>
      <c r="S228" s="162">
        <v>0</v>
      </c>
      <c r="T228" s="163">
        <f t="shared" si="23"/>
        <v>0</v>
      </c>
      <c r="AR228" s="164" t="s">
        <v>2011</v>
      </c>
      <c r="AT228" s="164" t="s">
        <v>383</v>
      </c>
      <c r="AU228" s="164" t="s">
        <v>86</v>
      </c>
      <c r="AY228" s="13" t="s">
        <v>176</v>
      </c>
      <c r="BE228" s="165">
        <f t="shared" si="24"/>
        <v>0</v>
      </c>
      <c r="BF228" s="165">
        <f t="shared" si="25"/>
        <v>0</v>
      </c>
      <c r="BG228" s="165">
        <f t="shared" si="26"/>
        <v>0</v>
      </c>
      <c r="BH228" s="165">
        <f t="shared" si="27"/>
        <v>0</v>
      </c>
      <c r="BI228" s="165">
        <f t="shared" si="28"/>
        <v>0</v>
      </c>
      <c r="BJ228" s="13" t="s">
        <v>86</v>
      </c>
      <c r="BK228" s="165">
        <f t="shared" si="29"/>
        <v>0</v>
      </c>
      <c r="BL228" s="13" t="s">
        <v>441</v>
      </c>
      <c r="BM228" s="164" t="s">
        <v>986</v>
      </c>
    </row>
    <row r="229" spans="2:65" s="1" customFormat="1" ht="16.5" customHeight="1">
      <c r="B229" s="152"/>
      <c r="C229" s="153" t="s">
        <v>585</v>
      </c>
      <c r="D229" s="153" t="s">
        <v>178</v>
      </c>
      <c r="E229" s="154" t="s">
        <v>2206</v>
      </c>
      <c r="F229" s="155" t="s">
        <v>2207</v>
      </c>
      <c r="G229" s="156" t="s">
        <v>2014</v>
      </c>
      <c r="H229" s="157">
        <v>2</v>
      </c>
      <c r="I229" s="158"/>
      <c r="J229" s="159">
        <f t="shared" si="20"/>
        <v>0</v>
      </c>
      <c r="K229" s="155" t="s">
        <v>1</v>
      </c>
      <c r="L229" s="28"/>
      <c r="M229" s="160" t="s">
        <v>1</v>
      </c>
      <c r="N229" s="161" t="s">
        <v>40</v>
      </c>
      <c r="O229" s="51"/>
      <c r="P229" s="162">
        <f t="shared" si="21"/>
        <v>0</v>
      </c>
      <c r="Q229" s="162">
        <v>0</v>
      </c>
      <c r="R229" s="162">
        <f t="shared" si="22"/>
        <v>0</v>
      </c>
      <c r="S229" s="162">
        <v>0</v>
      </c>
      <c r="T229" s="163">
        <f t="shared" si="23"/>
        <v>0</v>
      </c>
      <c r="AR229" s="164" t="s">
        <v>441</v>
      </c>
      <c r="AT229" s="164" t="s">
        <v>178</v>
      </c>
      <c r="AU229" s="164" t="s">
        <v>86</v>
      </c>
      <c r="AY229" s="13" t="s">
        <v>176</v>
      </c>
      <c r="BE229" s="165">
        <f t="shared" si="24"/>
        <v>0</v>
      </c>
      <c r="BF229" s="165">
        <f t="shared" si="25"/>
        <v>0</v>
      </c>
      <c r="BG229" s="165">
        <f t="shared" si="26"/>
        <v>0</v>
      </c>
      <c r="BH229" s="165">
        <f t="shared" si="27"/>
        <v>0</v>
      </c>
      <c r="BI229" s="165">
        <f t="shared" si="28"/>
        <v>0</v>
      </c>
      <c r="BJ229" s="13" t="s">
        <v>86</v>
      </c>
      <c r="BK229" s="165">
        <f t="shared" si="29"/>
        <v>0</v>
      </c>
      <c r="BL229" s="13" t="s">
        <v>441</v>
      </c>
      <c r="BM229" s="164" t="s">
        <v>994</v>
      </c>
    </row>
    <row r="230" spans="2:65" s="1" customFormat="1" ht="24" customHeight="1">
      <c r="B230" s="152"/>
      <c r="C230" s="166" t="s">
        <v>561</v>
      </c>
      <c r="D230" s="166" t="s">
        <v>383</v>
      </c>
      <c r="E230" s="167" t="s">
        <v>2208</v>
      </c>
      <c r="F230" s="168" t="s">
        <v>2209</v>
      </c>
      <c r="G230" s="169" t="s">
        <v>2014</v>
      </c>
      <c r="H230" s="170">
        <v>2</v>
      </c>
      <c r="I230" s="171"/>
      <c r="J230" s="172">
        <f t="shared" si="20"/>
        <v>0</v>
      </c>
      <c r="K230" s="168" t="s">
        <v>1</v>
      </c>
      <c r="L230" s="173"/>
      <c r="M230" s="174" t="s">
        <v>1</v>
      </c>
      <c r="N230" s="175" t="s">
        <v>40</v>
      </c>
      <c r="O230" s="51"/>
      <c r="P230" s="162">
        <f t="shared" si="21"/>
        <v>0</v>
      </c>
      <c r="Q230" s="162">
        <v>0</v>
      </c>
      <c r="R230" s="162">
        <f t="shared" si="22"/>
        <v>0</v>
      </c>
      <c r="S230" s="162">
        <v>0</v>
      </c>
      <c r="T230" s="163">
        <f t="shared" si="23"/>
        <v>0</v>
      </c>
      <c r="AR230" s="164" t="s">
        <v>2011</v>
      </c>
      <c r="AT230" s="164" t="s">
        <v>383</v>
      </c>
      <c r="AU230" s="164" t="s">
        <v>86</v>
      </c>
      <c r="AY230" s="13" t="s">
        <v>176</v>
      </c>
      <c r="BE230" s="165">
        <f t="shared" si="24"/>
        <v>0</v>
      </c>
      <c r="BF230" s="165">
        <f t="shared" si="25"/>
        <v>0</v>
      </c>
      <c r="BG230" s="165">
        <f t="shared" si="26"/>
        <v>0</v>
      </c>
      <c r="BH230" s="165">
        <f t="shared" si="27"/>
        <v>0</v>
      </c>
      <c r="BI230" s="165">
        <f t="shared" si="28"/>
        <v>0</v>
      </c>
      <c r="BJ230" s="13" t="s">
        <v>86</v>
      </c>
      <c r="BK230" s="165">
        <f t="shared" si="29"/>
        <v>0</v>
      </c>
      <c r="BL230" s="13" t="s">
        <v>441</v>
      </c>
      <c r="BM230" s="164" t="s">
        <v>1002</v>
      </c>
    </row>
    <row r="231" spans="2:65" s="1" customFormat="1" ht="16.5" customHeight="1">
      <c r="B231" s="152"/>
      <c r="C231" s="153" t="s">
        <v>592</v>
      </c>
      <c r="D231" s="153" t="s">
        <v>178</v>
      </c>
      <c r="E231" s="154" t="s">
        <v>2210</v>
      </c>
      <c r="F231" s="155" t="s">
        <v>2211</v>
      </c>
      <c r="G231" s="156" t="s">
        <v>2014</v>
      </c>
      <c r="H231" s="157">
        <v>173</v>
      </c>
      <c r="I231" s="158"/>
      <c r="J231" s="159">
        <f t="shared" si="20"/>
        <v>0</v>
      </c>
      <c r="K231" s="155" t="s">
        <v>1</v>
      </c>
      <c r="L231" s="28"/>
      <c r="M231" s="160" t="s">
        <v>1</v>
      </c>
      <c r="N231" s="161" t="s">
        <v>40</v>
      </c>
      <c r="O231" s="51"/>
      <c r="P231" s="162">
        <f t="shared" si="21"/>
        <v>0</v>
      </c>
      <c r="Q231" s="162">
        <v>0</v>
      </c>
      <c r="R231" s="162">
        <f t="shared" si="22"/>
        <v>0</v>
      </c>
      <c r="S231" s="162">
        <v>0</v>
      </c>
      <c r="T231" s="163">
        <f t="shared" si="23"/>
        <v>0</v>
      </c>
      <c r="AR231" s="164" t="s">
        <v>441</v>
      </c>
      <c r="AT231" s="164" t="s">
        <v>178</v>
      </c>
      <c r="AU231" s="164" t="s">
        <v>86</v>
      </c>
      <c r="AY231" s="13" t="s">
        <v>176</v>
      </c>
      <c r="BE231" s="165">
        <f t="shared" si="24"/>
        <v>0</v>
      </c>
      <c r="BF231" s="165">
        <f t="shared" si="25"/>
        <v>0</v>
      </c>
      <c r="BG231" s="165">
        <f t="shared" si="26"/>
        <v>0</v>
      </c>
      <c r="BH231" s="165">
        <f t="shared" si="27"/>
        <v>0</v>
      </c>
      <c r="BI231" s="165">
        <f t="shared" si="28"/>
        <v>0</v>
      </c>
      <c r="BJ231" s="13" t="s">
        <v>86</v>
      </c>
      <c r="BK231" s="165">
        <f t="shared" si="29"/>
        <v>0</v>
      </c>
      <c r="BL231" s="13" t="s">
        <v>441</v>
      </c>
      <c r="BM231" s="164" t="s">
        <v>1011</v>
      </c>
    </row>
    <row r="232" spans="2:65" s="1" customFormat="1" ht="16.5" customHeight="1">
      <c r="B232" s="152"/>
      <c r="C232" s="166" t="s">
        <v>596</v>
      </c>
      <c r="D232" s="166" t="s">
        <v>383</v>
      </c>
      <c r="E232" s="167" t="s">
        <v>2212</v>
      </c>
      <c r="F232" s="168" t="s">
        <v>2213</v>
      </c>
      <c r="G232" s="169" t="s">
        <v>2014</v>
      </c>
      <c r="H232" s="170">
        <v>173</v>
      </c>
      <c r="I232" s="171"/>
      <c r="J232" s="172">
        <f t="shared" si="20"/>
        <v>0</v>
      </c>
      <c r="K232" s="168" t="s">
        <v>1</v>
      </c>
      <c r="L232" s="173"/>
      <c r="M232" s="174" t="s">
        <v>1</v>
      </c>
      <c r="N232" s="175" t="s">
        <v>40</v>
      </c>
      <c r="O232" s="51"/>
      <c r="P232" s="162">
        <f t="shared" si="21"/>
        <v>0</v>
      </c>
      <c r="Q232" s="162">
        <v>0</v>
      </c>
      <c r="R232" s="162">
        <f t="shared" si="22"/>
        <v>0</v>
      </c>
      <c r="S232" s="162">
        <v>0</v>
      </c>
      <c r="T232" s="163">
        <f t="shared" si="23"/>
        <v>0</v>
      </c>
      <c r="AR232" s="164" t="s">
        <v>2011</v>
      </c>
      <c r="AT232" s="164" t="s">
        <v>383</v>
      </c>
      <c r="AU232" s="164" t="s">
        <v>86</v>
      </c>
      <c r="AY232" s="13" t="s">
        <v>176</v>
      </c>
      <c r="BE232" s="165">
        <f t="shared" si="24"/>
        <v>0</v>
      </c>
      <c r="BF232" s="165">
        <f t="shared" si="25"/>
        <v>0</v>
      </c>
      <c r="BG232" s="165">
        <f t="shared" si="26"/>
        <v>0</v>
      </c>
      <c r="BH232" s="165">
        <f t="shared" si="27"/>
        <v>0</v>
      </c>
      <c r="BI232" s="165">
        <f t="shared" si="28"/>
        <v>0</v>
      </c>
      <c r="BJ232" s="13" t="s">
        <v>86</v>
      </c>
      <c r="BK232" s="165">
        <f t="shared" si="29"/>
        <v>0</v>
      </c>
      <c r="BL232" s="13" t="s">
        <v>441</v>
      </c>
      <c r="BM232" s="164" t="s">
        <v>1019</v>
      </c>
    </row>
    <row r="233" spans="2:65" s="1" customFormat="1" ht="16.5" customHeight="1">
      <c r="B233" s="152"/>
      <c r="C233" s="153" t="s">
        <v>600</v>
      </c>
      <c r="D233" s="153" t="s">
        <v>178</v>
      </c>
      <c r="E233" s="154" t="s">
        <v>2214</v>
      </c>
      <c r="F233" s="155" t="s">
        <v>2215</v>
      </c>
      <c r="G233" s="156" t="s">
        <v>2014</v>
      </c>
      <c r="H233" s="157">
        <v>9</v>
      </c>
      <c r="I233" s="158"/>
      <c r="J233" s="159">
        <f t="shared" si="20"/>
        <v>0</v>
      </c>
      <c r="K233" s="155" t="s">
        <v>1</v>
      </c>
      <c r="L233" s="28"/>
      <c r="M233" s="160" t="s">
        <v>1</v>
      </c>
      <c r="N233" s="161" t="s">
        <v>40</v>
      </c>
      <c r="O233" s="51"/>
      <c r="P233" s="162">
        <f t="shared" si="21"/>
        <v>0</v>
      </c>
      <c r="Q233" s="162">
        <v>0</v>
      </c>
      <c r="R233" s="162">
        <f t="shared" si="22"/>
        <v>0</v>
      </c>
      <c r="S233" s="162">
        <v>0</v>
      </c>
      <c r="T233" s="163">
        <f t="shared" si="23"/>
        <v>0</v>
      </c>
      <c r="AR233" s="164" t="s">
        <v>441</v>
      </c>
      <c r="AT233" s="164" t="s">
        <v>178</v>
      </c>
      <c r="AU233" s="164" t="s">
        <v>86</v>
      </c>
      <c r="AY233" s="13" t="s">
        <v>176</v>
      </c>
      <c r="BE233" s="165">
        <f t="shared" si="24"/>
        <v>0</v>
      </c>
      <c r="BF233" s="165">
        <f t="shared" si="25"/>
        <v>0</v>
      </c>
      <c r="BG233" s="165">
        <f t="shared" si="26"/>
        <v>0</v>
      </c>
      <c r="BH233" s="165">
        <f t="shared" si="27"/>
        <v>0</v>
      </c>
      <c r="BI233" s="165">
        <f t="shared" si="28"/>
        <v>0</v>
      </c>
      <c r="BJ233" s="13" t="s">
        <v>86</v>
      </c>
      <c r="BK233" s="165">
        <f t="shared" si="29"/>
        <v>0</v>
      </c>
      <c r="BL233" s="13" t="s">
        <v>441</v>
      </c>
      <c r="BM233" s="164" t="s">
        <v>1027</v>
      </c>
    </row>
    <row r="234" spans="2:65" s="1" customFormat="1" ht="16.5" customHeight="1">
      <c r="B234" s="152"/>
      <c r="C234" s="166" t="s">
        <v>604</v>
      </c>
      <c r="D234" s="166" t="s">
        <v>383</v>
      </c>
      <c r="E234" s="167" t="s">
        <v>2216</v>
      </c>
      <c r="F234" s="168" t="s">
        <v>2217</v>
      </c>
      <c r="G234" s="169" t="s">
        <v>2014</v>
      </c>
      <c r="H234" s="170">
        <v>9</v>
      </c>
      <c r="I234" s="171"/>
      <c r="J234" s="172">
        <f t="shared" si="20"/>
        <v>0</v>
      </c>
      <c r="K234" s="168" t="s">
        <v>1</v>
      </c>
      <c r="L234" s="173"/>
      <c r="M234" s="174" t="s">
        <v>1</v>
      </c>
      <c r="N234" s="175" t="s">
        <v>40</v>
      </c>
      <c r="O234" s="51"/>
      <c r="P234" s="162">
        <f t="shared" si="21"/>
        <v>0</v>
      </c>
      <c r="Q234" s="162">
        <v>0</v>
      </c>
      <c r="R234" s="162">
        <f t="shared" si="22"/>
        <v>0</v>
      </c>
      <c r="S234" s="162">
        <v>0</v>
      </c>
      <c r="T234" s="163">
        <f t="shared" si="23"/>
        <v>0</v>
      </c>
      <c r="AR234" s="164" t="s">
        <v>2011</v>
      </c>
      <c r="AT234" s="164" t="s">
        <v>383</v>
      </c>
      <c r="AU234" s="164" t="s">
        <v>86</v>
      </c>
      <c r="AY234" s="13" t="s">
        <v>176</v>
      </c>
      <c r="BE234" s="165">
        <f t="shared" si="24"/>
        <v>0</v>
      </c>
      <c r="BF234" s="165">
        <f t="shared" si="25"/>
        <v>0</v>
      </c>
      <c r="BG234" s="165">
        <f t="shared" si="26"/>
        <v>0</v>
      </c>
      <c r="BH234" s="165">
        <f t="shared" si="27"/>
        <v>0</v>
      </c>
      <c r="BI234" s="165">
        <f t="shared" si="28"/>
        <v>0</v>
      </c>
      <c r="BJ234" s="13" t="s">
        <v>86</v>
      </c>
      <c r="BK234" s="165">
        <f t="shared" si="29"/>
        <v>0</v>
      </c>
      <c r="BL234" s="13" t="s">
        <v>441</v>
      </c>
      <c r="BM234" s="164" t="s">
        <v>1035</v>
      </c>
    </row>
    <row r="235" spans="2:65" s="1" customFormat="1" ht="16.5" customHeight="1">
      <c r="B235" s="152"/>
      <c r="C235" s="153" t="s">
        <v>608</v>
      </c>
      <c r="D235" s="153" t="s">
        <v>178</v>
      </c>
      <c r="E235" s="154" t="s">
        <v>2218</v>
      </c>
      <c r="F235" s="155" t="s">
        <v>2219</v>
      </c>
      <c r="G235" s="156" t="s">
        <v>2014</v>
      </c>
      <c r="H235" s="157">
        <v>59</v>
      </c>
      <c r="I235" s="158"/>
      <c r="J235" s="159">
        <f t="shared" si="20"/>
        <v>0</v>
      </c>
      <c r="K235" s="155" t="s">
        <v>1</v>
      </c>
      <c r="L235" s="28"/>
      <c r="M235" s="160" t="s">
        <v>1</v>
      </c>
      <c r="N235" s="161" t="s">
        <v>40</v>
      </c>
      <c r="O235" s="51"/>
      <c r="P235" s="162">
        <f t="shared" si="21"/>
        <v>0</v>
      </c>
      <c r="Q235" s="162">
        <v>0</v>
      </c>
      <c r="R235" s="162">
        <f t="shared" si="22"/>
        <v>0</v>
      </c>
      <c r="S235" s="162">
        <v>0</v>
      </c>
      <c r="T235" s="163">
        <f t="shared" si="23"/>
        <v>0</v>
      </c>
      <c r="AR235" s="164" t="s">
        <v>441</v>
      </c>
      <c r="AT235" s="164" t="s">
        <v>178</v>
      </c>
      <c r="AU235" s="164" t="s">
        <v>86</v>
      </c>
      <c r="AY235" s="13" t="s">
        <v>176</v>
      </c>
      <c r="BE235" s="165">
        <f t="shared" si="24"/>
        <v>0</v>
      </c>
      <c r="BF235" s="165">
        <f t="shared" si="25"/>
        <v>0</v>
      </c>
      <c r="BG235" s="165">
        <f t="shared" si="26"/>
        <v>0</v>
      </c>
      <c r="BH235" s="165">
        <f t="shared" si="27"/>
        <v>0</v>
      </c>
      <c r="BI235" s="165">
        <f t="shared" si="28"/>
        <v>0</v>
      </c>
      <c r="BJ235" s="13" t="s">
        <v>86</v>
      </c>
      <c r="BK235" s="165">
        <f t="shared" si="29"/>
        <v>0</v>
      </c>
      <c r="BL235" s="13" t="s">
        <v>441</v>
      </c>
      <c r="BM235" s="164" t="s">
        <v>1043</v>
      </c>
    </row>
    <row r="236" spans="2:65" s="1" customFormat="1" ht="24" customHeight="1">
      <c r="B236" s="152"/>
      <c r="C236" s="166" t="s">
        <v>614</v>
      </c>
      <c r="D236" s="166" t="s">
        <v>383</v>
      </c>
      <c r="E236" s="167" t="s">
        <v>2220</v>
      </c>
      <c r="F236" s="168" t="s">
        <v>2221</v>
      </c>
      <c r="G236" s="169" t="s">
        <v>2014</v>
      </c>
      <c r="H236" s="170">
        <v>59</v>
      </c>
      <c r="I236" s="171"/>
      <c r="J236" s="172">
        <f t="shared" si="20"/>
        <v>0</v>
      </c>
      <c r="K236" s="168" t="s">
        <v>1</v>
      </c>
      <c r="L236" s="173"/>
      <c r="M236" s="174" t="s">
        <v>1</v>
      </c>
      <c r="N236" s="175" t="s">
        <v>40</v>
      </c>
      <c r="O236" s="51"/>
      <c r="P236" s="162">
        <f t="shared" si="21"/>
        <v>0</v>
      </c>
      <c r="Q236" s="162">
        <v>0</v>
      </c>
      <c r="R236" s="162">
        <f t="shared" si="22"/>
        <v>0</v>
      </c>
      <c r="S236" s="162">
        <v>0</v>
      </c>
      <c r="T236" s="163">
        <f t="shared" si="23"/>
        <v>0</v>
      </c>
      <c r="AR236" s="164" t="s">
        <v>2011</v>
      </c>
      <c r="AT236" s="164" t="s">
        <v>383</v>
      </c>
      <c r="AU236" s="164" t="s">
        <v>86</v>
      </c>
      <c r="AY236" s="13" t="s">
        <v>176</v>
      </c>
      <c r="BE236" s="165">
        <f t="shared" si="24"/>
        <v>0</v>
      </c>
      <c r="BF236" s="165">
        <f t="shared" si="25"/>
        <v>0</v>
      </c>
      <c r="BG236" s="165">
        <f t="shared" si="26"/>
        <v>0</v>
      </c>
      <c r="BH236" s="165">
        <f t="shared" si="27"/>
        <v>0</v>
      </c>
      <c r="BI236" s="165">
        <f t="shared" si="28"/>
        <v>0</v>
      </c>
      <c r="BJ236" s="13" t="s">
        <v>86</v>
      </c>
      <c r="BK236" s="165">
        <f t="shared" si="29"/>
        <v>0</v>
      </c>
      <c r="BL236" s="13" t="s">
        <v>441</v>
      </c>
      <c r="BM236" s="164" t="s">
        <v>1053</v>
      </c>
    </row>
    <row r="237" spans="2:65" s="1" customFormat="1" ht="16.5" customHeight="1">
      <c r="B237" s="152"/>
      <c r="C237" s="153" t="s">
        <v>618</v>
      </c>
      <c r="D237" s="153" t="s">
        <v>178</v>
      </c>
      <c r="E237" s="154" t="s">
        <v>2222</v>
      </c>
      <c r="F237" s="155" t="s">
        <v>2223</v>
      </c>
      <c r="G237" s="156" t="s">
        <v>2014</v>
      </c>
      <c r="H237" s="157">
        <v>23</v>
      </c>
      <c r="I237" s="158"/>
      <c r="J237" s="159">
        <f t="shared" si="20"/>
        <v>0</v>
      </c>
      <c r="K237" s="155" t="s">
        <v>1</v>
      </c>
      <c r="L237" s="28"/>
      <c r="M237" s="160" t="s">
        <v>1</v>
      </c>
      <c r="N237" s="161" t="s">
        <v>40</v>
      </c>
      <c r="O237" s="51"/>
      <c r="P237" s="162">
        <f t="shared" si="21"/>
        <v>0</v>
      </c>
      <c r="Q237" s="162">
        <v>0</v>
      </c>
      <c r="R237" s="162">
        <f t="shared" si="22"/>
        <v>0</v>
      </c>
      <c r="S237" s="162">
        <v>0</v>
      </c>
      <c r="T237" s="163">
        <f t="shared" si="23"/>
        <v>0</v>
      </c>
      <c r="AR237" s="164" t="s">
        <v>441</v>
      </c>
      <c r="AT237" s="164" t="s">
        <v>178</v>
      </c>
      <c r="AU237" s="164" t="s">
        <v>86</v>
      </c>
      <c r="AY237" s="13" t="s">
        <v>176</v>
      </c>
      <c r="BE237" s="165">
        <f t="shared" si="24"/>
        <v>0</v>
      </c>
      <c r="BF237" s="165">
        <f t="shared" si="25"/>
        <v>0</v>
      </c>
      <c r="BG237" s="165">
        <f t="shared" si="26"/>
        <v>0</v>
      </c>
      <c r="BH237" s="165">
        <f t="shared" si="27"/>
        <v>0</v>
      </c>
      <c r="BI237" s="165">
        <f t="shared" si="28"/>
        <v>0</v>
      </c>
      <c r="BJ237" s="13" t="s">
        <v>86</v>
      </c>
      <c r="BK237" s="165">
        <f t="shared" si="29"/>
        <v>0</v>
      </c>
      <c r="BL237" s="13" t="s">
        <v>441</v>
      </c>
      <c r="BM237" s="164" t="s">
        <v>1061</v>
      </c>
    </row>
    <row r="238" spans="2:65" s="1" customFormat="1" ht="16.5" customHeight="1">
      <c r="B238" s="152"/>
      <c r="C238" s="166" t="s">
        <v>622</v>
      </c>
      <c r="D238" s="166" t="s">
        <v>383</v>
      </c>
      <c r="E238" s="167" t="s">
        <v>2224</v>
      </c>
      <c r="F238" s="168" t="s">
        <v>2225</v>
      </c>
      <c r="G238" s="169" t="s">
        <v>2014</v>
      </c>
      <c r="H238" s="170">
        <v>23</v>
      </c>
      <c r="I238" s="171"/>
      <c r="J238" s="172">
        <f t="shared" si="20"/>
        <v>0</v>
      </c>
      <c r="K238" s="168" t="s">
        <v>1</v>
      </c>
      <c r="L238" s="173"/>
      <c r="M238" s="174" t="s">
        <v>1</v>
      </c>
      <c r="N238" s="175" t="s">
        <v>40</v>
      </c>
      <c r="O238" s="51"/>
      <c r="P238" s="162">
        <f t="shared" si="21"/>
        <v>0</v>
      </c>
      <c r="Q238" s="162">
        <v>0</v>
      </c>
      <c r="R238" s="162">
        <f t="shared" si="22"/>
        <v>0</v>
      </c>
      <c r="S238" s="162">
        <v>0</v>
      </c>
      <c r="T238" s="163">
        <f t="shared" si="23"/>
        <v>0</v>
      </c>
      <c r="AR238" s="164" t="s">
        <v>2011</v>
      </c>
      <c r="AT238" s="164" t="s">
        <v>383</v>
      </c>
      <c r="AU238" s="164" t="s">
        <v>86</v>
      </c>
      <c r="AY238" s="13" t="s">
        <v>176</v>
      </c>
      <c r="BE238" s="165">
        <f t="shared" si="24"/>
        <v>0</v>
      </c>
      <c r="BF238" s="165">
        <f t="shared" si="25"/>
        <v>0</v>
      </c>
      <c r="BG238" s="165">
        <f t="shared" si="26"/>
        <v>0</v>
      </c>
      <c r="BH238" s="165">
        <f t="shared" si="27"/>
        <v>0</v>
      </c>
      <c r="BI238" s="165">
        <f t="shared" si="28"/>
        <v>0</v>
      </c>
      <c r="BJ238" s="13" t="s">
        <v>86</v>
      </c>
      <c r="BK238" s="165">
        <f t="shared" si="29"/>
        <v>0</v>
      </c>
      <c r="BL238" s="13" t="s">
        <v>441</v>
      </c>
      <c r="BM238" s="164" t="s">
        <v>1068</v>
      </c>
    </row>
    <row r="239" spans="2:65" s="1" customFormat="1" ht="16.5" customHeight="1">
      <c r="B239" s="152"/>
      <c r="C239" s="153" t="s">
        <v>626</v>
      </c>
      <c r="D239" s="153" t="s">
        <v>178</v>
      </c>
      <c r="E239" s="154" t="s">
        <v>2226</v>
      </c>
      <c r="F239" s="155" t="s">
        <v>2227</v>
      </c>
      <c r="G239" s="156" t="s">
        <v>2014</v>
      </c>
      <c r="H239" s="157">
        <v>36</v>
      </c>
      <c r="I239" s="158"/>
      <c r="J239" s="159">
        <f t="shared" ref="J239:J270" si="30">ROUND(I239*H239,2)</f>
        <v>0</v>
      </c>
      <c r="K239" s="155" t="s">
        <v>1</v>
      </c>
      <c r="L239" s="28"/>
      <c r="M239" s="160" t="s">
        <v>1</v>
      </c>
      <c r="N239" s="161" t="s">
        <v>40</v>
      </c>
      <c r="O239" s="51"/>
      <c r="P239" s="162">
        <f t="shared" ref="P239:P270" si="31">O239*H239</f>
        <v>0</v>
      </c>
      <c r="Q239" s="162">
        <v>0</v>
      </c>
      <c r="R239" s="162">
        <f t="shared" ref="R239:R270" si="32">Q239*H239</f>
        <v>0</v>
      </c>
      <c r="S239" s="162">
        <v>0</v>
      </c>
      <c r="T239" s="163">
        <f t="shared" ref="T239:T270" si="33">S239*H239</f>
        <v>0</v>
      </c>
      <c r="AR239" s="164" t="s">
        <v>441</v>
      </c>
      <c r="AT239" s="164" t="s">
        <v>178</v>
      </c>
      <c r="AU239" s="164" t="s">
        <v>86</v>
      </c>
      <c r="AY239" s="13" t="s">
        <v>176</v>
      </c>
      <c r="BE239" s="165">
        <f t="shared" ref="BE239:BE270" si="34">IF(N239="základná",J239,0)</f>
        <v>0</v>
      </c>
      <c r="BF239" s="165">
        <f t="shared" ref="BF239:BF270" si="35">IF(N239="znížená",J239,0)</f>
        <v>0</v>
      </c>
      <c r="BG239" s="165">
        <f t="shared" ref="BG239:BG270" si="36">IF(N239="zákl. prenesená",J239,0)</f>
        <v>0</v>
      </c>
      <c r="BH239" s="165">
        <f t="shared" ref="BH239:BH270" si="37">IF(N239="zníž. prenesená",J239,0)</f>
        <v>0</v>
      </c>
      <c r="BI239" s="165">
        <f t="shared" ref="BI239:BI270" si="38">IF(N239="nulová",J239,0)</f>
        <v>0</v>
      </c>
      <c r="BJ239" s="13" t="s">
        <v>86</v>
      </c>
      <c r="BK239" s="165">
        <f t="shared" ref="BK239:BK270" si="39">ROUND(I239*H239,2)</f>
        <v>0</v>
      </c>
      <c r="BL239" s="13" t="s">
        <v>441</v>
      </c>
      <c r="BM239" s="164" t="s">
        <v>1076</v>
      </c>
    </row>
    <row r="240" spans="2:65" s="1" customFormat="1" ht="16.5" customHeight="1">
      <c r="B240" s="152"/>
      <c r="C240" s="166" t="s">
        <v>630</v>
      </c>
      <c r="D240" s="166" t="s">
        <v>383</v>
      </c>
      <c r="E240" s="167" t="s">
        <v>2228</v>
      </c>
      <c r="F240" s="168" t="s">
        <v>2229</v>
      </c>
      <c r="G240" s="169" t="s">
        <v>2014</v>
      </c>
      <c r="H240" s="170">
        <v>36</v>
      </c>
      <c r="I240" s="171"/>
      <c r="J240" s="172">
        <f t="shared" si="30"/>
        <v>0</v>
      </c>
      <c r="K240" s="168" t="s">
        <v>1</v>
      </c>
      <c r="L240" s="173"/>
      <c r="M240" s="174" t="s">
        <v>1</v>
      </c>
      <c r="N240" s="175" t="s">
        <v>40</v>
      </c>
      <c r="O240" s="51"/>
      <c r="P240" s="162">
        <f t="shared" si="31"/>
        <v>0</v>
      </c>
      <c r="Q240" s="162">
        <v>0</v>
      </c>
      <c r="R240" s="162">
        <f t="shared" si="32"/>
        <v>0</v>
      </c>
      <c r="S240" s="162">
        <v>0</v>
      </c>
      <c r="T240" s="163">
        <f t="shared" si="33"/>
        <v>0</v>
      </c>
      <c r="AR240" s="164" t="s">
        <v>2011</v>
      </c>
      <c r="AT240" s="164" t="s">
        <v>383</v>
      </c>
      <c r="AU240" s="164" t="s">
        <v>86</v>
      </c>
      <c r="AY240" s="13" t="s">
        <v>176</v>
      </c>
      <c r="BE240" s="165">
        <f t="shared" si="34"/>
        <v>0</v>
      </c>
      <c r="BF240" s="165">
        <f t="shared" si="35"/>
        <v>0</v>
      </c>
      <c r="BG240" s="165">
        <f t="shared" si="36"/>
        <v>0</v>
      </c>
      <c r="BH240" s="165">
        <f t="shared" si="37"/>
        <v>0</v>
      </c>
      <c r="BI240" s="165">
        <f t="shared" si="38"/>
        <v>0</v>
      </c>
      <c r="BJ240" s="13" t="s">
        <v>86</v>
      </c>
      <c r="BK240" s="165">
        <f t="shared" si="39"/>
        <v>0</v>
      </c>
      <c r="BL240" s="13" t="s">
        <v>441</v>
      </c>
      <c r="BM240" s="164" t="s">
        <v>1084</v>
      </c>
    </row>
    <row r="241" spans="2:65" s="1" customFormat="1" ht="16.5" customHeight="1">
      <c r="B241" s="152"/>
      <c r="C241" s="153" t="s">
        <v>634</v>
      </c>
      <c r="D241" s="153" t="s">
        <v>178</v>
      </c>
      <c r="E241" s="154" t="s">
        <v>2230</v>
      </c>
      <c r="F241" s="155" t="s">
        <v>2231</v>
      </c>
      <c r="G241" s="156" t="s">
        <v>2014</v>
      </c>
      <c r="H241" s="157">
        <v>290</v>
      </c>
      <c r="I241" s="158"/>
      <c r="J241" s="159">
        <f t="shared" si="30"/>
        <v>0</v>
      </c>
      <c r="K241" s="155" t="s">
        <v>1</v>
      </c>
      <c r="L241" s="28"/>
      <c r="M241" s="160" t="s">
        <v>1</v>
      </c>
      <c r="N241" s="161" t="s">
        <v>40</v>
      </c>
      <c r="O241" s="51"/>
      <c r="P241" s="162">
        <f t="shared" si="31"/>
        <v>0</v>
      </c>
      <c r="Q241" s="162">
        <v>0</v>
      </c>
      <c r="R241" s="162">
        <f t="shared" si="32"/>
        <v>0</v>
      </c>
      <c r="S241" s="162">
        <v>0</v>
      </c>
      <c r="T241" s="163">
        <f t="shared" si="33"/>
        <v>0</v>
      </c>
      <c r="AR241" s="164" t="s">
        <v>441</v>
      </c>
      <c r="AT241" s="164" t="s">
        <v>178</v>
      </c>
      <c r="AU241" s="164" t="s">
        <v>86</v>
      </c>
      <c r="AY241" s="13" t="s">
        <v>176</v>
      </c>
      <c r="BE241" s="165">
        <f t="shared" si="34"/>
        <v>0</v>
      </c>
      <c r="BF241" s="165">
        <f t="shared" si="35"/>
        <v>0</v>
      </c>
      <c r="BG241" s="165">
        <f t="shared" si="36"/>
        <v>0</v>
      </c>
      <c r="BH241" s="165">
        <f t="shared" si="37"/>
        <v>0</v>
      </c>
      <c r="BI241" s="165">
        <f t="shared" si="38"/>
        <v>0</v>
      </c>
      <c r="BJ241" s="13" t="s">
        <v>86</v>
      </c>
      <c r="BK241" s="165">
        <f t="shared" si="39"/>
        <v>0</v>
      </c>
      <c r="BL241" s="13" t="s">
        <v>441</v>
      </c>
      <c r="BM241" s="164" t="s">
        <v>1094</v>
      </c>
    </row>
    <row r="242" spans="2:65" s="1" customFormat="1" ht="24" customHeight="1">
      <c r="B242" s="152"/>
      <c r="C242" s="166" t="s">
        <v>638</v>
      </c>
      <c r="D242" s="166" t="s">
        <v>383</v>
      </c>
      <c r="E242" s="167" t="s">
        <v>2232</v>
      </c>
      <c r="F242" s="168" t="s">
        <v>2233</v>
      </c>
      <c r="G242" s="169" t="s">
        <v>2014</v>
      </c>
      <c r="H242" s="170">
        <v>290</v>
      </c>
      <c r="I242" s="171"/>
      <c r="J242" s="172">
        <f t="shared" si="30"/>
        <v>0</v>
      </c>
      <c r="K242" s="168" t="s">
        <v>1</v>
      </c>
      <c r="L242" s="173"/>
      <c r="M242" s="174" t="s">
        <v>1</v>
      </c>
      <c r="N242" s="175" t="s">
        <v>40</v>
      </c>
      <c r="O242" s="51"/>
      <c r="P242" s="162">
        <f t="shared" si="31"/>
        <v>0</v>
      </c>
      <c r="Q242" s="162">
        <v>0</v>
      </c>
      <c r="R242" s="162">
        <f t="shared" si="32"/>
        <v>0</v>
      </c>
      <c r="S242" s="162">
        <v>0</v>
      </c>
      <c r="T242" s="163">
        <f t="shared" si="33"/>
        <v>0</v>
      </c>
      <c r="AR242" s="164" t="s">
        <v>2011</v>
      </c>
      <c r="AT242" s="164" t="s">
        <v>383</v>
      </c>
      <c r="AU242" s="164" t="s">
        <v>86</v>
      </c>
      <c r="AY242" s="13" t="s">
        <v>176</v>
      </c>
      <c r="BE242" s="165">
        <f t="shared" si="34"/>
        <v>0</v>
      </c>
      <c r="BF242" s="165">
        <f t="shared" si="35"/>
        <v>0</v>
      </c>
      <c r="BG242" s="165">
        <f t="shared" si="36"/>
        <v>0</v>
      </c>
      <c r="BH242" s="165">
        <f t="shared" si="37"/>
        <v>0</v>
      </c>
      <c r="BI242" s="165">
        <f t="shared" si="38"/>
        <v>0</v>
      </c>
      <c r="BJ242" s="13" t="s">
        <v>86</v>
      </c>
      <c r="BK242" s="165">
        <f t="shared" si="39"/>
        <v>0</v>
      </c>
      <c r="BL242" s="13" t="s">
        <v>441</v>
      </c>
      <c r="BM242" s="164" t="s">
        <v>1104</v>
      </c>
    </row>
    <row r="243" spans="2:65" s="1" customFormat="1" ht="16.5" customHeight="1">
      <c r="B243" s="152"/>
      <c r="C243" s="153" t="s">
        <v>642</v>
      </c>
      <c r="D243" s="153" t="s">
        <v>178</v>
      </c>
      <c r="E243" s="154" t="s">
        <v>2234</v>
      </c>
      <c r="F243" s="155" t="s">
        <v>2235</v>
      </c>
      <c r="G243" s="156" t="s">
        <v>2014</v>
      </c>
      <c r="H243" s="157">
        <v>225</v>
      </c>
      <c r="I243" s="158"/>
      <c r="J243" s="159">
        <f t="shared" si="30"/>
        <v>0</v>
      </c>
      <c r="K243" s="155" t="s">
        <v>1</v>
      </c>
      <c r="L243" s="28"/>
      <c r="M243" s="160" t="s">
        <v>1</v>
      </c>
      <c r="N243" s="161" t="s">
        <v>40</v>
      </c>
      <c r="O243" s="51"/>
      <c r="P243" s="162">
        <f t="shared" si="31"/>
        <v>0</v>
      </c>
      <c r="Q243" s="162">
        <v>0</v>
      </c>
      <c r="R243" s="162">
        <f t="shared" si="32"/>
        <v>0</v>
      </c>
      <c r="S243" s="162">
        <v>0</v>
      </c>
      <c r="T243" s="163">
        <f t="shared" si="33"/>
        <v>0</v>
      </c>
      <c r="AR243" s="164" t="s">
        <v>441</v>
      </c>
      <c r="AT243" s="164" t="s">
        <v>178</v>
      </c>
      <c r="AU243" s="164" t="s">
        <v>86</v>
      </c>
      <c r="AY243" s="13" t="s">
        <v>176</v>
      </c>
      <c r="BE243" s="165">
        <f t="shared" si="34"/>
        <v>0</v>
      </c>
      <c r="BF243" s="165">
        <f t="shared" si="35"/>
        <v>0</v>
      </c>
      <c r="BG243" s="165">
        <f t="shared" si="36"/>
        <v>0</v>
      </c>
      <c r="BH243" s="165">
        <f t="shared" si="37"/>
        <v>0</v>
      </c>
      <c r="BI243" s="165">
        <f t="shared" si="38"/>
        <v>0</v>
      </c>
      <c r="BJ243" s="13" t="s">
        <v>86</v>
      </c>
      <c r="BK243" s="165">
        <f t="shared" si="39"/>
        <v>0</v>
      </c>
      <c r="BL243" s="13" t="s">
        <v>441</v>
      </c>
      <c r="BM243" s="164" t="s">
        <v>1112</v>
      </c>
    </row>
    <row r="244" spans="2:65" s="1" customFormat="1" ht="24" customHeight="1">
      <c r="B244" s="152"/>
      <c r="C244" s="166" t="s">
        <v>646</v>
      </c>
      <c r="D244" s="166" t="s">
        <v>383</v>
      </c>
      <c r="E244" s="167" t="s">
        <v>2236</v>
      </c>
      <c r="F244" s="168" t="s">
        <v>2237</v>
      </c>
      <c r="G244" s="169" t="s">
        <v>2014</v>
      </c>
      <c r="H244" s="170">
        <v>75</v>
      </c>
      <c r="I244" s="171"/>
      <c r="J244" s="172">
        <f t="shared" si="30"/>
        <v>0</v>
      </c>
      <c r="K244" s="168" t="s">
        <v>1</v>
      </c>
      <c r="L244" s="173"/>
      <c r="M244" s="174" t="s">
        <v>1</v>
      </c>
      <c r="N244" s="175" t="s">
        <v>40</v>
      </c>
      <c r="O244" s="51"/>
      <c r="P244" s="162">
        <f t="shared" si="31"/>
        <v>0</v>
      </c>
      <c r="Q244" s="162">
        <v>0</v>
      </c>
      <c r="R244" s="162">
        <f t="shared" si="32"/>
        <v>0</v>
      </c>
      <c r="S244" s="162">
        <v>0</v>
      </c>
      <c r="T244" s="163">
        <f t="shared" si="33"/>
        <v>0</v>
      </c>
      <c r="AR244" s="164" t="s">
        <v>2011</v>
      </c>
      <c r="AT244" s="164" t="s">
        <v>383</v>
      </c>
      <c r="AU244" s="164" t="s">
        <v>86</v>
      </c>
      <c r="AY244" s="13" t="s">
        <v>176</v>
      </c>
      <c r="BE244" s="165">
        <f t="shared" si="34"/>
        <v>0</v>
      </c>
      <c r="BF244" s="165">
        <f t="shared" si="35"/>
        <v>0</v>
      </c>
      <c r="BG244" s="165">
        <f t="shared" si="36"/>
        <v>0</v>
      </c>
      <c r="BH244" s="165">
        <f t="shared" si="37"/>
        <v>0</v>
      </c>
      <c r="BI244" s="165">
        <f t="shared" si="38"/>
        <v>0</v>
      </c>
      <c r="BJ244" s="13" t="s">
        <v>86</v>
      </c>
      <c r="BK244" s="165">
        <f t="shared" si="39"/>
        <v>0</v>
      </c>
      <c r="BL244" s="13" t="s">
        <v>441</v>
      </c>
      <c r="BM244" s="164" t="s">
        <v>1120</v>
      </c>
    </row>
    <row r="245" spans="2:65" s="1" customFormat="1" ht="16.5" customHeight="1">
      <c r="B245" s="152"/>
      <c r="C245" s="153" t="s">
        <v>650</v>
      </c>
      <c r="D245" s="153" t="s">
        <v>178</v>
      </c>
      <c r="E245" s="154" t="s">
        <v>2238</v>
      </c>
      <c r="F245" s="155" t="s">
        <v>2239</v>
      </c>
      <c r="G245" s="156" t="s">
        <v>2014</v>
      </c>
      <c r="H245" s="157">
        <v>4</v>
      </c>
      <c r="I245" s="158"/>
      <c r="J245" s="159">
        <f t="shared" si="30"/>
        <v>0</v>
      </c>
      <c r="K245" s="155" t="s">
        <v>1</v>
      </c>
      <c r="L245" s="28"/>
      <c r="M245" s="160" t="s">
        <v>1</v>
      </c>
      <c r="N245" s="161" t="s">
        <v>40</v>
      </c>
      <c r="O245" s="51"/>
      <c r="P245" s="162">
        <f t="shared" si="31"/>
        <v>0</v>
      </c>
      <c r="Q245" s="162">
        <v>0</v>
      </c>
      <c r="R245" s="162">
        <f t="shared" si="32"/>
        <v>0</v>
      </c>
      <c r="S245" s="162">
        <v>0</v>
      </c>
      <c r="T245" s="163">
        <f t="shared" si="33"/>
        <v>0</v>
      </c>
      <c r="AR245" s="164" t="s">
        <v>441</v>
      </c>
      <c r="AT245" s="164" t="s">
        <v>178</v>
      </c>
      <c r="AU245" s="164" t="s">
        <v>86</v>
      </c>
      <c r="AY245" s="13" t="s">
        <v>176</v>
      </c>
      <c r="BE245" s="165">
        <f t="shared" si="34"/>
        <v>0</v>
      </c>
      <c r="BF245" s="165">
        <f t="shared" si="35"/>
        <v>0</v>
      </c>
      <c r="BG245" s="165">
        <f t="shared" si="36"/>
        <v>0</v>
      </c>
      <c r="BH245" s="165">
        <f t="shared" si="37"/>
        <v>0</v>
      </c>
      <c r="BI245" s="165">
        <f t="shared" si="38"/>
        <v>0</v>
      </c>
      <c r="BJ245" s="13" t="s">
        <v>86</v>
      </c>
      <c r="BK245" s="165">
        <f t="shared" si="39"/>
        <v>0</v>
      </c>
      <c r="BL245" s="13" t="s">
        <v>441</v>
      </c>
      <c r="BM245" s="164" t="s">
        <v>1128</v>
      </c>
    </row>
    <row r="246" spans="2:65" s="1" customFormat="1" ht="24" customHeight="1">
      <c r="B246" s="152"/>
      <c r="C246" s="166" t="s">
        <v>654</v>
      </c>
      <c r="D246" s="166" t="s">
        <v>383</v>
      </c>
      <c r="E246" s="167" t="s">
        <v>2240</v>
      </c>
      <c r="F246" s="168" t="s">
        <v>2241</v>
      </c>
      <c r="G246" s="169" t="s">
        <v>2014</v>
      </c>
      <c r="H246" s="170">
        <v>4</v>
      </c>
      <c r="I246" s="171"/>
      <c r="J246" s="172">
        <f t="shared" si="30"/>
        <v>0</v>
      </c>
      <c r="K246" s="168" t="s">
        <v>1</v>
      </c>
      <c r="L246" s="173"/>
      <c r="M246" s="174" t="s">
        <v>1</v>
      </c>
      <c r="N246" s="175" t="s">
        <v>40</v>
      </c>
      <c r="O246" s="51"/>
      <c r="P246" s="162">
        <f t="shared" si="31"/>
        <v>0</v>
      </c>
      <c r="Q246" s="162">
        <v>0</v>
      </c>
      <c r="R246" s="162">
        <f t="shared" si="32"/>
        <v>0</v>
      </c>
      <c r="S246" s="162">
        <v>0</v>
      </c>
      <c r="T246" s="163">
        <f t="shared" si="33"/>
        <v>0</v>
      </c>
      <c r="AR246" s="164" t="s">
        <v>2011</v>
      </c>
      <c r="AT246" s="164" t="s">
        <v>383</v>
      </c>
      <c r="AU246" s="164" t="s">
        <v>86</v>
      </c>
      <c r="AY246" s="13" t="s">
        <v>176</v>
      </c>
      <c r="BE246" s="165">
        <f t="shared" si="34"/>
        <v>0</v>
      </c>
      <c r="BF246" s="165">
        <f t="shared" si="35"/>
        <v>0</v>
      </c>
      <c r="BG246" s="165">
        <f t="shared" si="36"/>
        <v>0</v>
      </c>
      <c r="BH246" s="165">
        <f t="shared" si="37"/>
        <v>0</v>
      </c>
      <c r="BI246" s="165">
        <f t="shared" si="38"/>
        <v>0</v>
      </c>
      <c r="BJ246" s="13" t="s">
        <v>86</v>
      </c>
      <c r="BK246" s="165">
        <f t="shared" si="39"/>
        <v>0</v>
      </c>
      <c r="BL246" s="13" t="s">
        <v>441</v>
      </c>
      <c r="BM246" s="164" t="s">
        <v>1138</v>
      </c>
    </row>
    <row r="247" spans="2:65" s="1" customFormat="1" ht="24" customHeight="1">
      <c r="B247" s="152"/>
      <c r="C247" s="166" t="s">
        <v>658</v>
      </c>
      <c r="D247" s="166" t="s">
        <v>383</v>
      </c>
      <c r="E247" s="167" t="s">
        <v>2242</v>
      </c>
      <c r="F247" s="168" t="s">
        <v>2243</v>
      </c>
      <c r="G247" s="169" t="s">
        <v>2014</v>
      </c>
      <c r="H247" s="170">
        <v>150</v>
      </c>
      <c r="I247" s="171"/>
      <c r="J247" s="172">
        <f t="shared" si="30"/>
        <v>0</v>
      </c>
      <c r="K247" s="168" t="s">
        <v>1</v>
      </c>
      <c r="L247" s="173"/>
      <c r="M247" s="174" t="s">
        <v>1</v>
      </c>
      <c r="N247" s="175" t="s">
        <v>40</v>
      </c>
      <c r="O247" s="51"/>
      <c r="P247" s="162">
        <f t="shared" si="31"/>
        <v>0</v>
      </c>
      <c r="Q247" s="162">
        <v>0</v>
      </c>
      <c r="R247" s="162">
        <f t="shared" si="32"/>
        <v>0</v>
      </c>
      <c r="S247" s="162">
        <v>0</v>
      </c>
      <c r="T247" s="163">
        <f t="shared" si="33"/>
        <v>0</v>
      </c>
      <c r="AR247" s="164" t="s">
        <v>2011</v>
      </c>
      <c r="AT247" s="164" t="s">
        <v>383</v>
      </c>
      <c r="AU247" s="164" t="s">
        <v>86</v>
      </c>
      <c r="AY247" s="13" t="s">
        <v>176</v>
      </c>
      <c r="BE247" s="165">
        <f t="shared" si="34"/>
        <v>0</v>
      </c>
      <c r="BF247" s="165">
        <f t="shared" si="35"/>
        <v>0</v>
      </c>
      <c r="BG247" s="165">
        <f t="shared" si="36"/>
        <v>0</v>
      </c>
      <c r="BH247" s="165">
        <f t="shared" si="37"/>
        <v>0</v>
      </c>
      <c r="BI247" s="165">
        <f t="shared" si="38"/>
        <v>0</v>
      </c>
      <c r="BJ247" s="13" t="s">
        <v>86</v>
      </c>
      <c r="BK247" s="165">
        <f t="shared" si="39"/>
        <v>0</v>
      </c>
      <c r="BL247" s="13" t="s">
        <v>441</v>
      </c>
      <c r="BM247" s="164" t="s">
        <v>1146</v>
      </c>
    </row>
    <row r="248" spans="2:65" s="1" customFormat="1" ht="24" customHeight="1">
      <c r="B248" s="152"/>
      <c r="C248" s="166" t="s">
        <v>662</v>
      </c>
      <c r="D248" s="166" t="s">
        <v>383</v>
      </c>
      <c r="E248" s="167" t="s">
        <v>2244</v>
      </c>
      <c r="F248" s="168" t="s">
        <v>2245</v>
      </c>
      <c r="G248" s="169" t="s">
        <v>2014</v>
      </c>
      <c r="H248" s="170">
        <v>150</v>
      </c>
      <c r="I248" s="171"/>
      <c r="J248" s="172">
        <f t="shared" si="30"/>
        <v>0</v>
      </c>
      <c r="K248" s="168" t="s">
        <v>1</v>
      </c>
      <c r="L248" s="173"/>
      <c r="M248" s="174" t="s">
        <v>1</v>
      </c>
      <c r="N248" s="175" t="s">
        <v>40</v>
      </c>
      <c r="O248" s="51"/>
      <c r="P248" s="162">
        <f t="shared" si="31"/>
        <v>0</v>
      </c>
      <c r="Q248" s="162">
        <v>0</v>
      </c>
      <c r="R248" s="162">
        <f t="shared" si="32"/>
        <v>0</v>
      </c>
      <c r="S248" s="162">
        <v>0</v>
      </c>
      <c r="T248" s="163">
        <f t="shared" si="33"/>
        <v>0</v>
      </c>
      <c r="AR248" s="164" t="s">
        <v>2011</v>
      </c>
      <c r="AT248" s="164" t="s">
        <v>383</v>
      </c>
      <c r="AU248" s="164" t="s">
        <v>86</v>
      </c>
      <c r="AY248" s="13" t="s">
        <v>176</v>
      </c>
      <c r="BE248" s="165">
        <f t="shared" si="34"/>
        <v>0</v>
      </c>
      <c r="BF248" s="165">
        <f t="shared" si="35"/>
        <v>0</v>
      </c>
      <c r="BG248" s="165">
        <f t="shared" si="36"/>
        <v>0</v>
      </c>
      <c r="BH248" s="165">
        <f t="shared" si="37"/>
        <v>0</v>
      </c>
      <c r="BI248" s="165">
        <f t="shared" si="38"/>
        <v>0</v>
      </c>
      <c r="BJ248" s="13" t="s">
        <v>86</v>
      </c>
      <c r="BK248" s="165">
        <f t="shared" si="39"/>
        <v>0</v>
      </c>
      <c r="BL248" s="13" t="s">
        <v>441</v>
      </c>
      <c r="BM248" s="164" t="s">
        <v>1156</v>
      </c>
    </row>
    <row r="249" spans="2:65" s="1" customFormat="1" ht="24" customHeight="1">
      <c r="B249" s="152"/>
      <c r="C249" s="166" t="s">
        <v>668</v>
      </c>
      <c r="D249" s="166" t="s">
        <v>383</v>
      </c>
      <c r="E249" s="167" t="s">
        <v>2246</v>
      </c>
      <c r="F249" s="168" t="s">
        <v>2247</v>
      </c>
      <c r="G249" s="169" t="s">
        <v>2014</v>
      </c>
      <c r="H249" s="170">
        <v>150</v>
      </c>
      <c r="I249" s="171"/>
      <c r="J249" s="172">
        <f t="shared" si="30"/>
        <v>0</v>
      </c>
      <c r="K249" s="168" t="s">
        <v>1</v>
      </c>
      <c r="L249" s="173"/>
      <c r="M249" s="174" t="s">
        <v>1</v>
      </c>
      <c r="N249" s="175" t="s">
        <v>40</v>
      </c>
      <c r="O249" s="51"/>
      <c r="P249" s="162">
        <f t="shared" si="31"/>
        <v>0</v>
      </c>
      <c r="Q249" s="162">
        <v>0</v>
      </c>
      <c r="R249" s="162">
        <f t="shared" si="32"/>
        <v>0</v>
      </c>
      <c r="S249" s="162">
        <v>0</v>
      </c>
      <c r="T249" s="163">
        <f t="shared" si="33"/>
        <v>0</v>
      </c>
      <c r="AR249" s="164" t="s">
        <v>2011</v>
      </c>
      <c r="AT249" s="164" t="s">
        <v>383</v>
      </c>
      <c r="AU249" s="164" t="s">
        <v>86</v>
      </c>
      <c r="AY249" s="13" t="s">
        <v>176</v>
      </c>
      <c r="BE249" s="165">
        <f t="shared" si="34"/>
        <v>0</v>
      </c>
      <c r="BF249" s="165">
        <f t="shared" si="35"/>
        <v>0</v>
      </c>
      <c r="BG249" s="165">
        <f t="shared" si="36"/>
        <v>0</v>
      </c>
      <c r="BH249" s="165">
        <f t="shared" si="37"/>
        <v>0</v>
      </c>
      <c r="BI249" s="165">
        <f t="shared" si="38"/>
        <v>0</v>
      </c>
      <c r="BJ249" s="13" t="s">
        <v>86</v>
      </c>
      <c r="BK249" s="165">
        <f t="shared" si="39"/>
        <v>0</v>
      </c>
      <c r="BL249" s="13" t="s">
        <v>441</v>
      </c>
      <c r="BM249" s="164" t="s">
        <v>1166</v>
      </c>
    </row>
    <row r="250" spans="2:65" s="1" customFormat="1" ht="16.5" customHeight="1">
      <c r="B250" s="152"/>
      <c r="C250" s="153" t="s">
        <v>672</v>
      </c>
      <c r="D250" s="153" t="s">
        <v>178</v>
      </c>
      <c r="E250" s="154" t="s">
        <v>2248</v>
      </c>
      <c r="F250" s="155" t="s">
        <v>2249</v>
      </c>
      <c r="G250" s="156" t="s">
        <v>2014</v>
      </c>
      <c r="H250" s="157">
        <v>4</v>
      </c>
      <c r="I250" s="158"/>
      <c r="J250" s="159">
        <f t="shared" si="30"/>
        <v>0</v>
      </c>
      <c r="K250" s="155" t="s">
        <v>1</v>
      </c>
      <c r="L250" s="28"/>
      <c r="M250" s="160" t="s">
        <v>1</v>
      </c>
      <c r="N250" s="161" t="s">
        <v>40</v>
      </c>
      <c r="O250" s="51"/>
      <c r="P250" s="162">
        <f t="shared" si="31"/>
        <v>0</v>
      </c>
      <c r="Q250" s="162">
        <v>0</v>
      </c>
      <c r="R250" s="162">
        <f t="shared" si="32"/>
        <v>0</v>
      </c>
      <c r="S250" s="162">
        <v>0</v>
      </c>
      <c r="T250" s="163">
        <f t="shared" si="33"/>
        <v>0</v>
      </c>
      <c r="AR250" s="164" t="s">
        <v>441</v>
      </c>
      <c r="AT250" s="164" t="s">
        <v>178</v>
      </c>
      <c r="AU250" s="164" t="s">
        <v>86</v>
      </c>
      <c r="AY250" s="13" t="s">
        <v>176</v>
      </c>
      <c r="BE250" s="165">
        <f t="shared" si="34"/>
        <v>0</v>
      </c>
      <c r="BF250" s="165">
        <f t="shared" si="35"/>
        <v>0</v>
      </c>
      <c r="BG250" s="165">
        <f t="shared" si="36"/>
        <v>0</v>
      </c>
      <c r="BH250" s="165">
        <f t="shared" si="37"/>
        <v>0</v>
      </c>
      <c r="BI250" s="165">
        <f t="shared" si="38"/>
        <v>0</v>
      </c>
      <c r="BJ250" s="13" t="s">
        <v>86</v>
      </c>
      <c r="BK250" s="165">
        <f t="shared" si="39"/>
        <v>0</v>
      </c>
      <c r="BL250" s="13" t="s">
        <v>441</v>
      </c>
      <c r="BM250" s="164" t="s">
        <v>1177</v>
      </c>
    </row>
    <row r="251" spans="2:65" s="1" customFormat="1" ht="24" customHeight="1">
      <c r="B251" s="152"/>
      <c r="C251" s="166" t="s">
        <v>676</v>
      </c>
      <c r="D251" s="166" t="s">
        <v>383</v>
      </c>
      <c r="E251" s="167" t="s">
        <v>2250</v>
      </c>
      <c r="F251" s="168" t="s">
        <v>2251</v>
      </c>
      <c r="G251" s="169" t="s">
        <v>2014</v>
      </c>
      <c r="H251" s="170">
        <v>150</v>
      </c>
      <c r="I251" s="171"/>
      <c r="J251" s="172">
        <f t="shared" si="30"/>
        <v>0</v>
      </c>
      <c r="K251" s="168" t="s">
        <v>1</v>
      </c>
      <c r="L251" s="173"/>
      <c r="M251" s="174" t="s">
        <v>1</v>
      </c>
      <c r="N251" s="175" t="s">
        <v>40</v>
      </c>
      <c r="O251" s="51"/>
      <c r="P251" s="162">
        <f t="shared" si="31"/>
        <v>0</v>
      </c>
      <c r="Q251" s="162">
        <v>0</v>
      </c>
      <c r="R251" s="162">
        <f t="shared" si="32"/>
        <v>0</v>
      </c>
      <c r="S251" s="162">
        <v>0</v>
      </c>
      <c r="T251" s="163">
        <f t="shared" si="33"/>
        <v>0</v>
      </c>
      <c r="AR251" s="164" t="s">
        <v>2011</v>
      </c>
      <c r="AT251" s="164" t="s">
        <v>383</v>
      </c>
      <c r="AU251" s="164" t="s">
        <v>86</v>
      </c>
      <c r="AY251" s="13" t="s">
        <v>176</v>
      </c>
      <c r="BE251" s="165">
        <f t="shared" si="34"/>
        <v>0</v>
      </c>
      <c r="BF251" s="165">
        <f t="shared" si="35"/>
        <v>0</v>
      </c>
      <c r="BG251" s="165">
        <f t="shared" si="36"/>
        <v>0</v>
      </c>
      <c r="BH251" s="165">
        <f t="shared" si="37"/>
        <v>0</v>
      </c>
      <c r="BI251" s="165">
        <f t="shared" si="38"/>
        <v>0</v>
      </c>
      <c r="BJ251" s="13" t="s">
        <v>86</v>
      </c>
      <c r="BK251" s="165">
        <f t="shared" si="39"/>
        <v>0</v>
      </c>
      <c r="BL251" s="13" t="s">
        <v>441</v>
      </c>
      <c r="BM251" s="164" t="s">
        <v>2252</v>
      </c>
    </row>
    <row r="252" spans="2:65" s="1" customFormat="1" ht="24" customHeight="1">
      <c r="B252" s="152"/>
      <c r="C252" s="153" t="s">
        <v>682</v>
      </c>
      <c r="D252" s="153" t="s">
        <v>178</v>
      </c>
      <c r="E252" s="154" t="s">
        <v>2253</v>
      </c>
      <c r="F252" s="155" t="s">
        <v>2254</v>
      </c>
      <c r="G252" s="156" t="s">
        <v>2014</v>
      </c>
      <c r="H252" s="157">
        <v>19</v>
      </c>
      <c r="I252" s="158"/>
      <c r="J252" s="159">
        <f t="shared" si="30"/>
        <v>0</v>
      </c>
      <c r="K252" s="155" t="s">
        <v>1</v>
      </c>
      <c r="L252" s="28"/>
      <c r="M252" s="160" t="s">
        <v>1</v>
      </c>
      <c r="N252" s="161" t="s">
        <v>40</v>
      </c>
      <c r="O252" s="51"/>
      <c r="P252" s="162">
        <f t="shared" si="31"/>
        <v>0</v>
      </c>
      <c r="Q252" s="162">
        <v>0</v>
      </c>
      <c r="R252" s="162">
        <f t="shared" si="32"/>
        <v>0</v>
      </c>
      <c r="S252" s="162">
        <v>0</v>
      </c>
      <c r="T252" s="163">
        <f t="shared" si="33"/>
        <v>0</v>
      </c>
      <c r="AR252" s="164" t="s">
        <v>441</v>
      </c>
      <c r="AT252" s="164" t="s">
        <v>178</v>
      </c>
      <c r="AU252" s="164" t="s">
        <v>86</v>
      </c>
      <c r="AY252" s="13" t="s">
        <v>176</v>
      </c>
      <c r="BE252" s="165">
        <f t="shared" si="34"/>
        <v>0</v>
      </c>
      <c r="BF252" s="165">
        <f t="shared" si="35"/>
        <v>0</v>
      </c>
      <c r="BG252" s="165">
        <f t="shared" si="36"/>
        <v>0</v>
      </c>
      <c r="BH252" s="165">
        <f t="shared" si="37"/>
        <v>0</v>
      </c>
      <c r="BI252" s="165">
        <f t="shared" si="38"/>
        <v>0</v>
      </c>
      <c r="BJ252" s="13" t="s">
        <v>86</v>
      </c>
      <c r="BK252" s="165">
        <f t="shared" si="39"/>
        <v>0</v>
      </c>
      <c r="BL252" s="13" t="s">
        <v>441</v>
      </c>
      <c r="BM252" s="164" t="s">
        <v>2255</v>
      </c>
    </row>
    <row r="253" spans="2:65" s="1" customFormat="1" ht="16.5" customHeight="1">
      <c r="B253" s="152"/>
      <c r="C253" s="153" t="s">
        <v>686</v>
      </c>
      <c r="D253" s="153" t="s">
        <v>178</v>
      </c>
      <c r="E253" s="154" t="s">
        <v>2256</v>
      </c>
      <c r="F253" s="155" t="s">
        <v>2257</v>
      </c>
      <c r="G253" s="156" t="s">
        <v>2014</v>
      </c>
      <c r="H253" s="157">
        <v>155</v>
      </c>
      <c r="I253" s="158"/>
      <c r="J253" s="159">
        <f t="shared" si="30"/>
        <v>0</v>
      </c>
      <c r="K253" s="155" t="s">
        <v>1</v>
      </c>
      <c r="L253" s="28"/>
      <c r="M253" s="160" t="s">
        <v>1</v>
      </c>
      <c r="N253" s="161" t="s">
        <v>40</v>
      </c>
      <c r="O253" s="51"/>
      <c r="P253" s="162">
        <f t="shared" si="31"/>
        <v>0</v>
      </c>
      <c r="Q253" s="162">
        <v>0</v>
      </c>
      <c r="R253" s="162">
        <f t="shared" si="32"/>
        <v>0</v>
      </c>
      <c r="S253" s="162">
        <v>0</v>
      </c>
      <c r="T253" s="163">
        <f t="shared" si="33"/>
        <v>0</v>
      </c>
      <c r="AR253" s="164" t="s">
        <v>441</v>
      </c>
      <c r="AT253" s="164" t="s">
        <v>178</v>
      </c>
      <c r="AU253" s="164" t="s">
        <v>86</v>
      </c>
      <c r="AY253" s="13" t="s">
        <v>176</v>
      </c>
      <c r="BE253" s="165">
        <f t="shared" si="34"/>
        <v>0</v>
      </c>
      <c r="BF253" s="165">
        <f t="shared" si="35"/>
        <v>0</v>
      </c>
      <c r="BG253" s="165">
        <f t="shared" si="36"/>
        <v>0</v>
      </c>
      <c r="BH253" s="165">
        <f t="shared" si="37"/>
        <v>0</v>
      </c>
      <c r="BI253" s="165">
        <f t="shared" si="38"/>
        <v>0</v>
      </c>
      <c r="BJ253" s="13" t="s">
        <v>86</v>
      </c>
      <c r="BK253" s="165">
        <f t="shared" si="39"/>
        <v>0</v>
      </c>
      <c r="BL253" s="13" t="s">
        <v>441</v>
      </c>
      <c r="BM253" s="164" t="s">
        <v>2258</v>
      </c>
    </row>
    <row r="254" spans="2:65" s="1" customFormat="1" ht="16.5" customHeight="1">
      <c r="B254" s="152"/>
      <c r="C254" s="166" t="s">
        <v>690</v>
      </c>
      <c r="D254" s="166" t="s">
        <v>383</v>
      </c>
      <c r="E254" s="167" t="s">
        <v>2259</v>
      </c>
      <c r="F254" s="168" t="s">
        <v>2260</v>
      </c>
      <c r="G254" s="169" t="s">
        <v>2014</v>
      </c>
      <c r="H254" s="170">
        <v>155</v>
      </c>
      <c r="I254" s="171"/>
      <c r="J254" s="172">
        <f t="shared" si="30"/>
        <v>0</v>
      </c>
      <c r="K254" s="168" t="s">
        <v>1</v>
      </c>
      <c r="L254" s="173"/>
      <c r="M254" s="174" t="s">
        <v>1</v>
      </c>
      <c r="N254" s="175" t="s">
        <v>40</v>
      </c>
      <c r="O254" s="51"/>
      <c r="P254" s="162">
        <f t="shared" si="31"/>
        <v>0</v>
      </c>
      <c r="Q254" s="162">
        <v>0</v>
      </c>
      <c r="R254" s="162">
        <f t="shared" si="32"/>
        <v>0</v>
      </c>
      <c r="S254" s="162">
        <v>0</v>
      </c>
      <c r="T254" s="163">
        <f t="shared" si="33"/>
        <v>0</v>
      </c>
      <c r="AR254" s="164" t="s">
        <v>2011</v>
      </c>
      <c r="AT254" s="164" t="s">
        <v>383</v>
      </c>
      <c r="AU254" s="164" t="s">
        <v>86</v>
      </c>
      <c r="AY254" s="13" t="s">
        <v>176</v>
      </c>
      <c r="BE254" s="165">
        <f t="shared" si="34"/>
        <v>0</v>
      </c>
      <c r="BF254" s="165">
        <f t="shared" si="35"/>
        <v>0</v>
      </c>
      <c r="BG254" s="165">
        <f t="shared" si="36"/>
        <v>0</v>
      </c>
      <c r="BH254" s="165">
        <f t="shared" si="37"/>
        <v>0</v>
      </c>
      <c r="BI254" s="165">
        <f t="shared" si="38"/>
        <v>0</v>
      </c>
      <c r="BJ254" s="13" t="s">
        <v>86</v>
      </c>
      <c r="BK254" s="165">
        <f t="shared" si="39"/>
        <v>0</v>
      </c>
      <c r="BL254" s="13" t="s">
        <v>441</v>
      </c>
      <c r="BM254" s="164" t="s">
        <v>2261</v>
      </c>
    </row>
    <row r="255" spans="2:65" s="1" customFormat="1" ht="16.5" customHeight="1">
      <c r="B255" s="152"/>
      <c r="C255" s="153" t="s">
        <v>696</v>
      </c>
      <c r="D255" s="153" t="s">
        <v>178</v>
      </c>
      <c r="E255" s="154" t="s">
        <v>2262</v>
      </c>
      <c r="F255" s="155" t="s">
        <v>2263</v>
      </c>
      <c r="G255" s="156" t="s">
        <v>2014</v>
      </c>
      <c r="H255" s="157">
        <v>15</v>
      </c>
      <c r="I255" s="158"/>
      <c r="J255" s="159">
        <f t="shared" si="30"/>
        <v>0</v>
      </c>
      <c r="K255" s="155" t="s">
        <v>1</v>
      </c>
      <c r="L255" s="28"/>
      <c r="M255" s="160" t="s">
        <v>1</v>
      </c>
      <c r="N255" s="161" t="s">
        <v>40</v>
      </c>
      <c r="O255" s="51"/>
      <c r="P255" s="162">
        <f t="shared" si="31"/>
        <v>0</v>
      </c>
      <c r="Q255" s="162">
        <v>0</v>
      </c>
      <c r="R255" s="162">
        <f t="shared" si="32"/>
        <v>0</v>
      </c>
      <c r="S255" s="162">
        <v>0</v>
      </c>
      <c r="T255" s="163">
        <f t="shared" si="33"/>
        <v>0</v>
      </c>
      <c r="AR255" s="164" t="s">
        <v>441</v>
      </c>
      <c r="AT255" s="164" t="s">
        <v>178</v>
      </c>
      <c r="AU255" s="164" t="s">
        <v>86</v>
      </c>
      <c r="AY255" s="13" t="s">
        <v>176</v>
      </c>
      <c r="BE255" s="165">
        <f t="shared" si="34"/>
        <v>0</v>
      </c>
      <c r="BF255" s="165">
        <f t="shared" si="35"/>
        <v>0</v>
      </c>
      <c r="BG255" s="165">
        <f t="shared" si="36"/>
        <v>0</v>
      </c>
      <c r="BH255" s="165">
        <f t="shared" si="37"/>
        <v>0</v>
      </c>
      <c r="BI255" s="165">
        <f t="shared" si="38"/>
        <v>0</v>
      </c>
      <c r="BJ255" s="13" t="s">
        <v>86</v>
      </c>
      <c r="BK255" s="165">
        <f t="shared" si="39"/>
        <v>0</v>
      </c>
      <c r="BL255" s="13" t="s">
        <v>441</v>
      </c>
      <c r="BM255" s="164" t="s">
        <v>2264</v>
      </c>
    </row>
    <row r="256" spans="2:65" s="1" customFormat="1" ht="16.5" customHeight="1">
      <c r="B256" s="152"/>
      <c r="C256" s="166" t="s">
        <v>700</v>
      </c>
      <c r="D256" s="166" t="s">
        <v>383</v>
      </c>
      <c r="E256" s="167" t="s">
        <v>2265</v>
      </c>
      <c r="F256" s="168" t="s">
        <v>2266</v>
      </c>
      <c r="G256" s="169" t="s">
        <v>2014</v>
      </c>
      <c r="H256" s="170">
        <v>1</v>
      </c>
      <c r="I256" s="171"/>
      <c r="J256" s="172">
        <f t="shared" si="30"/>
        <v>0</v>
      </c>
      <c r="K256" s="168" t="s">
        <v>1</v>
      </c>
      <c r="L256" s="173"/>
      <c r="M256" s="174" t="s">
        <v>1</v>
      </c>
      <c r="N256" s="175" t="s">
        <v>40</v>
      </c>
      <c r="O256" s="51"/>
      <c r="P256" s="162">
        <f t="shared" si="31"/>
        <v>0</v>
      </c>
      <c r="Q256" s="162">
        <v>0</v>
      </c>
      <c r="R256" s="162">
        <f t="shared" si="32"/>
        <v>0</v>
      </c>
      <c r="S256" s="162">
        <v>0</v>
      </c>
      <c r="T256" s="163">
        <f t="shared" si="33"/>
        <v>0</v>
      </c>
      <c r="AR256" s="164" t="s">
        <v>2011</v>
      </c>
      <c r="AT256" s="164" t="s">
        <v>383</v>
      </c>
      <c r="AU256" s="164" t="s">
        <v>86</v>
      </c>
      <c r="AY256" s="13" t="s">
        <v>176</v>
      </c>
      <c r="BE256" s="165">
        <f t="shared" si="34"/>
        <v>0</v>
      </c>
      <c r="BF256" s="165">
        <f t="shared" si="35"/>
        <v>0</v>
      </c>
      <c r="BG256" s="165">
        <f t="shared" si="36"/>
        <v>0</v>
      </c>
      <c r="BH256" s="165">
        <f t="shared" si="37"/>
        <v>0</v>
      </c>
      <c r="BI256" s="165">
        <f t="shared" si="38"/>
        <v>0</v>
      </c>
      <c r="BJ256" s="13" t="s">
        <v>86</v>
      </c>
      <c r="BK256" s="165">
        <f t="shared" si="39"/>
        <v>0</v>
      </c>
      <c r="BL256" s="13" t="s">
        <v>441</v>
      </c>
      <c r="BM256" s="164" t="s">
        <v>2267</v>
      </c>
    </row>
    <row r="257" spans="2:65" s="1" customFormat="1" ht="16.5" customHeight="1">
      <c r="B257" s="152"/>
      <c r="C257" s="166" t="s">
        <v>704</v>
      </c>
      <c r="D257" s="166" t="s">
        <v>383</v>
      </c>
      <c r="E257" s="167" t="s">
        <v>2268</v>
      </c>
      <c r="F257" s="168" t="s">
        <v>2269</v>
      </c>
      <c r="G257" s="169" t="s">
        <v>2014</v>
      </c>
      <c r="H257" s="170">
        <v>3</v>
      </c>
      <c r="I257" s="171"/>
      <c r="J257" s="172">
        <f t="shared" si="30"/>
        <v>0</v>
      </c>
      <c r="K257" s="168" t="s">
        <v>1</v>
      </c>
      <c r="L257" s="173"/>
      <c r="M257" s="174" t="s">
        <v>1</v>
      </c>
      <c r="N257" s="175" t="s">
        <v>40</v>
      </c>
      <c r="O257" s="51"/>
      <c r="P257" s="162">
        <f t="shared" si="31"/>
        <v>0</v>
      </c>
      <c r="Q257" s="162">
        <v>0</v>
      </c>
      <c r="R257" s="162">
        <f t="shared" si="32"/>
        <v>0</v>
      </c>
      <c r="S257" s="162">
        <v>0</v>
      </c>
      <c r="T257" s="163">
        <f t="shared" si="33"/>
        <v>0</v>
      </c>
      <c r="AR257" s="164" t="s">
        <v>2011</v>
      </c>
      <c r="AT257" s="164" t="s">
        <v>383</v>
      </c>
      <c r="AU257" s="164" t="s">
        <v>86</v>
      </c>
      <c r="AY257" s="13" t="s">
        <v>176</v>
      </c>
      <c r="BE257" s="165">
        <f t="shared" si="34"/>
        <v>0</v>
      </c>
      <c r="BF257" s="165">
        <f t="shared" si="35"/>
        <v>0</v>
      </c>
      <c r="BG257" s="165">
        <f t="shared" si="36"/>
        <v>0</v>
      </c>
      <c r="BH257" s="165">
        <f t="shared" si="37"/>
        <v>0</v>
      </c>
      <c r="BI257" s="165">
        <f t="shared" si="38"/>
        <v>0</v>
      </c>
      <c r="BJ257" s="13" t="s">
        <v>86</v>
      </c>
      <c r="BK257" s="165">
        <f t="shared" si="39"/>
        <v>0</v>
      </c>
      <c r="BL257" s="13" t="s">
        <v>441</v>
      </c>
      <c r="BM257" s="164" t="s">
        <v>2270</v>
      </c>
    </row>
    <row r="258" spans="2:65" s="1" customFormat="1" ht="16.5" customHeight="1">
      <c r="B258" s="152"/>
      <c r="C258" s="166" t="s">
        <v>710</v>
      </c>
      <c r="D258" s="166" t="s">
        <v>383</v>
      </c>
      <c r="E258" s="167" t="s">
        <v>2271</v>
      </c>
      <c r="F258" s="168" t="s">
        <v>2272</v>
      </c>
      <c r="G258" s="169" t="s">
        <v>2014</v>
      </c>
      <c r="H258" s="170">
        <v>9</v>
      </c>
      <c r="I258" s="171"/>
      <c r="J258" s="172">
        <f t="shared" si="30"/>
        <v>0</v>
      </c>
      <c r="K258" s="168" t="s">
        <v>1</v>
      </c>
      <c r="L258" s="173"/>
      <c r="M258" s="174" t="s">
        <v>1</v>
      </c>
      <c r="N258" s="175" t="s">
        <v>40</v>
      </c>
      <c r="O258" s="51"/>
      <c r="P258" s="162">
        <f t="shared" si="31"/>
        <v>0</v>
      </c>
      <c r="Q258" s="162">
        <v>0</v>
      </c>
      <c r="R258" s="162">
        <f t="shared" si="32"/>
        <v>0</v>
      </c>
      <c r="S258" s="162">
        <v>0</v>
      </c>
      <c r="T258" s="163">
        <f t="shared" si="33"/>
        <v>0</v>
      </c>
      <c r="AR258" s="164" t="s">
        <v>2011</v>
      </c>
      <c r="AT258" s="164" t="s">
        <v>383</v>
      </c>
      <c r="AU258" s="164" t="s">
        <v>86</v>
      </c>
      <c r="AY258" s="13" t="s">
        <v>176</v>
      </c>
      <c r="BE258" s="165">
        <f t="shared" si="34"/>
        <v>0</v>
      </c>
      <c r="BF258" s="165">
        <f t="shared" si="35"/>
        <v>0</v>
      </c>
      <c r="BG258" s="165">
        <f t="shared" si="36"/>
        <v>0</v>
      </c>
      <c r="BH258" s="165">
        <f t="shared" si="37"/>
        <v>0</v>
      </c>
      <c r="BI258" s="165">
        <f t="shared" si="38"/>
        <v>0</v>
      </c>
      <c r="BJ258" s="13" t="s">
        <v>86</v>
      </c>
      <c r="BK258" s="165">
        <f t="shared" si="39"/>
        <v>0</v>
      </c>
      <c r="BL258" s="13" t="s">
        <v>441</v>
      </c>
      <c r="BM258" s="164" t="s">
        <v>2273</v>
      </c>
    </row>
    <row r="259" spans="2:65" s="1" customFormat="1" ht="16.5" customHeight="1">
      <c r="B259" s="152"/>
      <c r="C259" s="166" t="s">
        <v>714</v>
      </c>
      <c r="D259" s="166" t="s">
        <v>383</v>
      </c>
      <c r="E259" s="167" t="s">
        <v>2274</v>
      </c>
      <c r="F259" s="168" t="s">
        <v>2275</v>
      </c>
      <c r="G259" s="169" t="s">
        <v>2014</v>
      </c>
      <c r="H259" s="170">
        <v>1</v>
      </c>
      <c r="I259" s="171"/>
      <c r="J259" s="172">
        <f t="shared" si="30"/>
        <v>0</v>
      </c>
      <c r="K259" s="168" t="s">
        <v>1</v>
      </c>
      <c r="L259" s="173"/>
      <c r="M259" s="174" t="s">
        <v>1</v>
      </c>
      <c r="N259" s="175" t="s">
        <v>40</v>
      </c>
      <c r="O259" s="51"/>
      <c r="P259" s="162">
        <f t="shared" si="31"/>
        <v>0</v>
      </c>
      <c r="Q259" s="162">
        <v>0</v>
      </c>
      <c r="R259" s="162">
        <f t="shared" si="32"/>
        <v>0</v>
      </c>
      <c r="S259" s="162">
        <v>0</v>
      </c>
      <c r="T259" s="163">
        <f t="shared" si="33"/>
        <v>0</v>
      </c>
      <c r="AR259" s="164" t="s">
        <v>2011</v>
      </c>
      <c r="AT259" s="164" t="s">
        <v>383</v>
      </c>
      <c r="AU259" s="164" t="s">
        <v>86</v>
      </c>
      <c r="AY259" s="13" t="s">
        <v>176</v>
      </c>
      <c r="BE259" s="165">
        <f t="shared" si="34"/>
        <v>0</v>
      </c>
      <c r="BF259" s="165">
        <f t="shared" si="35"/>
        <v>0</v>
      </c>
      <c r="BG259" s="165">
        <f t="shared" si="36"/>
        <v>0</v>
      </c>
      <c r="BH259" s="165">
        <f t="shared" si="37"/>
        <v>0</v>
      </c>
      <c r="BI259" s="165">
        <f t="shared" si="38"/>
        <v>0</v>
      </c>
      <c r="BJ259" s="13" t="s">
        <v>86</v>
      </c>
      <c r="BK259" s="165">
        <f t="shared" si="39"/>
        <v>0</v>
      </c>
      <c r="BL259" s="13" t="s">
        <v>441</v>
      </c>
      <c r="BM259" s="164" t="s">
        <v>2011</v>
      </c>
    </row>
    <row r="260" spans="2:65" s="1" customFormat="1" ht="16.5" customHeight="1">
      <c r="B260" s="152"/>
      <c r="C260" s="166" t="s">
        <v>718</v>
      </c>
      <c r="D260" s="166" t="s">
        <v>383</v>
      </c>
      <c r="E260" s="167" t="s">
        <v>2276</v>
      </c>
      <c r="F260" s="168" t="s">
        <v>2277</v>
      </c>
      <c r="G260" s="169" t="s">
        <v>2014</v>
      </c>
      <c r="H260" s="170">
        <v>1</v>
      </c>
      <c r="I260" s="171"/>
      <c r="J260" s="172">
        <f t="shared" si="30"/>
        <v>0</v>
      </c>
      <c r="K260" s="168" t="s">
        <v>1</v>
      </c>
      <c r="L260" s="173"/>
      <c r="M260" s="174" t="s">
        <v>1</v>
      </c>
      <c r="N260" s="175" t="s">
        <v>40</v>
      </c>
      <c r="O260" s="51"/>
      <c r="P260" s="162">
        <f t="shared" si="31"/>
        <v>0</v>
      </c>
      <c r="Q260" s="162">
        <v>0</v>
      </c>
      <c r="R260" s="162">
        <f t="shared" si="32"/>
        <v>0</v>
      </c>
      <c r="S260" s="162">
        <v>0</v>
      </c>
      <c r="T260" s="163">
        <f t="shared" si="33"/>
        <v>0</v>
      </c>
      <c r="AR260" s="164" t="s">
        <v>2011</v>
      </c>
      <c r="AT260" s="164" t="s">
        <v>383</v>
      </c>
      <c r="AU260" s="164" t="s">
        <v>86</v>
      </c>
      <c r="AY260" s="13" t="s">
        <v>176</v>
      </c>
      <c r="BE260" s="165">
        <f t="shared" si="34"/>
        <v>0</v>
      </c>
      <c r="BF260" s="165">
        <f t="shared" si="35"/>
        <v>0</v>
      </c>
      <c r="BG260" s="165">
        <f t="shared" si="36"/>
        <v>0</v>
      </c>
      <c r="BH260" s="165">
        <f t="shared" si="37"/>
        <v>0</v>
      </c>
      <c r="BI260" s="165">
        <f t="shared" si="38"/>
        <v>0</v>
      </c>
      <c r="BJ260" s="13" t="s">
        <v>86</v>
      </c>
      <c r="BK260" s="165">
        <f t="shared" si="39"/>
        <v>0</v>
      </c>
      <c r="BL260" s="13" t="s">
        <v>441</v>
      </c>
      <c r="BM260" s="164" t="s">
        <v>2278</v>
      </c>
    </row>
    <row r="261" spans="2:65" s="1" customFormat="1" ht="24" customHeight="1">
      <c r="B261" s="152"/>
      <c r="C261" s="153" t="s">
        <v>722</v>
      </c>
      <c r="D261" s="153" t="s">
        <v>178</v>
      </c>
      <c r="E261" s="154" t="s">
        <v>2279</v>
      </c>
      <c r="F261" s="155" t="s">
        <v>2280</v>
      </c>
      <c r="G261" s="156" t="s">
        <v>431</v>
      </c>
      <c r="H261" s="157">
        <v>600</v>
      </c>
      <c r="I261" s="158"/>
      <c r="J261" s="159">
        <f t="shared" si="30"/>
        <v>0</v>
      </c>
      <c r="K261" s="155" t="s">
        <v>1</v>
      </c>
      <c r="L261" s="28"/>
      <c r="M261" s="160" t="s">
        <v>1</v>
      </c>
      <c r="N261" s="161" t="s">
        <v>40</v>
      </c>
      <c r="O261" s="51"/>
      <c r="P261" s="162">
        <f t="shared" si="31"/>
        <v>0</v>
      </c>
      <c r="Q261" s="162">
        <v>0</v>
      </c>
      <c r="R261" s="162">
        <f t="shared" si="32"/>
        <v>0</v>
      </c>
      <c r="S261" s="162">
        <v>0</v>
      </c>
      <c r="T261" s="163">
        <f t="shared" si="33"/>
        <v>0</v>
      </c>
      <c r="AR261" s="164" t="s">
        <v>441</v>
      </c>
      <c r="AT261" s="164" t="s">
        <v>178</v>
      </c>
      <c r="AU261" s="164" t="s">
        <v>86</v>
      </c>
      <c r="AY261" s="13" t="s">
        <v>176</v>
      </c>
      <c r="BE261" s="165">
        <f t="shared" si="34"/>
        <v>0</v>
      </c>
      <c r="BF261" s="165">
        <f t="shared" si="35"/>
        <v>0</v>
      </c>
      <c r="BG261" s="165">
        <f t="shared" si="36"/>
        <v>0</v>
      </c>
      <c r="BH261" s="165">
        <f t="shared" si="37"/>
        <v>0</v>
      </c>
      <c r="BI261" s="165">
        <f t="shared" si="38"/>
        <v>0</v>
      </c>
      <c r="BJ261" s="13" t="s">
        <v>86</v>
      </c>
      <c r="BK261" s="165">
        <f t="shared" si="39"/>
        <v>0</v>
      </c>
      <c r="BL261" s="13" t="s">
        <v>441</v>
      </c>
      <c r="BM261" s="164" t="s">
        <v>2281</v>
      </c>
    </row>
    <row r="262" spans="2:65" s="1" customFormat="1" ht="24" customHeight="1">
      <c r="B262" s="152"/>
      <c r="C262" s="153" t="s">
        <v>726</v>
      </c>
      <c r="D262" s="153" t="s">
        <v>178</v>
      </c>
      <c r="E262" s="154" t="s">
        <v>2282</v>
      </c>
      <c r="F262" s="155" t="s">
        <v>2283</v>
      </c>
      <c r="G262" s="156" t="s">
        <v>431</v>
      </c>
      <c r="H262" s="157">
        <v>300</v>
      </c>
      <c r="I262" s="158"/>
      <c r="J262" s="159">
        <f t="shared" si="30"/>
        <v>0</v>
      </c>
      <c r="K262" s="155" t="s">
        <v>1</v>
      </c>
      <c r="L262" s="28"/>
      <c r="M262" s="160" t="s">
        <v>1</v>
      </c>
      <c r="N262" s="161" t="s">
        <v>40</v>
      </c>
      <c r="O262" s="51"/>
      <c r="P262" s="162">
        <f t="shared" si="31"/>
        <v>0</v>
      </c>
      <c r="Q262" s="162">
        <v>0</v>
      </c>
      <c r="R262" s="162">
        <f t="shared" si="32"/>
        <v>0</v>
      </c>
      <c r="S262" s="162">
        <v>0</v>
      </c>
      <c r="T262" s="163">
        <f t="shared" si="33"/>
        <v>0</v>
      </c>
      <c r="AR262" s="164" t="s">
        <v>441</v>
      </c>
      <c r="AT262" s="164" t="s">
        <v>178</v>
      </c>
      <c r="AU262" s="164" t="s">
        <v>86</v>
      </c>
      <c r="AY262" s="13" t="s">
        <v>176</v>
      </c>
      <c r="BE262" s="165">
        <f t="shared" si="34"/>
        <v>0</v>
      </c>
      <c r="BF262" s="165">
        <f t="shared" si="35"/>
        <v>0</v>
      </c>
      <c r="BG262" s="165">
        <f t="shared" si="36"/>
        <v>0</v>
      </c>
      <c r="BH262" s="165">
        <f t="shared" si="37"/>
        <v>0</v>
      </c>
      <c r="BI262" s="165">
        <f t="shared" si="38"/>
        <v>0</v>
      </c>
      <c r="BJ262" s="13" t="s">
        <v>86</v>
      </c>
      <c r="BK262" s="165">
        <f t="shared" si="39"/>
        <v>0</v>
      </c>
      <c r="BL262" s="13" t="s">
        <v>441</v>
      </c>
      <c r="BM262" s="164" t="s">
        <v>2284</v>
      </c>
    </row>
    <row r="263" spans="2:65" s="1" customFormat="1" ht="24" customHeight="1">
      <c r="B263" s="152"/>
      <c r="C263" s="153" t="s">
        <v>730</v>
      </c>
      <c r="D263" s="153" t="s">
        <v>178</v>
      </c>
      <c r="E263" s="154" t="s">
        <v>2285</v>
      </c>
      <c r="F263" s="155" t="s">
        <v>2286</v>
      </c>
      <c r="G263" s="156" t="s">
        <v>431</v>
      </c>
      <c r="H263" s="157">
        <v>200</v>
      </c>
      <c r="I263" s="158"/>
      <c r="J263" s="159">
        <f t="shared" si="30"/>
        <v>0</v>
      </c>
      <c r="K263" s="155" t="s">
        <v>1</v>
      </c>
      <c r="L263" s="28"/>
      <c r="M263" s="160" t="s">
        <v>1</v>
      </c>
      <c r="N263" s="161" t="s">
        <v>40</v>
      </c>
      <c r="O263" s="51"/>
      <c r="P263" s="162">
        <f t="shared" si="31"/>
        <v>0</v>
      </c>
      <c r="Q263" s="162">
        <v>0</v>
      </c>
      <c r="R263" s="162">
        <f t="shared" si="32"/>
        <v>0</v>
      </c>
      <c r="S263" s="162">
        <v>0</v>
      </c>
      <c r="T263" s="163">
        <f t="shared" si="33"/>
        <v>0</v>
      </c>
      <c r="AR263" s="164" t="s">
        <v>441</v>
      </c>
      <c r="AT263" s="164" t="s">
        <v>178</v>
      </c>
      <c r="AU263" s="164" t="s">
        <v>86</v>
      </c>
      <c r="AY263" s="13" t="s">
        <v>176</v>
      </c>
      <c r="BE263" s="165">
        <f t="shared" si="34"/>
        <v>0</v>
      </c>
      <c r="BF263" s="165">
        <f t="shared" si="35"/>
        <v>0</v>
      </c>
      <c r="BG263" s="165">
        <f t="shared" si="36"/>
        <v>0</v>
      </c>
      <c r="BH263" s="165">
        <f t="shared" si="37"/>
        <v>0</v>
      </c>
      <c r="BI263" s="165">
        <f t="shared" si="38"/>
        <v>0</v>
      </c>
      <c r="BJ263" s="13" t="s">
        <v>86</v>
      </c>
      <c r="BK263" s="165">
        <f t="shared" si="39"/>
        <v>0</v>
      </c>
      <c r="BL263" s="13" t="s">
        <v>441</v>
      </c>
      <c r="BM263" s="164" t="s">
        <v>2287</v>
      </c>
    </row>
    <row r="264" spans="2:65" s="1" customFormat="1" ht="16.5" customHeight="1">
      <c r="B264" s="152"/>
      <c r="C264" s="153" t="s">
        <v>734</v>
      </c>
      <c r="D264" s="153" t="s">
        <v>178</v>
      </c>
      <c r="E264" s="154" t="s">
        <v>2288</v>
      </c>
      <c r="F264" s="155" t="s">
        <v>2289</v>
      </c>
      <c r="G264" s="156" t="s">
        <v>2083</v>
      </c>
      <c r="H264" s="157">
        <v>170</v>
      </c>
      <c r="I264" s="158"/>
      <c r="J264" s="159">
        <f t="shared" si="30"/>
        <v>0</v>
      </c>
      <c r="K264" s="155" t="s">
        <v>1</v>
      </c>
      <c r="L264" s="28"/>
      <c r="M264" s="160" t="s">
        <v>1</v>
      </c>
      <c r="N264" s="161" t="s">
        <v>40</v>
      </c>
      <c r="O264" s="51"/>
      <c r="P264" s="162">
        <f t="shared" si="31"/>
        <v>0</v>
      </c>
      <c r="Q264" s="162">
        <v>0</v>
      </c>
      <c r="R264" s="162">
        <f t="shared" si="32"/>
        <v>0</v>
      </c>
      <c r="S264" s="162">
        <v>0</v>
      </c>
      <c r="T264" s="163">
        <f t="shared" si="33"/>
        <v>0</v>
      </c>
      <c r="AR264" s="164" t="s">
        <v>441</v>
      </c>
      <c r="AT264" s="164" t="s">
        <v>178</v>
      </c>
      <c r="AU264" s="164" t="s">
        <v>86</v>
      </c>
      <c r="AY264" s="13" t="s">
        <v>176</v>
      </c>
      <c r="BE264" s="165">
        <f t="shared" si="34"/>
        <v>0</v>
      </c>
      <c r="BF264" s="165">
        <f t="shared" si="35"/>
        <v>0</v>
      </c>
      <c r="BG264" s="165">
        <f t="shared" si="36"/>
        <v>0</v>
      </c>
      <c r="BH264" s="165">
        <f t="shared" si="37"/>
        <v>0</v>
      </c>
      <c r="BI264" s="165">
        <f t="shared" si="38"/>
        <v>0</v>
      </c>
      <c r="BJ264" s="13" t="s">
        <v>86</v>
      </c>
      <c r="BK264" s="165">
        <f t="shared" si="39"/>
        <v>0</v>
      </c>
      <c r="BL264" s="13" t="s">
        <v>441</v>
      </c>
      <c r="BM264" s="164" t="s">
        <v>2290</v>
      </c>
    </row>
    <row r="265" spans="2:65" s="1" customFormat="1" ht="16.5" customHeight="1">
      <c r="B265" s="152"/>
      <c r="C265" s="153" t="s">
        <v>738</v>
      </c>
      <c r="D265" s="153" t="s">
        <v>178</v>
      </c>
      <c r="E265" s="154" t="s">
        <v>2084</v>
      </c>
      <c r="F265" s="155" t="s">
        <v>2085</v>
      </c>
      <c r="G265" s="156" t="s">
        <v>1005</v>
      </c>
      <c r="H265" s="182">
        <v>215.25700000000001</v>
      </c>
      <c r="I265" s="158"/>
      <c r="J265" s="159">
        <f t="shared" si="30"/>
        <v>0</v>
      </c>
      <c r="K265" s="155" t="s">
        <v>1</v>
      </c>
      <c r="L265" s="183"/>
      <c r="M265" s="160" t="s">
        <v>1</v>
      </c>
      <c r="N265" s="161" t="s">
        <v>40</v>
      </c>
      <c r="O265" s="51"/>
      <c r="P265" s="162">
        <f t="shared" si="31"/>
        <v>0</v>
      </c>
      <c r="Q265" s="162">
        <v>0</v>
      </c>
      <c r="R265" s="162">
        <f t="shared" si="32"/>
        <v>0</v>
      </c>
      <c r="S265" s="162">
        <v>0</v>
      </c>
      <c r="T265" s="163">
        <f t="shared" si="33"/>
        <v>0</v>
      </c>
      <c r="AR265" s="164" t="s">
        <v>441</v>
      </c>
      <c r="AT265" s="164" t="s">
        <v>178</v>
      </c>
      <c r="AU265" s="164" t="s">
        <v>86</v>
      </c>
      <c r="AY265" s="13" t="s">
        <v>176</v>
      </c>
      <c r="BE265" s="165">
        <f t="shared" si="34"/>
        <v>0</v>
      </c>
      <c r="BF265" s="165">
        <f t="shared" si="35"/>
        <v>0</v>
      </c>
      <c r="BG265" s="165">
        <f t="shared" si="36"/>
        <v>0</v>
      </c>
      <c r="BH265" s="165">
        <f t="shared" si="37"/>
        <v>0</v>
      </c>
      <c r="BI265" s="165">
        <f t="shared" si="38"/>
        <v>0</v>
      </c>
      <c r="BJ265" s="13" t="s">
        <v>86</v>
      </c>
      <c r="BK265" s="165">
        <f t="shared" si="39"/>
        <v>0</v>
      </c>
      <c r="BL265" s="13" t="s">
        <v>441</v>
      </c>
      <c r="BM265" s="164" t="s">
        <v>2291</v>
      </c>
    </row>
    <row r="266" spans="2:65" s="1" customFormat="1" ht="16.5" customHeight="1">
      <c r="B266" s="152"/>
      <c r="C266" s="153" t="s">
        <v>742</v>
      </c>
      <c r="D266" s="153" t="s">
        <v>178</v>
      </c>
      <c r="E266" s="154" t="s">
        <v>2086</v>
      </c>
      <c r="F266" s="155" t="s">
        <v>2087</v>
      </c>
      <c r="G266" s="156" t="s">
        <v>1005</v>
      </c>
      <c r="H266" s="182">
        <v>57.152999999999999</v>
      </c>
      <c r="I266" s="158"/>
      <c r="J266" s="159">
        <f t="shared" si="30"/>
        <v>0</v>
      </c>
      <c r="K266" s="155" t="s">
        <v>1</v>
      </c>
      <c r="L266" s="183"/>
      <c r="M266" s="160" t="s">
        <v>1</v>
      </c>
      <c r="N266" s="161" t="s">
        <v>40</v>
      </c>
      <c r="O266" s="51"/>
      <c r="P266" s="162">
        <f t="shared" si="31"/>
        <v>0</v>
      </c>
      <c r="Q266" s="162">
        <v>0</v>
      </c>
      <c r="R266" s="162">
        <f t="shared" si="32"/>
        <v>0</v>
      </c>
      <c r="S266" s="162">
        <v>0</v>
      </c>
      <c r="T266" s="163">
        <f t="shared" si="33"/>
        <v>0</v>
      </c>
      <c r="AR266" s="164" t="s">
        <v>441</v>
      </c>
      <c r="AT266" s="164" t="s">
        <v>178</v>
      </c>
      <c r="AU266" s="164" t="s">
        <v>86</v>
      </c>
      <c r="AY266" s="13" t="s">
        <v>176</v>
      </c>
      <c r="BE266" s="165">
        <f t="shared" si="34"/>
        <v>0</v>
      </c>
      <c r="BF266" s="165">
        <f t="shared" si="35"/>
        <v>0</v>
      </c>
      <c r="BG266" s="165">
        <f t="shared" si="36"/>
        <v>0</v>
      </c>
      <c r="BH266" s="165">
        <f t="shared" si="37"/>
        <v>0</v>
      </c>
      <c r="BI266" s="165">
        <f t="shared" si="38"/>
        <v>0</v>
      </c>
      <c r="BJ266" s="13" t="s">
        <v>86</v>
      </c>
      <c r="BK266" s="165">
        <f t="shared" si="39"/>
        <v>0</v>
      </c>
      <c r="BL266" s="13" t="s">
        <v>441</v>
      </c>
      <c r="BM266" s="164" t="s">
        <v>2292</v>
      </c>
    </row>
    <row r="267" spans="2:65" s="1" customFormat="1" ht="16.5" customHeight="1">
      <c r="B267" s="152"/>
      <c r="C267" s="153" t="s">
        <v>746</v>
      </c>
      <c r="D267" s="153" t="s">
        <v>178</v>
      </c>
      <c r="E267" s="154" t="s">
        <v>2088</v>
      </c>
      <c r="F267" s="155" t="s">
        <v>2089</v>
      </c>
      <c r="G267" s="156" t="s">
        <v>1005</v>
      </c>
      <c r="H267" s="182">
        <v>215.25700000000001</v>
      </c>
      <c r="I267" s="158"/>
      <c r="J267" s="159">
        <f t="shared" si="30"/>
        <v>0</v>
      </c>
      <c r="K267" s="155" t="s">
        <v>1</v>
      </c>
      <c r="L267" s="183"/>
      <c r="M267" s="160" t="s">
        <v>1</v>
      </c>
      <c r="N267" s="161" t="s">
        <v>40</v>
      </c>
      <c r="O267" s="51"/>
      <c r="P267" s="162">
        <f t="shared" si="31"/>
        <v>0</v>
      </c>
      <c r="Q267" s="162">
        <v>0</v>
      </c>
      <c r="R267" s="162">
        <f t="shared" si="32"/>
        <v>0</v>
      </c>
      <c r="S267" s="162">
        <v>0</v>
      </c>
      <c r="T267" s="163">
        <f t="shared" si="33"/>
        <v>0</v>
      </c>
      <c r="AR267" s="164" t="s">
        <v>441</v>
      </c>
      <c r="AT267" s="164" t="s">
        <v>178</v>
      </c>
      <c r="AU267" s="164" t="s">
        <v>86</v>
      </c>
      <c r="AY267" s="13" t="s">
        <v>176</v>
      </c>
      <c r="BE267" s="165">
        <f t="shared" si="34"/>
        <v>0</v>
      </c>
      <c r="BF267" s="165">
        <f t="shared" si="35"/>
        <v>0</v>
      </c>
      <c r="BG267" s="165">
        <f t="shared" si="36"/>
        <v>0</v>
      </c>
      <c r="BH267" s="165">
        <f t="shared" si="37"/>
        <v>0</v>
      </c>
      <c r="BI267" s="165">
        <f t="shared" si="38"/>
        <v>0</v>
      </c>
      <c r="BJ267" s="13" t="s">
        <v>86</v>
      </c>
      <c r="BK267" s="165">
        <f t="shared" si="39"/>
        <v>0</v>
      </c>
      <c r="BL267" s="13" t="s">
        <v>441</v>
      </c>
      <c r="BM267" s="164" t="s">
        <v>2293</v>
      </c>
    </row>
    <row r="268" spans="2:65" s="1" customFormat="1" ht="16.5" customHeight="1">
      <c r="B268" s="152"/>
      <c r="C268" s="153" t="s">
        <v>750</v>
      </c>
      <c r="D268" s="153" t="s">
        <v>178</v>
      </c>
      <c r="E268" s="154" t="s">
        <v>2090</v>
      </c>
      <c r="F268" s="155" t="s">
        <v>2091</v>
      </c>
      <c r="G268" s="156" t="s">
        <v>1005</v>
      </c>
      <c r="H268" s="182">
        <v>215.25700000000001</v>
      </c>
      <c r="I268" s="158"/>
      <c r="J268" s="159">
        <f t="shared" si="30"/>
        <v>0</v>
      </c>
      <c r="K268" s="155" t="s">
        <v>1</v>
      </c>
      <c r="L268" s="183"/>
      <c r="M268" s="160" t="s">
        <v>1</v>
      </c>
      <c r="N268" s="161" t="s">
        <v>40</v>
      </c>
      <c r="O268" s="51"/>
      <c r="P268" s="162">
        <f t="shared" si="31"/>
        <v>0</v>
      </c>
      <c r="Q268" s="162">
        <v>0</v>
      </c>
      <c r="R268" s="162">
        <f t="shared" si="32"/>
        <v>0</v>
      </c>
      <c r="S268" s="162">
        <v>0</v>
      </c>
      <c r="T268" s="163">
        <f t="shared" si="33"/>
        <v>0</v>
      </c>
      <c r="AR268" s="164" t="s">
        <v>441</v>
      </c>
      <c r="AT268" s="164" t="s">
        <v>178</v>
      </c>
      <c r="AU268" s="164" t="s">
        <v>86</v>
      </c>
      <c r="AY268" s="13" t="s">
        <v>176</v>
      </c>
      <c r="BE268" s="165">
        <f t="shared" si="34"/>
        <v>0</v>
      </c>
      <c r="BF268" s="165">
        <f t="shared" si="35"/>
        <v>0</v>
      </c>
      <c r="BG268" s="165">
        <f t="shared" si="36"/>
        <v>0</v>
      </c>
      <c r="BH268" s="165">
        <f t="shared" si="37"/>
        <v>0</v>
      </c>
      <c r="BI268" s="165">
        <f t="shared" si="38"/>
        <v>0</v>
      </c>
      <c r="BJ268" s="13" t="s">
        <v>86</v>
      </c>
      <c r="BK268" s="165">
        <f t="shared" si="39"/>
        <v>0</v>
      </c>
      <c r="BL268" s="13" t="s">
        <v>441</v>
      </c>
      <c r="BM268" s="164" t="s">
        <v>2294</v>
      </c>
    </row>
    <row r="269" spans="2:65" s="1" customFormat="1" ht="16.5" customHeight="1">
      <c r="B269" s="152"/>
      <c r="C269" s="153" t="s">
        <v>754</v>
      </c>
      <c r="D269" s="153" t="s">
        <v>178</v>
      </c>
      <c r="E269" s="154" t="s">
        <v>2092</v>
      </c>
      <c r="F269" s="155" t="s">
        <v>2093</v>
      </c>
      <c r="G269" s="156" t="s">
        <v>1005</v>
      </c>
      <c r="H269" s="182">
        <v>122.357</v>
      </c>
      <c r="I269" s="158"/>
      <c r="J269" s="159">
        <f t="shared" si="30"/>
        <v>0</v>
      </c>
      <c r="K269" s="155" t="s">
        <v>1</v>
      </c>
      <c r="L269" s="183"/>
      <c r="M269" s="160" t="s">
        <v>1</v>
      </c>
      <c r="N269" s="161" t="s">
        <v>40</v>
      </c>
      <c r="O269" s="51"/>
      <c r="P269" s="162">
        <f t="shared" si="31"/>
        <v>0</v>
      </c>
      <c r="Q269" s="162">
        <v>0</v>
      </c>
      <c r="R269" s="162">
        <f t="shared" si="32"/>
        <v>0</v>
      </c>
      <c r="S269" s="162">
        <v>0</v>
      </c>
      <c r="T269" s="163">
        <f t="shared" si="33"/>
        <v>0</v>
      </c>
      <c r="AR269" s="164" t="s">
        <v>441</v>
      </c>
      <c r="AT269" s="164" t="s">
        <v>178</v>
      </c>
      <c r="AU269" s="164" t="s">
        <v>86</v>
      </c>
      <c r="AY269" s="13" t="s">
        <v>176</v>
      </c>
      <c r="BE269" s="165">
        <f t="shared" si="34"/>
        <v>0</v>
      </c>
      <c r="BF269" s="165">
        <f t="shared" si="35"/>
        <v>0</v>
      </c>
      <c r="BG269" s="165">
        <f t="shared" si="36"/>
        <v>0</v>
      </c>
      <c r="BH269" s="165">
        <f t="shared" si="37"/>
        <v>0</v>
      </c>
      <c r="BI269" s="165">
        <f t="shared" si="38"/>
        <v>0</v>
      </c>
      <c r="BJ269" s="13" t="s">
        <v>86</v>
      </c>
      <c r="BK269" s="165">
        <f t="shared" si="39"/>
        <v>0</v>
      </c>
      <c r="BL269" s="13" t="s">
        <v>441</v>
      </c>
      <c r="BM269" s="164" t="s">
        <v>2295</v>
      </c>
    </row>
    <row r="270" spans="2:65" s="1" customFormat="1" ht="24" customHeight="1">
      <c r="B270" s="152"/>
      <c r="C270" s="153" t="s">
        <v>758</v>
      </c>
      <c r="D270" s="153" t="s">
        <v>178</v>
      </c>
      <c r="E270" s="154" t="s">
        <v>2094</v>
      </c>
      <c r="F270" s="155" t="s">
        <v>2095</v>
      </c>
      <c r="G270" s="156" t="s">
        <v>2083</v>
      </c>
      <c r="H270" s="157">
        <v>140</v>
      </c>
      <c r="I270" s="158"/>
      <c r="J270" s="159">
        <f t="shared" si="30"/>
        <v>0</v>
      </c>
      <c r="K270" s="155" t="s">
        <v>1</v>
      </c>
      <c r="L270" s="28"/>
      <c r="M270" s="160" t="s">
        <v>1</v>
      </c>
      <c r="N270" s="161" t="s">
        <v>40</v>
      </c>
      <c r="O270" s="51"/>
      <c r="P270" s="162">
        <f t="shared" si="31"/>
        <v>0</v>
      </c>
      <c r="Q270" s="162">
        <v>0</v>
      </c>
      <c r="R270" s="162">
        <f t="shared" si="32"/>
        <v>0</v>
      </c>
      <c r="S270" s="162">
        <v>0</v>
      </c>
      <c r="T270" s="163">
        <f t="shared" si="33"/>
        <v>0</v>
      </c>
      <c r="AR270" s="164" t="s">
        <v>441</v>
      </c>
      <c r="AT270" s="164" t="s">
        <v>178</v>
      </c>
      <c r="AU270" s="164" t="s">
        <v>86</v>
      </c>
      <c r="AY270" s="13" t="s">
        <v>176</v>
      </c>
      <c r="BE270" s="165">
        <f t="shared" si="34"/>
        <v>0</v>
      </c>
      <c r="BF270" s="165">
        <f t="shared" si="35"/>
        <v>0</v>
      </c>
      <c r="BG270" s="165">
        <f t="shared" si="36"/>
        <v>0</v>
      </c>
      <c r="BH270" s="165">
        <f t="shared" si="37"/>
        <v>0</v>
      </c>
      <c r="BI270" s="165">
        <f t="shared" si="38"/>
        <v>0</v>
      </c>
      <c r="BJ270" s="13" t="s">
        <v>86</v>
      </c>
      <c r="BK270" s="165">
        <f t="shared" si="39"/>
        <v>0</v>
      </c>
      <c r="BL270" s="13" t="s">
        <v>441</v>
      </c>
      <c r="BM270" s="164" t="s">
        <v>2296</v>
      </c>
    </row>
    <row r="271" spans="2:65" s="11" customFormat="1" ht="22.9" customHeight="1">
      <c r="B271" s="139"/>
      <c r="D271" s="140" t="s">
        <v>73</v>
      </c>
      <c r="E271" s="150" t="s">
        <v>2297</v>
      </c>
      <c r="F271" s="150" t="s">
        <v>2298</v>
      </c>
      <c r="I271" s="142"/>
      <c r="J271" s="151">
        <f>BK271</f>
        <v>0</v>
      </c>
      <c r="L271" s="139"/>
      <c r="M271" s="144"/>
      <c r="N271" s="145"/>
      <c r="O271" s="145"/>
      <c r="P271" s="146">
        <f>P272</f>
        <v>0</v>
      </c>
      <c r="Q271" s="145"/>
      <c r="R271" s="146">
        <f>R272</f>
        <v>0</v>
      </c>
      <c r="S271" s="145"/>
      <c r="T271" s="147">
        <f>T272</f>
        <v>0</v>
      </c>
      <c r="AR271" s="140" t="s">
        <v>91</v>
      </c>
      <c r="AT271" s="148" t="s">
        <v>73</v>
      </c>
      <c r="AU271" s="148" t="s">
        <v>81</v>
      </c>
      <c r="AY271" s="140" t="s">
        <v>176</v>
      </c>
      <c r="BK271" s="149">
        <f>BK272</f>
        <v>0</v>
      </c>
    </row>
    <row r="272" spans="2:65" s="1" customFormat="1" ht="16.5" customHeight="1">
      <c r="B272" s="152"/>
      <c r="C272" s="153" t="s">
        <v>762</v>
      </c>
      <c r="D272" s="153" t="s">
        <v>178</v>
      </c>
      <c r="E272" s="154" t="s">
        <v>2299</v>
      </c>
      <c r="F272" s="155" t="s">
        <v>2300</v>
      </c>
      <c r="G272" s="156" t="s">
        <v>2301</v>
      </c>
      <c r="H272" s="157">
        <v>1</v>
      </c>
      <c r="I272" s="158"/>
      <c r="J272" s="159">
        <f>ROUND(I272*H272,2)</f>
        <v>0</v>
      </c>
      <c r="K272" s="155" t="s">
        <v>1</v>
      </c>
      <c r="L272" s="28"/>
      <c r="M272" s="176" t="s">
        <v>1</v>
      </c>
      <c r="N272" s="177" t="s">
        <v>40</v>
      </c>
      <c r="O272" s="178"/>
      <c r="P272" s="179">
        <f>O272*H272</f>
        <v>0</v>
      </c>
      <c r="Q272" s="179">
        <v>0</v>
      </c>
      <c r="R272" s="179">
        <f>Q272*H272</f>
        <v>0</v>
      </c>
      <c r="S272" s="179">
        <v>0</v>
      </c>
      <c r="T272" s="180">
        <f>S272*H272</f>
        <v>0</v>
      </c>
      <c r="AR272" s="164" t="s">
        <v>441</v>
      </c>
      <c r="AT272" s="164" t="s">
        <v>178</v>
      </c>
      <c r="AU272" s="164" t="s">
        <v>86</v>
      </c>
      <c r="AY272" s="13" t="s">
        <v>176</v>
      </c>
      <c r="BE272" s="165">
        <f>IF(N272="základná",J272,0)</f>
        <v>0</v>
      </c>
      <c r="BF272" s="165">
        <f>IF(N272="znížená",J272,0)</f>
        <v>0</v>
      </c>
      <c r="BG272" s="165">
        <f>IF(N272="zákl. prenesená",J272,0)</f>
        <v>0</v>
      </c>
      <c r="BH272" s="165">
        <f>IF(N272="zníž. prenesená",J272,0)</f>
        <v>0</v>
      </c>
      <c r="BI272" s="165">
        <f>IF(N272="nulová",J272,0)</f>
        <v>0</v>
      </c>
      <c r="BJ272" s="13" t="s">
        <v>86</v>
      </c>
      <c r="BK272" s="165">
        <f>ROUND(I272*H272,2)</f>
        <v>0</v>
      </c>
      <c r="BL272" s="13" t="s">
        <v>441</v>
      </c>
      <c r="BM272" s="164" t="s">
        <v>2302</v>
      </c>
    </row>
    <row r="273" spans="2:12" s="1" customFormat="1" ht="6.95" customHeight="1">
      <c r="B273" s="40"/>
      <c r="C273" s="41"/>
      <c r="D273" s="41"/>
      <c r="E273" s="41"/>
      <c r="F273" s="41"/>
      <c r="G273" s="41"/>
      <c r="H273" s="41"/>
      <c r="I273" s="113"/>
      <c r="J273" s="41"/>
      <c r="K273" s="41"/>
      <c r="L273" s="28"/>
    </row>
  </sheetData>
  <autoFilter ref="C127:K272" xr:uid="{00000000-0009-0000-0000-000005000000}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54"/>
  <sheetViews>
    <sheetView showGridLines="0" topLeftCell="A117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8" customWidth="1"/>
    <col min="7" max="7" width="7" customWidth="1"/>
    <col min="8" max="8" width="11.5" customWidth="1"/>
    <col min="9" max="9" width="20.1640625" style="89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114</v>
      </c>
    </row>
    <row r="3" spans="2:46" ht="6.9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4.95" customHeight="1">
      <c r="B4" s="16"/>
      <c r="D4" s="17" t="s">
        <v>121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30" t="str">
        <f>'Rekapitulácia stavby'!K6</f>
        <v>Centrum integrovanej zdravotnej starostlivosti v meste Dobšiná</v>
      </c>
      <c r="F7" s="231"/>
      <c r="G7" s="231"/>
      <c r="H7" s="231"/>
      <c r="L7" s="16"/>
    </row>
    <row r="8" spans="2:46" ht="12.75">
      <c r="B8" s="16"/>
      <c r="D8" s="23" t="s">
        <v>122</v>
      </c>
      <c r="L8" s="16"/>
    </row>
    <row r="9" spans="2:46" ht="25.5" customHeight="1">
      <c r="B9" s="16"/>
      <c r="E9" s="230" t="s">
        <v>1996</v>
      </c>
      <c r="F9" s="191"/>
      <c r="G9" s="191"/>
      <c r="H9" s="191"/>
      <c r="L9" s="16"/>
    </row>
    <row r="10" spans="2:46" ht="12" customHeight="1">
      <c r="B10" s="16"/>
      <c r="D10" s="23" t="s">
        <v>124</v>
      </c>
      <c r="L10" s="16"/>
    </row>
    <row r="11" spans="2:46" s="1" customFormat="1" ht="25.5" customHeight="1">
      <c r="B11" s="28"/>
      <c r="E11" s="232" t="s">
        <v>1997</v>
      </c>
      <c r="F11" s="233"/>
      <c r="G11" s="233"/>
      <c r="H11" s="233"/>
      <c r="I11" s="93"/>
      <c r="L11" s="28"/>
    </row>
    <row r="12" spans="2:46" s="1" customFormat="1" ht="12" customHeight="1">
      <c r="B12" s="28"/>
      <c r="D12" s="23" t="s">
        <v>126</v>
      </c>
      <c r="I12" s="93"/>
      <c r="L12" s="28"/>
    </row>
    <row r="13" spans="2:46" s="1" customFormat="1" ht="36.950000000000003" customHeight="1">
      <c r="B13" s="28"/>
      <c r="E13" s="198" t="s">
        <v>2303</v>
      </c>
      <c r="F13" s="233"/>
      <c r="G13" s="233"/>
      <c r="H13" s="233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 t="str">
        <f>'Rekapitulácia stavby'!AN8</f>
        <v>12/2018</v>
      </c>
      <c r="L16" s="28"/>
    </row>
    <row r="17" spans="2:12" s="1" customFormat="1" ht="10.9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6.9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34" t="str">
        <f>'Rekapitulácia stavby'!E14</f>
        <v>Vyplň údaj</v>
      </c>
      <c r="F22" s="201"/>
      <c r="G22" s="201"/>
      <c r="H22" s="201"/>
      <c r="I22" s="94" t="s">
        <v>25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6.9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94" t="s">
        <v>25</v>
      </c>
      <c r="J28" s="21" t="str">
        <f>IF('Rekapitulácia stavby'!AN20="","",'Rekapitulácia stavby'!AN20)</f>
        <v/>
      </c>
      <c r="L28" s="28"/>
    </row>
    <row r="29" spans="2:12" s="1" customFormat="1" ht="6.9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05" t="s">
        <v>1</v>
      </c>
      <c r="F31" s="205"/>
      <c r="G31" s="205"/>
      <c r="H31" s="205"/>
      <c r="I31" s="96"/>
      <c r="L31" s="95"/>
    </row>
    <row r="32" spans="2:12" s="1" customFormat="1" ht="6.95" customHeight="1">
      <c r="B32" s="28"/>
      <c r="I32" s="93"/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ROUND(J125, 2)</f>
        <v>0</v>
      </c>
      <c r="L34" s="28"/>
    </row>
    <row r="35" spans="2:12" s="1" customFormat="1" ht="6.9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4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45" customHeight="1">
      <c r="B37" s="28"/>
      <c r="D37" s="92" t="s">
        <v>38</v>
      </c>
      <c r="E37" s="23" t="s">
        <v>39</v>
      </c>
      <c r="F37" s="100">
        <f>ROUND((SUM(BE125:BE153)),  2)</f>
        <v>0</v>
      </c>
      <c r="I37" s="101">
        <v>0.2</v>
      </c>
      <c r="J37" s="100">
        <f>ROUND(((SUM(BE125:BE153))*I37),  2)</f>
        <v>0</v>
      </c>
      <c r="L37" s="28"/>
    </row>
    <row r="38" spans="2:12" s="1" customFormat="1" ht="14.45" customHeight="1">
      <c r="B38" s="28"/>
      <c r="E38" s="23" t="s">
        <v>40</v>
      </c>
      <c r="F38" s="100">
        <f>ROUND((SUM(BF125:BF153)),  2)</f>
        <v>0</v>
      </c>
      <c r="I38" s="101">
        <v>0.2</v>
      </c>
      <c r="J38" s="100">
        <f>ROUND(((SUM(BF125:BF153))*I38),  2)</f>
        <v>0</v>
      </c>
      <c r="L38" s="28"/>
    </row>
    <row r="39" spans="2:12" s="1" customFormat="1" ht="14.45" hidden="1" customHeight="1">
      <c r="B39" s="28"/>
      <c r="E39" s="23" t="s">
        <v>41</v>
      </c>
      <c r="F39" s="100">
        <f>ROUND((SUM(BG125:BG153)),  2)</f>
        <v>0</v>
      </c>
      <c r="I39" s="101">
        <v>0.2</v>
      </c>
      <c r="J39" s="100">
        <f>0</f>
        <v>0</v>
      </c>
      <c r="L39" s="28"/>
    </row>
    <row r="40" spans="2:12" s="1" customFormat="1" ht="14.45" hidden="1" customHeight="1">
      <c r="B40" s="28"/>
      <c r="E40" s="23" t="s">
        <v>42</v>
      </c>
      <c r="F40" s="100">
        <f>ROUND((SUM(BH125:BH153)),  2)</f>
        <v>0</v>
      </c>
      <c r="I40" s="101">
        <v>0.2</v>
      </c>
      <c r="J40" s="100">
        <f>0</f>
        <v>0</v>
      </c>
      <c r="L40" s="28"/>
    </row>
    <row r="41" spans="2:12" s="1" customFormat="1" ht="14.45" hidden="1" customHeight="1">
      <c r="B41" s="28"/>
      <c r="E41" s="23" t="s">
        <v>43</v>
      </c>
      <c r="F41" s="100">
        <f>ROUND((SUM(BI125:BI153)),  2)</f>
        <v>0</v>
      </c>
      <c r="I41" s="101">
        <v>0</v>
      </c>
      <c r="J41" s="100">
        <f>0</f>
        <v>0</v>
      </c>
      <c r="L41" s="28"/>
    </row>
    <row r="42" spans="2:12" s="1" customFormat="1" ht="6.9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45" customHeight="1">
      <c r="B44" s="28"/>
      <c r="I44" s="93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4.95" customHeight="1">
      <c r="B82" s="28"/>
      <c r="C82" s="17" t="s">
        <v>128</v>
      </c>
      <c r="I82" s="93"/>
      <c r="L82" s="28"/>
    </row>
    <row r="83" spans="2:12" s="1" customFormat="1" ht="6.9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30" t="str">
        <f>E7</f>
        <v>Centrum integrovanej zdravotnej starostlivosti v meste Dobšiná</v>
      </c>
      <c r="F85" s="231"/>
      <c r="G85" s="231"/>
      <c r="H85" s="231"/>
      <c r="I85" s="93"/>
      <c r="L85" s="28"/>
    </row>
    <row r="86" spans="2:12" ht="12" customHeight="1">
      <c r="B86" s="16"/>
      <c r="C86" s="23" t="s">
        <v>122</v>
      </c>
      <c r="L86" s="16"/>
    </row>
    <row r="87" spans="2:12" ht="25.5" customHeight="1">
      <c r="B87" s="16"/>
      <c r="E87" s="230" t="s">
        <v>1996</v>
      </c>
      <c r="F87" s="191"/>
      <c r="G87" s="191"/>
      <c r="H87" s="191"/>
      <c r="L87" s="16"/>
    </row>
    <row r="88" spans="2:12" ht="12" customHeight="1">
      <c r="B88" s="16"/>
      <c r="C88" s="23" t="s">
        <v>124</v>
      </c>
      <c r="L88" s="16"/>
    </row>
    <row r="89" spans="2:12" s="1" customFormat="1" ht="25.5" customHeight="1">
      <c r="B89" s="28"/>
      <c r="E89" s="232" t="s">
        <v>1997</v>
      </c>
      <c r="F89" s="233"/>
      <c r="G89" s="233"/>
      <c r="H89" s="233"/>
      <c r="I89" s="93"/>
      <c r="L89" s="28"/>
    </row>
    <row r="90" spans="2:12" s="1" customFormat="1" ht="12" customHeight="1">
      <c r="B90" s="28"/>
      <c r="C90" s="23" t="s">
        <v>126</v>
      </c>
      <c r="I90" s="93"/>
      <c r="L90" s="28"/>
    </row>
    <row r="91" spans="2:12" s="1" customFormat="1" ht="16.5" customHeight="1">
      <c r="B91" s="28"/>
      <c r="E91" s="198" t="str">
        <f>E13</f>
        <v>N.02 - Vodovodná prípojka</v>
      </c>
      <c r="F91" s="233"/>
      <c r="G91" s="233"/>
      <c r="H91" s="233"/>
      <c r="I91" s="93"/>
      <c r="L91" s="28"/>
    </row>
    <row r="92" spans="2:12" s="1" customFormat="1" ht="6.9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kat. územie Dobšiná, parc. číslo 1319/1</v>
      </c>
      <c r="I93" s="94" t="s">
        <v>21</v>
      </c>
      <c r="J93" s="48" t="str">
        <f>IF(J16="","",J16)</f>
        <v>12/2018</v>
      </c>
      <c r="L93" s="28"/>
    </row>
    <row r="94" spans="2:12" s="1" customFormat="1" ht="6.95" customHeight="1">
      <c r="B94" s="28"/>
      <c r="I94" s="93"/>
      <c r="L94" s="28"/>
    </row>
    <row r="95" spans="2:12" s="1" customFormat="1" ht="43.15" customHeight="1">
      <c r="B95" s="28"/>
      <c r="C95" s="23" t="s">
        <v>22</v>
      </c>
      <c r="F95" s="21" t="str">
        <f>E19</f>
        <v>mesto Dobšiná, SNP 554, 049 25 Dobšiná, SR</v>
      </c>
      <c r="I95" s="94" t="s">
        <v>28</v>
      </c>
      <c r="J95" s="26" t="str">
        <f>E25</f>
        <v>Ing.Jiří Tencar Ph.D.;Južná trieda 1566/41, Košice</v>
      </c>
      <c r="L95" s="28"/>
    </row>
    <row r="96" spans="2:12" s="1" customFormat="1" ht="15.2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 xml:space="preserve"> 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129</v>
      </c>
      <c r="D98" s="102"/>
      <c r="E98" s="102"/>
      <c r="F98" s="102"/>
      <c r="G98" s="102"/>
      <c r="H98" s="102"/>
      <c r="I98" s="116"/>
      <c r="J98" s="117" t="s">
        <v>130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" customHeight="1">
      <c r="B100" s="28"/>
      <c r="C100" s="118" t="s">
        <v>131</v>
      </c>
      <c r="I100" s="93"/>
      <c r="J100" s="62">
        <f>J125</f>
        <v>0</v>
      </c>
      <c r="L100" s="28"/>
      <c r="AU100" s="13" t="s">
        <v>132</v>
      </c>
    </row>
    <row r="101" spans="2:47" s="8" customFormat="1" ht="24.95" customHeight="1">
      <c r="B101" s="119"/>
      <c r="D101" s="120" t="s">
        <v>2304</v>
      </c>
      <c r="E101" s="121"/>
      <c r="F101" s="121"/>
      <c r="G101" s="121"/>
      <c r="H101" s="121"/>
      <c r="I101" s="122"/>
      <c r="J101" s="123">
        <f>J126</f>
        <v>0</v>
      </c>
      <c r="L101" s="119"/>
    </row>
    <row r="102" spans="2:47" s="1" customFormat="1" ht="21.75" customHeight="1">
      <c r="B102" s="28"/>
      <c r="I102" s="93"/>
      <c r="L102" s="28"/>
    </row>
    <row r="103" spans="2:47" s="1" customFormat="1" ht="6.95" customHeight="1">
      <c r="B103" s="40"/>
      <c r="C103" s="41"/>
      <c r="D103" s="41"/>
      <c r="E103" s="41"/>
      <c r="F103" s="41"/>
      <c r="G103" s="41"/>
      <c r="H103" s="41"/>
      <c r="I103" s="113"/>
      <c r="J103" s="41"/>
      <c r="K103" s="41"/>
      <c r="L103" s="28"/>
    </row>
    <row r="107" spans="2:47" s="1" customFormat="1" ht="6.95" customHeight="1">
      <c r="B107" s="42"/>
      <c r="C107" s="43"/>
      <c r="D107" s="43"/>
      <c r="E107" s="43"/>
      <c r="F107" s="43"/>
      <c r="G107" s="43"/>
      <c r="H107" s="43"/>
      <c r="I107" s="114"/>
      <c r="J107" s="43"/>
      <c r="K107" s="43"/>
      <c r="L107" s="28"/>
    </row>
    <row r="108" spans="2:47" s="1" customFormat="1" ht="24.95" customHeight="1">
      <c r="B108" s="28"/>
      <c r="C108" s="17" t="s">
        <v>162</v>
      </c>
      <c r="I108" s="93"/>
      <c r="L108" s="28"/>
    </row>
    <row r="109" spans="2:47" s="1" customFormat="1" ht="6.95" customHeight="1">
      <c r="B109" s="28"/>
      <c r="I109" s="93"/>
      <c r="L109" s="28"/>
    </row>
    <row r="110" spans="2:47" s="1" customFormat="1" ht="12" customHeight="1">
      <c r="B110" s="28"/>
      <c r="C110" s="23" t="s">
        <v>15</v>
      </c>
      <c r="I110" s="93"/>
      <c r="L110" s="28"/>
    </row>
    <row r="111" spans="2:47" s="1" customFormat="1" ht="16.5" customHeight="1">
      <c r="B111" s="28"/>
      <c r="E111" s="230" t="str">
        <f>E7</f>
        <v>Centrum integrovanej zdravotnej starostlivosti v meste Dobšiná</v>
      </c>
      <c r="F111" s="231"/>
      <c r="G111" s="231"/>
      <c r="H111" s="231"/>
      <c r="I111" s="93"/>
      <c r="L111" s="28"/>
    </row>
    <row r="112" spans="2:47" ht="12" customHeight="1">
      <c r="B112" s="16"/>
      <c r="C112" s="23" t="s">
        <v>122</v>
      </c>
      <c r="L112" s="16"/>
    </row>
    <row r="113" spans="2:65" ht="25.5" customHeight="1">
      <c r="B113" s="16"/>
      <c r="E113" s="230" t="s">
        <v>1996</v>
      </c>
      <c r="F113" s="191"/>
      <c r="G113" s="191"/>
      <c r="H113" s="191"/>
      <c r="L113" s="16"/>
    </row>
    <row r="114" spans="2:65" ht="12" customHeight="1">
      <c r="B114" s="16"/>
      <c r="C114" s="23" t="s">
        <v>124</v>
      </c>
      <c r="L114" s="16"/>
    </row>
    <row r="115" spans="2:65" s="1" customFormat="1" ht="25.5" customHeight="1">
      <c r="B115" s="28"/>
      <c r="E115" s="232" t="s">
        <v>1997</v>
      </c>
      <c r="F115" s="233"/>
      <c r="G115" s="233"/>
      <c r="H115" s="233"/>
      <c r="I115" s="93"/>
      <c r="L115" s="28"/>
    </row>
    <row r="116" spans="2:65" s="1" customFormat="1" ht="12" customHeight="1">
      <c r="B116" s="28"/>
      <c r="C116" s="23" t="s">
        <v>126</v>
      </c>
      <c r="I116" s="93"/>
      <c r="L116" s="28"/>
    </row>
    <row r="117" spans="2:65" s="1" customFormat="1" ht="16.5" customHeight="1">
      <c r="B117" s="28"/>
      <c r="E117" s="198" t="str">
        <f>E13</f>
        <v>N.02 - Vodovodná prípojka</v>
      </c>
      <c r="F117" s="233"/>
      <c r="G117" s="233"/>
      <c r="H117" s="233"/>
      <c r="I117" s="93"/>
      <c r="L117" s="28"/>
    </row>
    <row r="118" spans="2:65" s="1" customFormat="1" ht="6.95" customHeight="1">
      <c r="B118" s="28"/>
      <c r="I118" s="93"/>
      <c r="L118" s="28"/>
    </row>
    <row r="119" spans="2:65" s="1" customFormat="1" ht="12" customHeight="1">
      <c r="B119" s="28"/>
      <c r="C119" s="23" t="s">
        <v>19</v>
      </c>
      <c r="F119" s="21" t="str">
        <f>F16</f>
        <v>kat. územie Dobšiná, parc. číslo 1319/1</v>
      </c>
      <c r="I119" s="94" t="s">
        <v>21</v>
      </c>
      <c r="J119" s="48" t="str">
        <f>IF(J16="","",J16)</f>
        <v>12/2018</v>
      </c>
      <c r="L119" s="28"/>
    </row>
    <row r="120" spans="2:65" s="1" customFormat="1" ht="6.95" customHeight="1">
      <c r="B120" s="28"/>
      <c r="I120" s="93"/>
      <c r="L120" s="28"/>
    </row>
    <row r="121" spans="2:65" s="1" customFormat="1" ht="43.15" customHeight="1">
      <c r="B121" s="28"/>
      <c r="C121" s="23" t="s">
        <v>22</v>
      </c>
      <c r="F121" s="21" t="str">
        <f>E19</f>
        <v>mesto Dobšiná, SNP 554, 049 25 Dobšiná, SR</v>
      </c>
      <c r="I121" s="94" t="s">
        <v>28</v>
      </c>
      <c r="J121" s="26" t="str">
        <f>E25</f>
        <v>Ing.Jiří Tencar Ph.D.;Južná trieda 1566/41, Košice</v>
      </c>
      <c r="L121" s="28"/>
    </row>
    <row r="122" spans="2:65" s="1" customFormat="1" ht="15.2" customHeight="1">
      <c r="B122" s="28"/>
      <c r="C122" s="23" t="s">
        <v>26</v>
      </c>
      <c r="F122" s="21" t="str">
        <f>IF(E22="","",E22)</f>
        <v>Vyplň údaj</v>
      </c>
      <c r="I122" s="94" t="s">
        <v>31</v>
      </c>
      <c r="J122" s="26" t="str">
        <f>E28</f>
        <v xml:space="preserve"> </v>
      </c>
      <c r="L122" s="28"/>
    </row>
    <row r="123" spans="2:65" s="1" customFormat="1" ht="10.35" customHeight="1">
      <c r="B123" s="28"/>
      <c r="I123" s="93"/>
      <c r="L123" s="28"/>
    </row>
    <row r="124" spans="2:65" s="10" customFormat="1" ht="29.25" customHeight="1">
      <c r="B124" s="129"/>
      <c r="C124" s="130" t="s">
        <v>163</v>
      </c>
      <c r="D124" s="131" t="s">
        <v>59</v>
      </c>
      <c r="E124" s="131" t="s">
        <v>55</v>
      </c>
      <c r="F124" s="131" t="s">
        <v>56</v>
      </c>
      <c r="G124" s="131" t="s">
        <v>164</v>
      </c>
      <c r="H124" s="131" t="s">
        <v>165</v>
      </c>
      <c r="I124" s="132" t="s">
        <v>166</v>
      </c>
      <c r="J124" s="133" t="s">
        <v>130</v>
      </c>
      <c r="K124" s="134" t="s">
        <v>167</v>
      </c>
      <c r="L124" s="129"/>
      <c r="M124" s="55" t="s">
        <v>1</v>
      </c>
      <c r="N124" s="56" t="s">
        <v>38</v>
      </c>
      <c r="O124" s="56" t="s">
        <v>168</v>
      </c>
      <c r="P124" s="56" t="s">
        <v>169</v>
      </c>
      <c r="Q124" s="56" t="s">
        <v>170</v>
      </c>
      <c r="R124" s="56" t="s">
        <v>171</v>
      </c>
      <c r="S124" s="56" t="s">
        <v>172</v>
      </c>
      <c r="T124" s="57" t="s">
        <v>173</v>
      </c>
    </row>
    <row r="125" spans="2:65" s="1" customFormat="1" ht="22.9" customHeight="1">
      <c r="B125" s="28"/>
      <c r="C125" s="60" t="s">
        <v>131</v>
      </c>
      <c r="I125" s="93"/>
      <c r="J125" s="135">
        <f>BK125</f>
        <v>0</v>
      </c>
      <c r="L125" s="28"/>
      <c r="M125" s="58"/>
      <c r="N125" s="49"/>
      <c r="O125" s="49"/>
      <c r="P125" s="136">
        <f>P126</f>
        <v>0</v>
      </c>
      <c r="Q125" s="49"/>
      <c r="R125" s="136">
        <f>R126</f>
        <v>0</v>
      </c>
      <c r="S125" s="49"/>
      <c r="T125" s="137">
        <f>T126</f>
        <v>0</v>
      </c>
      <c r="AT125" s="13" t="s">
        <v>73</v>
      </c>
      <c r="AU125" s="13" t="s">
        <v>132</v>
      </c>
      <c r="BK125" s="138">
        <f>BK126</f>
        <v>0</v>
      </c>
    </row>
    <row r="126" spans="2:65" s="11" customFormat="1" ht="25.9" customHeight="1">
      <c r="B126" s="139"/>
      <c r="D126" s="140" t="s">
        <v>73</v>
      </c>
      <c r="E126" s="141" t="s">
        <v>2305</v>
      </c>
      <c r="F126" s="141" t="s">
        <v>113</v>
      </c>
      <c r="I126" s="142"/>
      <c r="J126" s="143">
        <f>BK126</f>
        <v>0</v>
      </c>
      <c r="L126" s="139"/>
      <c r="M126" s="144"/>
      <c r="N126" s="145"/>
      <c r="O126" s="145"/>
      <c r="P126" s="146">
        <f>SUM(P127:P153)</f>
        <v>0</v>
      </c>
      <c r="Q126" s="145"/>
      <c r="R126" s="146">
        <f>SUM(R127:R153)</f>
        <v>0</v>
      </c>
      <c r="S126" s="145"/>
      <c r="T126" s="147">
        <f>SUM(T127:T153)</f>
        <v>0</v>
      </c>
      <c r="AR126" s="140" t="s">
        <v>81</v>
      </c>
      <c r="AT126" s="148" t="s">
        <v>73</v>
      </c>
      <c r="AU126" s="148" t="s">
        <v>74</v>
      </c>
      <c r="AY126" s="140" t="s">
        <v>176</v>
      </c>
      <c r="BK126" s="149">
        <f>SUM(BK127:BK153)</f>
        <v>0</v>
      </c>
    </row>
    <row r="127" spans="2:65" s="1" customFormat="1" ht="24" customHeight="1">
      <c r="B127" s="152"/>
      <c r="C127" s="153" t="s">
        <v>81</v>
      </c>
      <c r="D127" s="153" t="s">
        <v>178</v>
      </c>
      <c r="E127" s="154" t="s">
        <v>2306</v>
      </c>
      <c r="F127" s="155" t="s">
        <v>2307</v>
      </c>
      <c r="G127" s="156" t="s">
        <v>181</v>
      </c>
      <c r="H127" s="157">
        <v>10</v>
      </c>
      <c r="I127" s="158"/>
      <c r="J127" s="159">
        <f t="shared" ref="J127:J153" si="0">ROUND(I127*H127,2)</f>
        <v>0</v>
      </c>
      <c r="K127" s="155" t="s">
        <v>1</v>
      </c>
      <c r="L127" s="28"/>
      <c r="M127" s="160" t="s">
        <v>1</v>
      </c>
      <c r="N127" s="161" t="s">
        <v>40</v>
      </c>
      <c r="O127" s="51"/>
      <c r="P127" s="162">
        <f t="shared" ref="P127:P153" si="1">O127*H127</f>
        <v>0</v>
      </c>
      <c r="Q127" s="162">
        <v>0</v>
      </c>
      <c r="R127" s="162">
        <f t="shared" ref="R127:R153" si="2">Q127*H127</f>
        <v>0</v>
      </c>
      <c r="S127" s="162">
        <v>0</v>
      </c>
      <c r="T127" s="163">
        <f t="shared" ref="T127:T153" si="3">S127*H127</f>
        <v>0</v>
      </c>
      <c r="AR127" s="164" t="s">
        <v>183</v>
      </c>
      <c r="AT127" s="164" t="s">
        <v>178</v>
      </c>
      <c r="AU127" s="164" t="s">
        <v>81</v>
      </c>
      <c r="AY127" s="13" t="s">
        <v>176</v>
      </c>
      <c r="BE127" s="165">
        <f t="shared" ref="BE127:BE153" si="4">IF(N127="základná",J127,0)</f>
        <v>0</v>
      </c>
      <c r="BF127" s="165">
        <f t="shared" ref="BF127:BF153" si="5">IF(N127="znížená",J127,0)</f>
        <v>0</v>
      </c>
      <c r="BG127" s="165">
        <f t="shared" ref="BG127:BG153" si="6">IF(N127="zákl. prenesená",J127,0)</f>
        <v>0</v>
      </c>
      <c r="BH127" s="165">
        <f t="shared" ref="BH127:BH153" si="7">IF(N127="zníž. prenesená",J127,0)</f>
        <v>0</v>
      </c>
      <c r="BI127" s="165">
        <f t="shared" ref="BI127:BI153" si="8">IF(N127="nulová",J127,0)</f>
        <v>0</v>
      </c>
      <c r="BJ127" s="13" t="s">
        <v>86</v>
      </c>
      <c r="BK127" s="165">
        <f t="shared" ref="BK127:BK153" si="9">ROUND(I127*H127,2)</f>
        <v>0</v>
      </c>
      <c r="BL127" s="13" t="s">
        <v>183</v>
      </c>
      <c r="BM127" s="164" t="s">
        <v>86</v>
      </c>
    </row>
    <row r="128" spans="2:65" s="1" customFormat="1" ht="16.5" customHeight="1">
      <c r="B128" s="152"/>
      <c r="C128" s="153" t="s">
        <v>86</v>
      </c>
      <c r="D128" s="153" t="s">
        <v>178</v>
      </c>
      <c r="E128" s="154" t="s">
        <v>2308</v>
      </c>
      <c r="F128" s="155" t="s">
        <v>2309</v>
      </c>
      <c r="G128" s="156" t="s">
        <v>190</v>
      </c>
      <c r="H128" s="157">
        <v>14</v>
      </c>
      <c r="I128" s="158"/>
      <c r="J128" s="159">
        <f t="shared" si="0"/>
        <v>0</v>
      </c>
      <c r="K128" s="155" t="s">
        <v>1</v>
      </c>
      <c r="L128" s="28"/>
      <c r="M128" s="160" t="s">
        <v>1</v>
      </c>
      <c r="N128" s="161" t="s">
        <v>40</v>
      </c>
      <c r="O128" s="51"/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AR128" s="164" t="s">
        <v>183</v>
      </c>
      <c r="AT128" s="164" t="s">
        <v>178</v>
      </c>
      <c r="AU128" s="164" t="s">
        <v>81</v>
      </c>
      <c r="AY128" s="13" t="s">
        <v>176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3" t="s">
        <v>86</v>
      </c>
      <c r="BK128" s="165">
        <f t="shared" si="9"/>
        <v>0</v>
      </c>
      <c r="BL128" s="13" t="s">
        <v>183</v>
      </c>
      <c r="BM128" s="164" t="s">
        <v>183</v>
      </c>
    </row>
    <row r="129" spans="2:65" s="1" customFormat="1" ht="24" customHeight="1">
      <c r="B129" s="152"/>
      <c r="C129" s="153" t="s">
        <v>91</v>
      </c>
      <c r="D129" s="153" t="s">
        <v>178</v>
      </c>
      <c r="E129" s="154" t="s">
        <v>196</v>
      </c>
      <c r="F129" s="155" t="s">
        <v>197</v>
      </c>
      <c r="G129" s="156" t="s">
        <v>190</v>
      </c>
      <c r="H129" s="157">
        <v>14</v>
      </c>
      <c r="I129" s="158"/>
      <c r="J129" s="159">
        <f t="shared" si="0"/>
        <v>0</v>
      </c>
      <c r="K129" s="155" t="s">
        <v>1</v>
      </c>
      <c r="L129" s="28"/>
      <c r="M129" s="160" t="s">
        <v>1</v>
      </c>
      <c r="N129" s="161" t="s">
        <v>40</v>
      </c>
      <c r="O129" s="51"/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AR129" s="164" t="s">
        <v>183</v>
      </c>
      <c r="AT129" s="164" t="s">
        <v>178</v>
      </c>
      <c r="AU129" s="164" t="s">
        <v>81</v>
      </c>
      <c r="AY129" s="13" t="s">
        <v>176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3" t="s">
        <v>86</v>
      </c>
      <c r="BK129" s="165">
        <f t="shared" si="9"/>
        <v>0</v>
      </c>
      <c r="BL129" s="13" t="s">
        <v>183</v>
      </c>
      <c r="BM129" s="164" t="s">
        <v>199</v>
      </c>
    </row>
    <row r="130" spans="2:65" s="1" customFormat="1" ht="36" customHeight="1">
      <c r="B130" s="152"/>
      <c r="C130" s="153" t="s">
        <v>183</v>
      </c>
      <c r="D130" s="153" t="s">
        <v>178</v>
      </c>
      <c r="E130" s="154" t="s">
        <v>2310</v>
      </c>
      <c r="F130" s="155" t="s">
        <v>2311</v>
      </c>
      <c r="G130" s="156" t="s">
        <v>190</v>
      </c>
      <c r="H130" s="157">
        <v>14</v>
      </c>
      <c r="I130" s="158"/>
      <c r="J130" s="159">
        <f t="shared" si="0"/>
        <v>0</v>
      </c>
      <c r="K130" s="155" t="s">
        <v>1</v>
      </c>
      <c r="L130" s="28"/>
      <c r="M130" s="160" t="s">
        <v>1</v>
      </c>
      <c r="N130" s="161" t="s">
        <v>40</v>
      </c>
      <c r="O130" s="51"/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AR130" s="164" t="s">
        <v>183</v>
      </c>
      <c r="AT130" s="164" t="s">
        <v>178</v>
      </c>
      <c r="AU130" s="164" t="s">
        <v>81</v>
      </c>
      <c r="AY130" s="13" t="s">
        <v>176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3" t="s">
        <v>86</v>
      </c>
      <c r="BK130" s="165">
        <f t="shared" si="9"/>
        <v>0</v>
      </c>
      <c r="BL130" s="13" t="s">
        <v>183</v>
      </c>
      <c r="BM130" s="164" t="s">
        <v>208</v>
      </c>
    </row>
    <row r="131" spans="2:65" s="1" customFormat="1" ht="24" customHeight="1">
      <c r="B131" s="152"/>
      <c r="C131" s="153" t="s">
        <v>195</v>
      </c>
      <c r="D131" s="153" t="s">
        <v>178</v>
      </c>
      <c r="E131" s="154" t="s">
        <v>2312</v>
      </c>
      <c r="F131" s="155" t="s">
        <v>2313</v>
      </c>
      <c r="G131" s="156" t="s">
        <v>190</v>
      </c>
      <c r="H131" s="157">
        <v>14</v>
      </c>
      <c r="I131" s="158"/>
      <c r="J131" s="159">
        <f t="shared" si="0"/>
        <v>0</v>
      </c>
      <c r="K131" s="155" t="s">
        <v>1</v>
      </c>
      <c r="L131" s="28"/>
      <c r="M131" s="160" t="s">
        <v>1</v>
      </c>
      <c r="N131" s="161" t="s">
        <v>40</v>
      </c>
      <c r="O131" s="51"/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AR131" s="164" t="s">
        <v>183</v>
      </c>
      <c r="AT131" s="164" t="s">
        <v>178</v>
      </c>
      <c r="AU131" s="164" t="s">
        <v>81</v>
      </c>
      <c r="AY131" s="13" t="s">
        <v>176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3" t="s">
        <v>86</v>
      </c>
      <c r="BK131" s="165">
        <f t="shared" si="9"/>
        <v>0</v>
      </c>
      <c r="BL131" s="13" t="s">
        <v>183</v>
      </c>
      <c r="BM131" s="164" t="s">
        <v>218</v>
      </c>
    </row>
    <row r="132" spans="2:65" s="1" customFormat="1" ht="24" customHeight="1">
      <c r="B132" s="152"/>
      <c r="C132" s="166" t="s">
        <v>199</v>
      </c>
      <c r="D132" s="166" t="s">
        <v>383</v>
      </c>
      <c r="E132" s="167" t="s">
        <v>2314</v>
      </c>
      <c r="F132" s="168" t="s">
        <v>2315</v>
      </c>
      <c r="G132" s="169" t="s">
        <v>431</v>
      </c>
      <c r="H132" s="170">
        <v>2</v>
      </c>
      <c r="I132" s="171"/>
      <c r="J132" s="172">
        <f t="shared" si="0"/>
        <v>0</v>
      </c>
      <c r="K132" s="168" t="s">
        <v>1</v>
      </c>
      <c r="L132" s="173"/>
      <c r="M132" s="174" t="s">
        <v>1</v>
      </c>
      <c r="N132" s="175" t="s">
        <v>40</v>
      </c>
      <c r="O132" s="51"/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AR132" s="164" t="s">
        <v>208</v>
      </c>
      <c r="AT132" s="164" t="s">
        <v>383</v>
      </c>
      <c r="AU132" s="164" t="s">
        <v>81</v>
      </c>
      <c r="AY132" s="13" t="s">
        <v>176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3" t="s">
        <v>86</v>
      </c>
      <c r="BK132" s="165">
        <f t="shared" si="9"/>
        <v>0</v>
      </c>
      <c r="BL132" s="13" t="s">
        <v>183</v>
      </c>
      <c r="BM132" s="164" t="s">
        <v>227</v>
      </c>
    </row>
    <row r="133" spans="2:65" s="1" customFormat="1" ht="24" customHeight="1">
      <c r="B133" s="152"/>
      <c r="C133" s="166" t="s">
        <v>203</v>
      </c>
      <c r="D133" s="166" t="s">
        <v>383</v>
      </c>
      <c r="E133" s="167" t="s">
        <v>2316</v>
      </c>
      <c r="F133" s="168" t="s">
        <v>2317</v>
      </c>
      <c r="G133" s="169" t="s">
        <v>431</v>
      </c>
      <c r="H133" s="170">
        <v>9</v>
      </c>
      <c r="I133" s="171"/>
      <c r="J133" s="172">
        <f t="shared" si="0"/>
        <v>0</v>
      </c>
      <c r="K133" s="168" t="s">
        <v>1</v>
      </c>
      <c r="L133" s="173"/>
      <c r="M133" s="174" t="s">
        <v>1</v>
      </c>
      <c r="N133" s="175" t="s">
        <v>40</v>
      </c>
      <c r="O133" s="51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AR133" s="164" t="s">
        <v>208</v>
      </c>
      <c r="AT133" s="164" t="s">
        <v>383</v>
      </c>
      <c r="AU133" s="164" t="s">
        <v>81</v>
      </c>
      <c r="AY133" s="13" t="s">
        <v>176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3" t="s">
        <v>86</v>
      </c>
      <c r="BK133" s="165">
        <f t="shared" si="9"/>
        <v>0</v>
      </c>
      <c r="BL133" s="13" t="s">
        <v>183</v>
      </c>
      <c r="BM133" s="164" t="s">
        <v>236</v>
      </c>
    </row>
    <row r="134" spans="2:65" s="1" customFormat="1" ht="24" customHeight="1">
      <c r="B134" s="152"/>
      <c r="C134" s="153" t="s">
        <v>208</v>
      </c>
      <c r="D134" s="153" t="s">
        <v>178</v>
      </c>
      <c r="E134" s="154" t="s">
        <v>209</v>
      </c>
      <c r="F134" s="155" t="s">
        <v>2318</v>
      </c>
      <c r="G134" s="156" t="s">
        <v>190</v>
      </c>
      <c r="H134" s="157">
        <v>14</v>
      </c>
      <c r="I134" s="158"/>
      <c r="J134" s="159">
        <f t="shared" si="0"/>
        <v>0</v>
      </c>
      <c r="K134" s="155" t="s">
        <v>1</v>
      </c>
      <c r="L134" s="28"/>
      <c r="M134" s="160" t="s">
        <v>1</v>
      </c>
      <c r="N134" s="161" t="s">
        <v>40</v>
      </c>
      <c r="O134" s="51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AR134" s="164" t="s">
        <v>183</v>
      </c>
      <c r="AT134" s="164" t="s">
        <v>178</v>
      </c>
      <c r="AU134" s="164" t="s">
        <v>81</v>
      </c>
      <c r="AY134" s="13" t="s">
        <v>176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3" t="s">
        <v>86</v>
      </c>
      <c r="BK134" s="165">
        <f t="shared" si="9"/>
        <v>0</v>
      </c>
      <c r="BL134" s="13" t="s">
        <v>183</v>
      </c>
      <c r="BM134" s="164" t="s">
        <v>244</v>
      </c>
    </row>
    <row r="135" spans="2:65" s="1" customFormat="1" ht="24" customHeight="1">
      <c r="B135" s="152"/>
      <c r="C135" s="153" t="s">
        <v>213</v>
      </c>
      <c r="D135" s="153" t="s">
        <v>178</v>
      </c>
      <c r="E135" s="154" t="s">
        <v>2319</v>
      </c>
      <c r="F135" s="155" t="s">
        <v>2320</v>
      </c>
      <c r="G135" s="156" t="s">
        <v>431</v>
      </c>
      <c r="H135" s="157">
        <v>2</v>
      </c>
      <c r="I135" s="158"/>
      <c r="J135" s="159">
        <f t="shared" si="0"/>
        <v>0</v>
      </c>
      <c r="K135" s="155" t="s">
        <v>1</v>
      </c>
      <c r="L135" s="28"/>
      <c r="M135" s="160" t="s">
        <v>1</v>
      </c>
      <c r="N135" s="161" t="s">
        <v>40</v>
      </c>
      <c r="O135" s="51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AR135" s="164" t="s">
        <v>183</v>
      </c>
      <c r="AT135" s="164" t="s">
        <v>178</v>
      </c>
      <c r="AU135" s="164" t="s">
        <v>81</v>
      </c>
      <c r="AY135" s="13" t="s">
        <v>176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3" t="s">
        <v>86</v>
      </c>
      <c r="BK135" s="165">
        <f t="shared" si="9"/>
        <v>0</v>
      </c>
      <c r="BL135" s="13" t="s">
        <v>183</v>
      </c>
      <c r="BM135" s="164" t="s">
        <v>252</v>
      </c>
    </row>
    <row r="136" spans="2:65" s="1" customFormat="1" ht="24" customHeight="1">
      <c r="B136" s="152"/>
      <c r="C136" s="153" t="s">
        <v>218</v>
      </c>
      <c r="D136" s="153" t="s">
        <v>178</v>
      </c>
      <c r="E136" s="154" t="s">
        <v>2321</v>
      </c>
      <c r="F136" s="155" t="s">
        <v>2322</v>
      </c>
      <c r="G136" s="156" t="s">
        <v>431</v>
      </c>
      <c r="H136" s="157">
        <v>9</v>
      </c>
      <c r="I136" s="158"/>
      <c r="J136" s="159">
        <f t="shared" si="0"/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AR136" s="164" t="s">
        <v>183</v>
      </c>
      <c r="AT136" s="164" t="s">
        <v>178</v>
      </c>
      <c r="AU136" s="164" t="s">
        <v>81</v>
      </c>
      <c r="AY136" s="13" t="s">
        <v>176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3" t="s">
        <v>86</v>
      </c>
      <c r="BK136" s="165">
        <f t="shared" si="9"/>
        <v>0</v>
      </c>
      <c r="BL136" s="13" t="s">
        <v>183</v>
      </c>
      <c r="BM136" s="164" t="s">
        <v>7</v>
      </c>
    </row>
    <row r="137" spans="2:65" s="1" customFormat="1" ht="16.5" customHeight="1">
      <c r="B137" s="152"/>
      <c r="C137" s="166" t="s">
        <v>223</v>
      </c>
      <c r="D137" s="166" t="s">
        <v>383</v>
      </c>
      <c r="E137" s="167" t="s">
        <v>2323</v>
      </c>
      <c r="F137" s="168" t="s">
        <v>2324</v>
      </c>
      <c r="G137" s="169" t="s">
        <v>221</v>
      </c>
      <c r="H137" s="170">
        <v>1</v>
      </c>
      <c r="I137" s="171"/>
      <c r="J137" s="172">
        <f t="shared" si="0"/>
        <v>0</v>
      </c>
      <c r="K137" s="168" t="s">
        <v>1</v>
      </c>
      <c r="L137" s="173"/>
      <c r="M137" s="174" t="s">
        <v>1</v>
      </c>
      <c r="N137" s="175" t="s">
        <v>40</v>
      </c>
      <c r="O137" s="5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64" t="s">
        <v>208</v>
      </c>
      <c r="AT137" s="164" t="s">
        <v>383</v>
      </c>
      <c r="AU137" s="164" t="s">
        <v>81</v>
      </c>
      <c r="AY137" s="13" t="s">
        <v>176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3" t="s">
        <v>86</v>
      </c>
      <c r="BK137" s="165">
        <f t="shared" si="9"/>
        <v>0</v>
      </c>
      <c r="BL137" s="13" t="s">
        <v>183</v>
      </c>
      <c r="BM137" s="164" t="s">
        <v>269</v>
      </c>
    </row>
    <row r="138" spans="2:65" s="1" customFormat="1" ht="24" customHeight="1">
      <c r="B138" s="152"/>
      <c r="C138" s="153" t="s">
        <v>227</v>
      </c>
      <c r="D138" s="153" t="s">
        <v>178</v>
      </c>
      <c r="E138" s="154" t="s">
        <v>2325</v>
      </c>
      <c r="F138" s="155" t="s">
        <v>2326</v>
      </c>
      <c r="G138" s="156" t="s">
        <v>221</v>
      </c>
      <c r="H138" s="157">
        <v>1</v>
      </c>
      <c r="I138" s="158"/>
      <c r="J138" s="159">
        <f t="shared" si="0"/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AR138" s="164" t="s">
        <v>183</v>
      </c>
      <c r="AT138" s="164" t="s">
        <v>178</v>
      </c>
      <c r="AU138" s="164" t="s">
        <v>81</v>
      </c>
      <c r="AY138" s="13" t="s">
        <v>176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3" t="s">
        <v>86</v>
      </c>
      <c r="BK138" s="165">
        <f t="shared" si="9"/>
        <v>0</v>
      </c>
      <c r="BL138" s="13" t="s">
        <v>183</v>
      </c>
      <c r="BM138" s="164" t="s">
        <v>277</v>
      </c>
    </row>
    <row r="139" spans="2:65" s="1" customFormat="1" ht="16.5" customHeight="1">
      <c r="B139" s="152"/>
      <c r="C139" s="166" t="s">
        <v>231</v>
      </c>
      <c r="D139" s="166" t="s">
        <v>383</v>
      </c>
      <c r="E139" s="167" t="s">
        <v>2327</v>
      </c>
      <c r="F139" s="168" t="s">
        <v>2328</v>
      </c>
      <c r="G139" s="169" t="s">
        <v>221</v>
      </c>
      <c r="H139" s="170">
        <v>1</v>
      </c>
      <c r="I139" s="171"/>
      <c r="J139" s="172">
        <f t="shared" si="0"/>
        <v>0</v>
      </c>
      <c r="K139" s="168" t="s">
        <v>1</v>
      </c>
      <c r="L139" s="173"/>
      <c r="M139" s="174" t="s">
        <v>1</v>
      </c>
      <c r="N139" s="175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208</v>
      </c>
      <c r="AT139" s="164" t="s">
        <v>383</v>
      </c>
      <c r="AU139" s="164" t="s">
        <v>81</v>
      </c>
      <c r="AY139" s="13" t="s">
        <v>176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183</v>
      </c>
      <c r="BM139" s="164" t="s">
        <v>285</v>
      </c>
    </row>
    <row r="140" spans="2:65" s="1" customFormat="1" ht="24" customHeight="1">
      <c r="B140" s="152"/>
      <c r="C140" s="166" t="s">
        <v>236</v>
      </c>
      <c r="D140" s="166" t="s">
        <v>383</v>
      </c>
      <c r="E140" s="167" t="s">
        <v>2329</v>
      </c>
      <c r="F140" s="168" t="s">
        <v>2330</v>
      </c>
      <c r="G140" s="169" t="s">
        <v>221</v>
      </c>
      <c r="H140" s="170">
        <v>1</v>
      </c>
      <c r="I140" s="171"/>
      <c r="J140" s="172">
        <f t="shared" si="0"/>
        <v>0</v>
      </c>
      <c r="K140" s="168" t="s">
        <v>1</v>
      </c>
      <c r="L140" s="173"/>
      <c r="M140" s="174" t="s">
        <v>1</v>
      </c>
      <c r="N140" s="175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208</v>
      </c>
      <c r="AT140" s="164" t="s">
        <v>383</v>
      </c>
      <c r="AU140" s="164" t="s">
        <v>81</v>
      </c>
      <c r="AY140" s="13" t="s">
        <v>176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183</v>
      </c>
      <c r="BM140" s="164" t="s">
        <v>294</v>
      </c>
    </row>
    <row r="141" spans="2:65" s="1" customFormat="1" ht="24" customHeight="1">
      <c r="B141" s="152"/>
      <c r="C141" s="153" t="s">
        <v>240</v>
      </c>
      <c r="D141" s="153" t="s">
        <v>178</v>
      </c>
      <c r="E141" s="154" t="s">
        <v>2331</v>
      </c>
      <c r="F141" s="155" t="s">
        <v>2332</v>
      </c>
      <c r="G141" s="156" t="s">
        <v>221</v>
      </c>
      <c r="H141" s="157">
        <v>1</v>
      </c>
      <c r="I141" s="158"/>
      <c r="J141" s="159">
        <f t="shared" si="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183</v>
      </c>
      <c r="AT141" s="164" t="s">
        <v>178</v>
      </c>
      <c r="AU141" s="164" t="s">
        <v>81</v>
      </c>
      <c r="AY141" s="13" t="s">
        <v>176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183</v>
      </c>
      <c r="BM141" s="164" t="s">
        <v>302</v>
      </c>
    </row>
    <row r="142" spans="2:65" s="1" customFormat="1" ht="24" customHeight="1">
      <c r="B142" s="152"/>
      <c r="C142" s="166" t="s">
        <v>244</v>
      </c>
      <c r="D142" s="166" t="s">
        <v>383</v>
      </c>
      <c r="E142" s="167" t="s">
        <v>2333</v>
      </c>
      <c r="F142" s="168" t="s">
        <v>2334</v>
      </c>
      <c r="G142" s="169" t="s">
        <v>221</v>
      </c>
      <c r="H142" s="170">
        <v>2</v>
      </c>
      <c r="I142" s="171"/>
      <c r="J142" s="172">
        <f t="shared" si="0"/>
        <v>0</v>
      </c>
      <c r="K142" s="168" t="s">
        <v>1</v>
      </c>
      <c r="L142" s="173"/>
      <c r="M142" s="174" t="s">
        <v>1</v>
      </c>
      <c r="N142" s="175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208</v>
      </c>
      <c r="AT142" s="164" t="s">
        <v>383</v>
      </c>
      <c r="AU142" s="164" t="s">
        <v>81</v>
      </c>
      <c r="AY142" s="13" t="s">
        <v>176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183</v>
      </c>
      <c r="BM142" s="164" t="s">
        <v>310</v>
      </c>
    </row>
    <row r="143" spans="2:65" s="1" customFormat="1" ht="16.5" customHeight="1">
      <c r="B143" s="152"/>
      <c r="C143" s="166" t="s">
        <v>248</v>
      </c>
      <c r="D143" s="166" t="s">
        <v>383</v>
      </c>
      <c r="E143" s="167" t="s">
        <v>2335</v>
      </c>
      <c r="F143" s="168" t="s">
        <v>2336</v>
      </c>
      <c r="G143" s="169" t="s">
        <v>221</v>
      </c>
      <c r="H143" s="170">
        <v>1</v>
      </c>
      <c r="I143" s="171"/>
      <c r="J143" s="172">
        <f t="shared" si="0"/>
        <v>0</v>
      </c>
      <c r="K143" s="168" t="s">
        <v>1</v>
      </c>
      <c r="L143" s="173"/>
      <c r="M143" s="174" t="s">
        <v>1</v>
      </c>
      <c r="N143" s="175" t="s">
        <v>40</v>
      </c>
      <c r="O143" s="51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AR143" s="164" t="s">
        <v>208</v>
      </c>
      <c r="AT143" s="164" t="s">
        <v>383</v>
      </c>
      <c r="AU143" s="164" t="s">
        <v>81</v>
      </c>
      <c r="AY143" s="13" t="s">
        <v>176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3" t="s">
        <v>86</v>
      </c>
      <c r="BK143" s="165">
        <f t="shared" si="9"/>
        <v>0</v>
      </c>
      <c r="BL143" s="13" t="s">
        <v>183</v>
      </c>
      <c r="BM143" s="164" t="s">
        <v>318</v>
      </c>
    </row>
    <row r="144" spans="2:65" s="1" customFormat="1" ht="24" customHeight="1">
      <c r="B144" s="152"/>
      <c r="C144" s="166" t="s">
        <v>252</v>
      </c>
      <c r="D144" s="166" t="s">
        <v>383</v>
      </c>
      <c r="E144" s="167" t="s">
        <v>2337</v>
      </c>
      <c r="F144" s="168" t="s">
        <v>2338</v>
      </c>
      <c r="G144" s="169" t="s">
        <v>221</v>
      </c>
      <c r="H144" s="170">
        <v>1</v>
      </c>
      <c r="I144" s="171"/>
      <c r="J144" s="172">
        <f t="shared" si="0"/>
        <v>0</v>
      </c>
      <c r="K144" s="168" t="s">
        <v>1</v>
      </c>
      <c r="L144" s="173"/>
      <c r="M144" s="174" t="s">
        <v>1</v>
      </c>
      <c r="N144" s="175" t="s">
        <v>40</v>
      </c>
      <c r="O144" s="51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AR144" s="164" t="s">
        <v>208</v>
      </c>
      <c r="AT144" s="164" t="s">
        <v>383</v>
      </c>
      <c r="AU144" s="164" t="s">
        <v>81</v>
      </c>
      <c r="AY144" s="13" t="s">
        <v>176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3" t="s">
        <v>86</v>
      </c>
      <c r="BK144" s="165">
        <f t="shared" si="9"/>
        <v>0</v>
      </c>
      <c r="BL144" s="13" t="s">
        <v>183</v>
      </c>
      <c r="BM144" s="164" t="s">
        <v>326</v>
      </c>
    </row>
    <row r="145" spans="2:65" s="1" customFormat="1" ht="16.5" customHeight="1">
      <c r="B145" s="152"/>
      <c r="C145" s="166" t="s">
        <v>256</v>
      </c>
      <c r="D145" s="166" t="s">
        <v>383</v>
      </c>
      <c r="E145" s="167" t="s">
        <v>2339</v>
      </c>
      <c r="F145" s="168" t="s">
        <v>2340</v>
      </c>
      <c r="G145" s="169" t="s">
        <v>221</v>
      </c>
      <c r="H145" s="170">
        <v>1</v>
      </c>
      <c r="I145" s="171"/>
      <c r="J145" s="172">
        <f t="shared" si="0"/>
        <v>0</v>
      </c>
      <c r="K145" s="168" t="s">
        <v>1</v>
      </c>
      <c r="L145" s="173"/>
      <c r="M145" s="174" t="s">
        <v>1</v>
      </c>
      <c r="N145" s="175" t="s">
        <v>40</v>
      </c>
      <c r="O145" s="51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AR145" s="164" t="s">
        <v>208</v>
      </c>
      <c r="AT145" s="164" t="s">
        <v>383</v>
      </c>
      <c r="AU145" s="164" t="s">
        <v>81</v>
      </c>
      <c r="AY145" s="13" t="s">
        <v>176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3" t="s">
        <v>86</v>
      </c>
      <c r="BK145" s="165">
        <f t="shared" si="9"/>
        <v>0</v>
      </c>
      <c r="BL145" s="13" t="s">
        <v>183</v>
      </c>
      <c r="BM145" s="164" t="s">
        <v>334</v>
      </c>
    </row>
    <row r="146" spans="2:65" s="1" customFormat="1" ht="16.5" customHeight="1">
      <c r="B146" s="152"/>
      <c r="C146" s="166" t="s">
        <v>7</v>
      </c>
      <c r="D146" s="166" t="s">
        <v>383</v>
      </c>
      <c r="E146" s="167" t="s">
        <v>2341</v>
      </c>
      <c r="F146" s="168" t="s">
        <v>2342</v>
      </c>
      <c r="G146" s="169" t="s">
        <v>221</v>
      </c>
      <c r="H146" s="170">
        <v>1</v>
      </c>
      <c r="I146" s="171"/>
      <c r="J146" s="172">
        <f t="shared" si="0"/>
        <v>0</v>
      </c>
      <c r="K146" s="168" t="s">
        <v>1</v>
      </c>
      <c r="L146" s="173"/>
      <c r="M146" s="174" t="s">
        <v>1</v>
      </c>
      <c r="N146" s="175" t="s">
        <v>40</v>
      </c>
      <c r="O146" s="51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AR146" s="164" t="s">
        <v>208</v>
      </c>
      <c r="AT146" s="164" t="s">
        <v>383</v>
      </c>
      <c r="AU146" s="164" t="s">
        <v>81</v>
      </c>
      <c r="AY146" s="13" t="s">
        <v>176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3" t="s">
        <v>86</v>
      </c>
      <c r="BK146" s="165">
        <f t="shared" si="9"/>
        <v>0</v>
      </c>
      <c r="BL146" s="13" t="s">
        <v>183</v>
      </c>
      <c r="BM146" s="164" t="s">
        <v>342</v>
      </c>
    </row>
    <row r="147" spans="2:65" s="1" customFormat="1" ht="24" customHeight="1">
      <c r="B147" s="152"/>
      <c r="C147" s="166" t="s">
        <v>265</v>
      </c>
      <c r="D147" s="166" t="s">
        <v>383</v>
      </c>
      <c r="E147" s="167" t="s">
        <v>2343</v>
      </c>
      <c r="F147" s="168" t="s">
        <v>2344</v>
      </c>
      <c r="G147" s="169" t="s">
        <v>221</v>
      </c>
      <c r="H147" s="170">
        <v>1</v>
      </c>
      <c r="I147" s="171"/>
      <c r="J147" s="172">
        <f t="shared" si="0"/>
        <v>0</v>
      </c>
      <c r="K147" s="168" t="s">
        <v>1</v>
      </c>
      <c r="L147" s="173"/>
      <c r="M147" s="174" t="s">
        <v>1</v>
      </c>
      <c r="N147" s="175" t="s">
        <v>40</v>
      </c>
      <c r="O147" s="51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AR147" s="164" t="s">
        <v>208</v>
      </c>
      <c r="AT147" s="164" t="s">
        <v>383</v>
      </c>
      <c r="AU147" s="164" t="s">
        <v>81</v>
      </c>
      <c r="AY147" s="13" t="s">
        <v>176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3" t="s">
        <v>86</v>
      </c>
      <c r="BK147" s="165">
        <f t="shared" si="9"/>
        <v>0</v>
      </c>
      <c r="BL147" s="13" t="s">
        <v>183</v>
      </c>
      <c r="BM147" s="164" t="s">
        <v>350</v>
      </c>
    </row>
    <row r="148" spans="2:65" s="1" customFormat="1" ht="24" customHeight="1">
      <c r="B148" s="152"/>
      <c r="C148" s="166" t="s">
        <v>269</v>
      </c>
      <c r="D148" s="166" t="s">
        <v>383</v>
      </c>
      <c r="E148" s="167" t="s">
        <v>2345</v>
      </c>
      <c r="F148" s="168" t="s">
        <v>2346</v>
      </c>
      <c r="G148" s="169" t="s">
        <v>221</v>
      </c>
      <c r="H148" s="170">
        <v>1</v>
      </c>
      <c r="I148" s="171"/>
      <c r="J148" s="172">
        <f t="shared" si="0"/>
        <v>0</v>
      </c>
      <c r="K148" s="168" t="s">
        <v>1</v>
      </c>
      <c r="L148" s="173"/>
      <c r="M148" s="174" t="s">
        <v>1</v>
      </c>
      <c r="N148" s="175" t="s">
        <v>40</v>
      </c>
      <c r="O148" s="51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AR148" s="164" t="s">
        <v>208</v>
      </c>
      <c r="AT148" s="164" t="s">
        <v>383</v>
      </c>
      <c r="AU148" s="164" t="s">
        <v>81</v>
      </c>
      <c r="AY148" s="13" t="s">
        <v>176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3" t="s">
        <v>86</v>
      </c>
      <c r="BK148" s="165">
        <f t="shared" si="9"/>
        <v>0</v>
      </c>
      <c r="BL148" s="13" t="s">
        <v>183</v>
      </c>
      <c r="BM148" s="164" t="s">
        <v>358</v>
      </c>
    </row>
    <row r="149" spans="2:65" s="1" customFormat="1" ht="16.5" customHeight="1">
      <c r="B149" s="152"/>
      <c r="C149" s="166" t="s">
        <v>273</v>
      </c>
      <c r="D149" s="166" t="s">
        <v>383</v>
      </c>
      <c r="E149" s="167" t="s">
        <v>2347</v>
      </c>
      <c r="F149" s="168" t="s">
        <v>2348</v>
      </c>
      <c r="G149" s="169" t="s">
        <v>221</v>
      </c>
      <c r="H149" s="170">
        <v>1</v>
      </c>
      <c r="I149" s="171"/>
      <c r="J149" s="172">
        <f t="shared" si="0"/>
        <v>0</v>
      </c>
      <c r="K149" s="168" t="s">
        <v>1</v>
      </c>
      <c r="L149" s="173"/>
      <c r="M149" s="174" t="s">
        <v>1</v>
      </c>
      <c r="N149" s="175" t="s">
        <v>40</v>
      </c>
      <c r="O149" s="51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AR149" s="164" t="s">
        <v>208</v>
      </c>
      <c r="AT149" s="164" t="s">
        <v>383</v>
      </c>
      <c r="AU149" s="164" t="s">
        <v>81</v>
      </c>
      <c r="AY149" s="13" t="s">
        <v>176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3" t="s">
        <v>86</v>
      </c>
      <c r="BK149" s="165">
        <f t="shared" si="9"/>
        <v>0</v>
      </c>
      <c r="BL149" s="13" t="s">
        <v>183</v>
      </c>
      <c r="BM149" s="164" t="s">
        <v>366</v>
      </c>
    </row>
    <row r="150" spans="2:65" s="1" customFormat="1" ht="16.5" customHeight="1">
      <c r="B150" s="152"/>
      <c r="C150" s="166" t="s">
        <v>277</v>
      </c>
      <c r="D150" s="166" t="s">
        <v>383</v>
      </c>
      <c r="E150" s="167" t="s">
        <v>2349</v>
      </c>
      <c r="F150" s="168" t="s">
        <v>2350</v>
      </c>
      <c r="G150" s="169" t="s">
        <v>221</v>
      </c>
      <c r="H150" s="170">
        <v>1</v>
      </c>
      <c r="I150" s="171"/>
      <c r="J150" s="172">
        <f t="shared" si="0"/>
        <v>0</v>
      </c>
      <c r="K150" s="168" t="s">
        <v>1</v>
      </c>
      <c r="L150" s="173"/>
      <c r="M150" s="174" t="s">
        <v>1</v>
      </c>
      <c r="N150" s="175" t="s">
        <v>40</v>
      </c>
      <c r="O150" s="51"/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AR150" s="164" t="s">
        <v>208</v>
      </c>
      <c r="AT150" s="164" t="s">
        <v>383</v>
      </c>
      <c r="AU150" s="164" t="s">
        <v>81</v>
      </c>
      <c r="AY150" s="13" t="s">
        <v>176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3" t="s">
        <v>86</v>
      </c>
      <c r="BK150" s="165">
        <f t="shared" si="9"/>
        <v>0</v>
      </c>
      <c r="BL150" s="13" t="s">
        <v>183</v>
      </c>
      <c r="BM150" s="164" t="s">
        <v>374</v>
      </c>
    </row>
    <row r="151" spans="2:65" s="1" customFormat="1" ht="16.5" customHeight="1">
      <c r="B151" s="152"/>
      <c r="C151" s="166" t="s">
        <v>281</v>
      </c>
      <c r="D151" s="166" t="s">
        <v>383</v>
      </c>
      <c r="E151" s="167" t="s">
        <v>2351</v>
      </c>
      <c r="F151" s="168" t="s">
        <v>2352</v>
      </c>
      <c r="G151" s="169" t="s">
        <v>221</v>
      </c>
      <c r="H151" s="170">
        <v>1</v>
      </c>
      <c r="I151" s="171"/>
      <c r="J151" s="172">
        <f t="shared" si="0"/>
        <v>0</v>
      </c>
      <c r="K151" s="168" t="s">
        <v>1</v>
      </c>
      <c r="L151" s="173"/>
      <c r="M151" s="174" t="s">
        <v>1</v>
      </c>
      <c r="N151" s="175" t="s">
        <v>40</v>
      </c>
      <c r="O151" s="51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AR151" s="164" t="s">
        <v>208</v>
      </c>
      <c r="AT151" s="164" t="s">
        <v>383</v>
      </c>
      <c r="AU151" s="164" t="s">
        <v>81</v>
      </c>
      <c r="AY151" s="13" t="s">
        <v>176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3" t="s">
        <v>86</v>
      </c>
      <c r="BK151" s="165">
        <f t="shared" si="9"/>
        <v>0</v>
      </c>
      <c r="BL151" s="13" t="s">
        <v>183</v>
      </c>
      <c r="BM151" s="164" t="s">
        <v>382</v>
      </c>
    </row>
    <row r="152" spans="2:65" s="1" customFormat="1" ht="24" customHeight="1">
      <c r="B152" s="152"/>
      <c r="C152" s="166" t="s">
        <v>285</v>
      </c>
      <c r="D152" s="166" t="s">
        <v>383</v>
      </c>
      <c r="E152" s="167" t="s">
        <v>2353</v>
      </c>
      <c r="F152" s="168" t="s">
        <v>2354</v>
      </c>
      <c r="G152" s="169" t="s">
        <v>221</v>
      </c>
      <c r="H152" s="170">
        <v>2</v>
      </c>
      <c r="I152" s="171"/>
      <c r="J152" s="172">
        <f t="shared" si="0"/>
        <v>0</v>
      </c>
      <c r="K152" s="168" t="s">
        <v>1</v>
      </c>
      <c r="L152" s="173"/>
      <c r="M152" s="174" t="s">
        <v>1</v>
      </c>
      <c r="N152" s="175" t="s">
        <v>40</v>
      </c>
      <c r="O152" s="51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AR152" s="164" t="s">
        <v>208</v>
      </c>
      <c r="AT152" s="164" t="s">
        <v>383</v>
      </c>
      <c r="AU152" s="164" t="s">
        <v>81</v>
      </c>
      <c r="AY152" s="13" t="s">
        <v>176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3" t="s">
        <v>86</v>
      </c>
      <c r="BK152" s="165">
        <f t="shared" si="9"/>
        <v>0</v>
      </c>
      <c r="BL152" s="13" t="s">
        <v>183</v>
      </c>
      <c r="BM152" s="164" t="s">
        <v>391</v>
      </c>
    </row>
    <row r="153" spans="2:65" s="1" customFormat="1" ht="24" customHeight="1">
      <c r="B153" s="152"/>
      <c r="C153" s="153" t="s">
        <v>290</v>
      </c>
      <c r="D153" s="153" t="s">
        <v>178</v>
      </c>
      <c r="E153" s="154" t="s">
        <v>2355</v>
      </c>
      <c r="F153" s="155" t="s">
        <v>2356</v>
      </c>
      <c r="G153" s="156" t="s">
        <v>431</v>
      </c>
      <c r="H153" s="157">
        <v>8</v>
      </c>
      <c r="I153" s="158"/>
      <c r="J153" s="159">
        <f t="shared" si="0"/>
        <v>0</v>
      </c>
      <c r="K153" s="155" t="s">
        <v>1</v>
      </c>
      <c r="L153" s="28"/>
      <c r="M153" s="176" t="s">
        <v>1</v>
      </c>
      <c r="N153" s="177" t="s">
        <v>40</v>
      </c>
      <c r="O153" s="178"/>
      <c r="P153" s="179">
        <f t="shared" si="1"/>
        <v>0</v>
      </c>
      <c r="Q153" s="179">
        <v>0</v>
      </c>
      <c r="R153" s="179">
        <f t="shared" si="2"/>
        <v>0</v>
      </c>
      <c r="S153" s="179">
        <v>0</v>
      </c>
      <c r="T153" s="180">
        <f t="shared" si="3"/>
        <v>0</v>
      </c>
      <c r="AR153" s="164" t="s">
        <v>183</v>
      </c>
      <c r="AT153" s="164" t="s">
        <v>178</v>
      </c>
      <c r="AU153" s="164" t="s">
        <v>81</v>
      </c>
      <c r="AY153" s="13" t="s">
        <v>176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3" t="s">
        <v>86</v>
      </c>
      <c r="BK153" s="165">
        <f t="shared" si="9"/>
        <v>0</v>
      </c>
      <c r="BL153" s="13" t="s">
        <v>183</v>
      </c>
      <c r="BM153" s="164" t="s">
        <v>400</v>
      </c>
    </row>
    <row r="154" spans="2:65" s="1" customFormat="1" ht="6.95" customHeight="1">
      <c r="B154" s="40"/>
      <c r="C154" s="41"/>
      <c r="D154" s="41"/>
      <c r="E154" s="41"/>
      <c r="F154" s="41"/>
      <c r="G154" s="41"/>
      <c r="H154" s="41"/>
      <c r="I154" s="113"/>
      <c r="J154" s="41"/>
      <c r="K154" s="41"/>
      <c r="L154" s="28"/>
    </row>
  </sheetData>
  <autoFilter ref="C124:K153" xr:uid="{00000000-0009-0000-0000-000006000000}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5"/>
  <sheetViews>
    <sheetView showGridLines="0" topLeftCell="A132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7.33203125" customWidth="1"/>
    <col min="7" max="7" width="7" customWidth="1"/>
    <col min="8" max="8" width="11.5" customWidth="1"/>
    <col min="9" max="9" width="20.1640625" style="89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117</v>
      </c>
    </row>
    <row r="3" spans="2:46" ht="6.9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4.95" customHeight="1">
      <c r="B4" s="16"/>
      <c r="D4" s="17" t="s">
        <v>121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30" t="str">
        <f>'Rekapitulácia stavby'!K6</f>
        <v>Centrum integrovanej zdravotnej starostlivosti v meste Dobšiná</v>
      </c>
      <c r="F7" s="231"/>
      <c r="G7" s="231"/>
      <c r="H7" s="231"/>
      <c r="L7" s="16"/>
    </row>
    <row r="8" spans="2:46" ht="12.75">
      <c r="B8" s="16"/>
      <c r="D8" s="23" t="s">
        <v>122</v>
      </c>
      <c r="L8" s="16"/>
    </row>
    <row r="9" spans="2:46" ht="25.5" customHeight="1">
      <c r="B9" s="16"/>
      <c r="E9" s="230" t="s">
        <v>1996</v>
      </c>
      <c r="F9" s="191"/>
      <c r="G9" s="191"/>
      <c r="H9" s="191"/>
      <c r="L9" s="16"/>
    </row>
    <row r="10" spans="2:46" ht="12" customHeight="1">
      <c r="B10" s="16"/>
      <c r="D10" s="23" t="s">
        <v>124</v>
      </c>
      <c r="L10" s="16"/>
    </row>
    <row r="11" spans="2:46" s="1" customFormat="1" ht="25.5" customHeight="1">
      <c r="B11" s="28"/>
      <c r="E11" s="232" t="s">
        <v>1997</v>
      </c>
      <c r="F11" s="233"/>
      <c r="G11" s="233"/>
      <c r="H11" s="233"/>
      <c r="I11" s="93"/>
      <c r="L11" s="28"/>
    </row>
    <row r="12" spans="2:46" s="1" customFormat="1" ht="12" customHeight="1">
      <c r="B12" s="28"/>
      <c r="D12" s="23" t="s">
        <v>126</v>
      </c>
      <c r="I12" s="93"/>
      <c r="L12" s="28"/>
    </row>
    <row r="13" spans="2:46" s="1" customFormat="1" ht="36.950000000000003" customHeight="1">
      <c r="B13" s="28"/>
      <c r="E13" s="198" t="s">
        <v>2357</v>
      </c>
      <c r="F13" s="233"/>
      <c r="G13" s="233"/>
      <c r="H13" s="233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 t="str">
        <f>'Rekapitulácia stavby'!AN8</f>
        <v>12/2018</v>
      </c>
      <c r="L16" s="28"/>
    </row>
    <row r="17" spans="2:12" s="1" customFormat="1" ht="10.9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6.9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34" t="str">
        <f>'Rekapitulácia stavby'!E14</f>
        <v>Vyplň údaj</v>
      </c>
      <c r="F22" s="201"/>
      <c r="G22" s="201"/>
      <c r="H22" s="201"/>
      <c r="I22" s="94" t="s">
        <v>25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6.9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94" t="s">
        <v>25</v>
      </c>
      <c r="J28" s="21" t="str">
        <f>IF('Rekapitulácia stavby'!AN20="","",'Rekapitulácia stavby'!AN20)</f>
        <v/>
      </c>
      <c r="L28" s="28"/>
    </row>
    <row r="29" spans="2:12" s="1" customFormat="1" ht="6.9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05" t="s">
        <v>1</v>
      </c>
      <c r="F31" s="205"/>
      <c r="G31" s="205"/>
      <c r="H31" s="205"/>
      <c r="I31" s="96"/>
      <c r="L31" s="95"/>
    </row>
    <row r="32" spans="2:12" s="1" customFormat="1" ht="6.95" customHeight="1">
      <c r="B32" s="28"/>
      <c r="I32" s="93"/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ROUND(J126, 2)</f>
        <v>0</v>
      </c>
      <c r="L34" s="28"/>
    </row>
    <row r="35" spans="2:12" s="1" customFormat="1" ht="6.9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4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45" customHeight="1">
      <c r="B37" s="28"/>
      <c r="D37" s="92" t="s">
        <v>38</v>
      </c>
      <c r="E37" s="23" t="s">
        <v>39</v>
      </c>
      <c r="F37" s="100">
        <f>ROUND((SUM(BE126:BE154)),  2)</f>
        <v>0</v>
      </c>
      <c r="I37" s="101">
        <v>0.2</v>
      </c>
      <c r="J37" s="100">
        <f>ROUND(((SUM(BE126:BE154))*I37),  2)</f>
        <v>0</v>
      </c>
      <c r="L37" s="28"/>
    </row>
    <row r="38" spans="2:12" s="1" customFormat="1" ht="14.45" customHeight="1">
      <c r="B38" s="28"/>
      <c r="E38" s="23" t="s">
        <v>40</v>
      </c>
      <c r="F38" s="100">
        <f>ROUND((SUM(BF126:BF154)),  2)</f>
        <v>0</v>
      </c>
      <c r="I38" s="101">
        <v>0.2</v>
      </c>
      <c r="J38" s="100">
        <f>ROUND(((SUM(BF126:BF154))*I38),  2)</f>
        <v>0</v>
      </c>
      <c r="L38" s="28"/>
    </row>
    <row r="39" spans="2:12" s="1" customFormat="1" ht="14.45" hidden="1" customHeight="1">
      <c r="B39" s="28"/>
      <c r="E39" s="23" t="s">
        <v>41</v>
      </c>
      <c r="F39" s="100">
        <f>ROUND((SUM(BG126:BG154)),  2)</f>
        <v>0</v>
      </c>
      <c r="I39" s="101">
        <v>0.2</v>
      </c>
      <c r="J39" s="100">
        <f>0</f>
        <v>0</v>
      </c>
      <c r="L39" s="28"/>
    </row>
    <row r="40" spans="2:12" s="1" customFormat="1" ht="14.45" hidden="1" customHeight="1">
      <c r="B40" s="28"/>
      <c r="E40" s="23" t="s">
        <v>42</v>
      </c>
      <c r="F40" s="100">
        <f>ROUND((SUM(BH126:BH154)),  2)</f>
        <v>0</v>
      </c>
      <c r="I40" s="101">
        <v>0.2</v>
      </c>
      <c r="J40" s="100">
        <f>0</f>
        <v>0</v>
      </c>
      <c r="L40" s="28"/>
    </row>
    <row r="41" spans="2:12" s="1" customFormat="1" ht="14.45" hidden="1" customHeight="1">
      <c r="B41" s="28"/>
      <c r="E41" s="23" t="s">
        <v>43</v>
      </c>
      <c r="F41" s="100">
        <f>ROUND((SUM(BI126:BI154)),  2)</f>
        <v>0</v>
      </c>
      <c r="I41" s="101">
        <v>0</v>
      </c>
      <c r="J41" s="100">
        <f>0</f>
        <v>0</v>
      </c>
      <c r="L41" s="28"/>
    </row>
    <row r="42" spans="2:12" s="1" customFormat="1" ht="6.9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45" customHeight="1">
      <c r="B44" s="28"/>
      <c r="I44" s="93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4.95" customHeight="1">
      <c r="B82" s="28"/>
      <c r="C82" s="17" t="s">
        <v>128</v>
      </c>
      <c r="I82" s="93"/>
      <c r="L82" s="28"/>
    </row>
    <row r="83" spans="2:12" s="1" customFormat="1" ht="6.9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30" t="str">
        <f>E7</f>
        <v>Centrum integrovanej zdravotnej starostlivosti v meste Dobšiná</v>
      </c>
      <c r="F85" s="231"/>
      <c r="G85" s="231"/>
      <c r="H85" s="231"/>
      <c r="I85" s="93"/>
      <c r="L85" s="28"/>
    </row>
    <row r="86" spans="2:12" ht="12" customHeight="1">
      <c r="B86" s="16"/>
      <c r="C86" s="23" t="s">
        <v>122</v>
      </c>
      <c r="L86" s="16"/>
    </row>
    <row r="87" spans="2:12" ht="25.5" customHeight="1">
      <c r="B87" s="16"/>
      <c r="E87" s="230" t="s">
        <v>1996</v>
      </c>
      <c r="F87" s="191"/>
      <c r="G87" s="191"/>
      <c r="H87" s="191"/>
      <c r="L87" s="16"/>
    </row>
    <row r="88" spans="2:12" ht="12" customHeight="1">
      <c r="B88" s="16"/>
      <c r="C88" s="23" t="s">
        <v>124</v>
      </c>
      <c r="L88" s="16"/>
    </row>
    <row r="89" spans="2:12" s="1" customFormat="1" ht="25.5" customHeight="1">
      <c r="B89" s="28"/>
      <c r="E89" s="232" t="s">
        <v>1997</v>
      </c>
      <c r="F89" s="233"/>
      <c r="G89" s="233"/>
      <c r="H89" s="233"/>
      <c r="I89" s="93"/>
      <c r="L89" s="28"/>
    </row>
    <row r="90" spans="2:12" s="1" customFormat="1" ht="12" customHeight="1">
      <c r="B90" s="28"/>
      <c r="C90" s="23" t="s">
        <v>126</v>
      </c>
      <c r="I90" s="93"/>
      <c r="L90" s="28"/>
    </row>
    <row r="91" spans="2:12" s="1" customFormat="1" ht="16.5" customHeight="1">
      <c r="B91" s="28"/>
      <c r="E91" s="198" t="str">
        <f>E13</f>
        <v>N.03 - Kanalizačná prípojka</v>
      </c>
      <c r="F91" s="233"/>
      <c r="G91" s="233"/>
      <c r="H91" s="233"/>
      <c r="I91" s="93"/>
      <c r="L91" s="28"/>
    </row>
    <row r="92" spans="2:12" s="1" customFormat="1" ht="6.9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kat. územie Dobšiná, parc. číslo 1319/1</v>
      </c>
      <c r="I93" s="94" t="s">
        <v>21</v>
      </c>
      <c r="J93" s="48" t="str">
        <f>IF(J16="","",J16)</f>
        <v>12/2018</v>
      </c>
      <c r="L93" s="28"/>
    </row>
    <row r="94" spans="2:12" s="1" customFormat="1" ht="6.95" customHeight="1">
      <c r="B94" s="28"/>
      <c r="I94" s="93"/>
      <c r="L94" s="28"/>
    </row>
    <row r="95" spans="2:12" s="1" customFormat="1" ht="43.15" customHeight="1">
      <c r="B95" s="28"/>
      <c r="C95" s="23" t="s">
        <v>22</v>
      </c>
      <c r="F95" s="21" t="str">
        <f>E19</f>
        <v>mesto Dobšiná, SNP 554, 049 25 Dobšiná, SR</v>
      </c>
      <c r="I95" s="94" t="s">
        <v>28</v>
      </c>
      <c r="J95" s="26" t="str">
        <f>E25</f>
        <v>Ing.Jiří Tencar Ph.D.;Južná trieda 1566/41, Košice</v>
      </c>
      <c r="L95" s="28"/>
    </row>
    <row r="96" spans="2:12" s="1" customFormat="1" ht="15.2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 xml:space="preserve"> 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129</v>
      </c>
      <c r="D98" s="102"/>
      <c r="E98" s="102"/>
      <c r="F98" s="102"/>
      <c r="G98" s="102"/>
      <c r="H98" s="102"/>
      <c r="I98" s="116"/>
      <c r="J98" s="117" t="s">
        <v>130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" customHeight="1">
      <c r="B100" s="28"/>
      <c r="C100" s="118" t="s">
        <v>131</v>
      </c>
      <c r="I100" s="93"/>
      <c r="J100" s="62">
        <f>J126</f>
        <v>0</v>
      </c>
      <c r="L100" s="28"/>
      <c r="AU100" s="13" t="s">
        <v>132</v>
      </c>
    </row>
    <row r="101" spans="2:47" s="8" customFormat="1" ht="24.95" customHeight="1">
      <c r="B101" s="119"/>
      <c r="D101" s="120" t="s">
        <v>142</v>
      </c>
      <c r="E101" s="121"/>
      <c r="F101" s="121"/>
      <c r="G101" s="121"/>
      <c r="H101" s="121"/>
      <c r="I101" s="122"/>
      <c r="J101" s="123">
        <f>J127</f>
        <v>0</v>
      </c>
      <c r="L101" s="119"/>
    </row>
    <row r="102" spans="2:47" s="9" customFormat="1" ht="19.899999999999999" customHeight="1">
      <c r="B102" s="124"/>
      <c r="D102" s="125" t="s">
        <v>2358</v>
      </c>
      <c r="E102" s="126"/>
      <c r="F102" s="126"/>
      <c r="G102" s="126"/>
      <c r="H102" s="126"/>
      <c r="I102" s="127"/>
      <c r="J102" s="128">
        <f>J128</f>
        <v>0</v>
      </c>
      <c r="L102" s="124"/>
    </row>
    <row r="103" spans="2:47" s="1" customFormat="1" ht="21.75" customHeight="1">
      <c r="B103" s="28"/>
      <c r="I103" s="93"/>
      <c r="L103" s="28"/>
    </row>
    <row r="104" spans="2:47" s="1" customFormat="1" ht="6.95" customHeight="1">
      <c r="B104" s="40"/>
      <c r="C104" s="41"/>
      <c r="D104" s="41"/>
      <c r="E104" s="41"/>
      <c r="F104" s="41"/>
      <c r="G104" s="41"/>
      <c r="H104" s="41"/>
      <c r="I104" s="113"/>
      <c r="J104" s="41"/>
      <c r="K104" s="41"/>
      <c r="L104" s="28"/>
    </row>
    <row r="108" spans="2:47" s="1" customFormat="1" ht="6.95" customHeight="1">
      <c r="B108" s="42"/>
      <c r="C108" s="43"/>
      <c r="D108" s="43"/>
      <c r="E108" s="43"/>
      <c r="F108" s="43"/>
      <c r="G108" s="43"/>
      <c r="H108" s="43"/>
      <c r="I108" s="114"/>
      <c r="J108" s="43"/>
      <c r="K108" s="43"/>
      <c r="L108" s="28"/>
    </row>
    <row r="109" spans="2:47" s="1" customFormat="1" ht="24.95" customHeight="1">
      <c r="B109" s="28"/>
      <c r="C109" s="17" t="s">
        <v>162</v>
      </c>
      <c r="I109" s="93"/>
      <c r="L109" s="28"/>
    </row>
    <row r="110" spans="2:47" s="1" customFormat="1" ht="6.95" customHeight="1">
      <c r="B110" s="28"/>
      <c r="I110" s="93"/>
      <c r="L110" s="28"/>
    </row>
    <row r="111" spans="2:47" s="1" customFormat="1" ht="12" customHeight="1">
      <c r="B111" s="28"/>
      <c r="C111" s="23" t="s">
        <v>15</v>
      </c>
      <c r="I111" s="93"/>
      <c r="L111" s="28"/>
    </row>
    <row r="112" spans="2:47" s="1" customFormat="1" ht="16.5" customHeight="1">
      <c r="B112" s="28"/>
      <c r="E112" s="230" t="str">
        <f>E7</f>
        <v>Centrum integrovanej zdravotnej starostlivosti v meste Dobšiná</v>
      </c>
      <c r="F112" s="231"/>
      <c r="G112" s="231"/>
      <c r="H112" s="231"/>
      <c r="I112" s="93"/>
      <c r="L112" s="28"/>
    </row>
    <row r="113" spans="2:63" ht="12" customHeight="1">
      <c r="B113" s="16"/>
      <c r="C113" s="23" t="s">
        <v>122</v>
      </c>
      <c r="L113" s="16"/>
    </row>
    <row r="114" spans="2:63" ht="25.5" customHeight="1">
      <c r="B114" s="16"/>
      <c r="E114" s="230" t="s">
        <v>1996</v>
      </c>
      <c r="F114" s="191"/>
      <c r="G114" s="191"/>
      <c r="H114" s="191"/>
      <c r="L114" s="16"/>
    </row>
    <row r="115" spans="2:63" ht="12" customHeight="1">
      <c r="B115" s="16"/>
      <c r="C115" s="23" t="s">
        <v>124</v>
      </c>
      <c r="L115" s="16"/>
    </row>
    <row r="116" spans="2:63" s="1" customFormat="1" ht="25.5" customHeight="1">
      <c r="B116" s="28"/>
      <c r="E116" s="232" t="s">
        <v>1997</v>
      </c>
      <c r="F116" s="233"/>
      <c r="G116" s="233"/>
      <c r="H116" s="233"/>
      <c r="I116" s="93"/>
      <c r="L116" s="28"/>
    </row>
    <row r="117" spans="2:63" s="1" customFormat="1" ht="12" customHeight="1">
      <c r="B117" s="28"/>
      <c r="C117" s="23" t="s">
        <v>126</v>
      </c>
      <c r="I117" s="93"/>
      <c r="L117" s="28"/>
    </row>
    <row r="118" spans="2:63" s="1" customFormat="1" ht="16.5" customHeight="1">
      <c r="B118" s="28"/>
      <c r="E118" s="198" t="str">
        <f>E13</f>
        <v>N.03 - Kanalizačná prípojka</v>
      </c>
      <c r="F118" s="233"/>
      <c r="G118" s="233"/>
      <c r="H118" s="233"/>
      <c r="I118" s="93"/>
      <c r="L118" s="28"/>
    </row>
    <row r="119" spans="2:63" s="1" customFormat="1" ht="6.95" customHeight="1">
      <c r="B119" s="28"/>
      <c r="I119" s="93"/>
      <c r="L119" s="28"/>
    </row>
    <row r="120" spans="2:63" s="1" customFormat="1" ht="12" customHeight="1">
      <c r="B120" s="28"/>
      <c r="C120" s="23" t="s">
        <v>19</v>
      </c>
      <c r="F120" s="21" t="str">
        <f>F16</f>
        <v>kat. územie Dobšiná, parc. číslo 1319/1</v>
      </c>
      <c r="I120" s="94" t="s">
        <v>21</v>
      </c>
      <c r="J120" s="48" t="str">
        <f>IF(J16="","",J16)</f>
        <v>12/2018</v>
      </c>
      <c r="L120" s="28"/>
    </row>
    <row r="121" spans="2:63" s="1" customFormat="1" ht="6.95" customHeight="1">
      <c r="B121" s="28"/>
      <c r="I121" s="93"/>
      <c r="L121" s="28"/>
    </row>
    <row r="122" spans="2:63" s="1" customFormat="1" ht="43.15" customHeight="1">
      <c r="B122" s="28"/>
      <c r="C122" s="23" t="s">
        <v>22</v>
      </c>
      <c r="F122" s="21" t="str">
        <f>E19</f>
        <v>mesto Dobšiná, SNP 554, 049 25 Dobšiná, SR</v>
      </c>
      <c r="I122" s="94" t="s">
        <v>28</v>
      </c>
      <c r="J122" s="26" t="str">
        <f>E25</f>
        <v>Ing.Jiří Tencar Ph.D.;Južná trieda 1566/41, Košice</v>
      </c>
      <c r="L122" s="28"/>
    </row>
    <row r="123" spans="2:63" s="1" customFormat="1" ht="15.2" customHeight="1">
      <c r="B123" s="28"/>
      <c r="C123" s="23" t="s">
        <v>26</v>
      </c>
      <c r="F123" s="21" t="str">
        <f>IF(E22="","",E22)</f>
        <v>Vyplň údaj</v>
      </c>
      <c r="I123" s="94" t="s">
        <v>31</v>
      </c>
      <c r="J123" s="26" t="str">
        <f>E28</f>
        <v xml:space="preserve"> </v>
      </c>
      <c r="L123" s="28"/>
    </row>
    <row r="124" spans="2:63" s="1" customFormat="1" ht="10.35" customHeight="1">
      <c r="B124" s="28"/>
      <c r="I124" s="93"/>
      <c r="L124" s="28"/>
    </row>
    <row r="125" spans="2:63" s="10" customFormat="1" ht="29.25" customHeight="1">
      <c r="B125" s="129"/>
      <c r="C125" s="130" t="s">
        <v>163</v>
      </c>
      <c r="D125" s="131" t="s">
        <v>59</v>
      </c>
      <c r="E125" s="131" t="s">
        <v>55</v>
      </c>
      <c r="F125" s="131" t="s">
        <v>56</v>
      </c>
      <c r="G125" s="131" t="s">
        <v>164</v>
      </c>
      <c r="H125" s="131" t="s">
        <v>165</v>
      </c>
      <c r="I125" s="132" t="s">
        <v>166</v>
      </c>
      <c r="J125" s="133" t="s">
        <v>130</v>
      </c>
      <c r="K125" s="134" t="s">
        <v>167</v>
      </c>
      <c r="L125" s="129"/>
      <c r="M125" s="55" t="s">
        <v>1</v>
      </c>
      <c r="N125" s="56" t="s">
        <v>38</v>
      </c>
      <c r="O125" s="56" t="s">
        <v>168</v>
      </c>
      <c r="P125" s="56" t="s">
        <v>169</v>
      </c>
      <c r="Q125" s="56" t="s">
        <v>170</v>
      </c>
      <c r="R125" s="56" t="s">
        <v>171</v>
      </c>
      <c r="S125" s="56" t="s">
        <v>172</v>
      </c>
      <c r="T125" s="57" t="s">
        <v>173</v>
      </c>
    </row>
    <row r="126" spans="2:63" s="1" customFormat="1" ht="22.9" customHeight="1">
      <c r="B126" s="28"/>
      <c r="C126" s="60" t="s">
        <v>131</v>
      </c>
      <c r="I126" s="93"/>
      <c r="J126" s="135">
        <f>BK126</f>
        <v>0</v>
      </c>
      <c r="L126" s="28"/>
      <c r="M126" s="58"/>
      <c r="N126" s="49"/>
      <c r="O126" s="49"/>
      <c r="P126" s="136">
        <f>P127</f>
        <v>0</v>
      </c>
      <c r="Q126" s="49"/>
      <c r="R126" s="136">
        <f>R127</f>
        <v>0</v>
      </c>
      <c r="S126" s="49"/>
      <c r="T126" s="137">
        <f>T127</f>
        <v>0</v>
      </c>
      <c r="AT126" s="13" t="s">
        <v>73</v>
      </c>
      <c r="AU126" s="13" t="s">
        <v>132</v>
      </c>
      <c r="BK126" s="138">
        <f>BK127</f>
        <v>0</v>
      </c>
    </row>
    <row r="127" spans="2:63" s="11" customFormat="1" ht="25.9" customHeight="1">
      <c r="B127" s="139"/>
      <c r="D127" s="140" t="s">
        <v>73</v>
      </c>
      <c r="E127" s="141" t="s">
        <v>567</v>
      </c>
      <c r="F127" s="141" t="s">
        <v>568</v>
      </c>
      <c r="I127" s="142"/>
      <c r="J127" s="143">
        <f>BK127</f>
        <v>0</v>
      </c>
      <c r="L127" s="139"/>
      <c r="M127" s="144"/>
      <c r="N127" s="145"/>
      <c r="O127" s="145"/>
      <c r="P127" s="146">
        <f>P128</f>
        <v>0</v>
      </c>
      <c r="Q127" s="145"/>
      <c r="R127" s="146">
        <f>R128</f>
        <v>0</v>
      </c>
      <c r="S127" s="145"/>
      <c r="T127" s="147">
        <f>T128</f>
        <v>0</v>
      </c>
      <c r="AR127" s="140" t="s">
        <v>86</v>
      </c>
      <c r="AT127" s="148" t="s">
        <v>73</v>
      </c>
      <c r="AU127" s="148" t="s">
        <v>74</v>
      </c>
      <c r="AY127" s="140" t="s">
        <v>176</v>
      </c>
      <c r="BK127" s="149">
        <f>BK128</f>
        <v>0</v>
      </c>
    </row>
    <row r="128" spans="2:63" s="11" customFormat="1" ht="22.9" customHeight="1">
      <c r="B128" s="139"/>
      <c r="D128" s="140" t="s">
        <v>73</v>
      </c>
      <c r="E128" s="150" t="s">
        <v>1556</v>
      </c>
      <c r="F128" s="150" t="s">
        <v>116</v>
      </c>
      <c r="I128" s="142"/>
      <c r="J128" s="151">
        <f>BK128</f>
        <v>0</v>
      </c>
      <c r="L128" s="139"/>
      <c r="M128" s="144"/>
      <c r="N128" s="145"/>
      <c r="O128" s="145"/>
      <c r="P128" s="146">
        <f>SUM(P129:P154)</f>
        <v>0</v>
      </c>
      <c r="Q128" s="145"/>
      <c r="R128" s="146">
        <f>SUM(R129:R154)</f>
        <v>0</v>
      </c>
      <c r="S128" s="145"/>
      <c r="T128" s="147">
        <f>SUM(T129:T154)</f>
        <v>0</v>
      </c>
      <c r="AR128" s="140" t="s">
        <v>86</v>
      </c>
      <c r="AT128" s="148" t="s">
        <v>73</v>
      </c>
      <c r="AU128" s="148" t="s">
        <v>81</v>
      </c>
      <c r="AY128" s="140" t="s">
        <v>176</v>
      </c>
      <c r="BK128" s="149">
        <f>SUM(BK129:BK154)</f>
        <v>0</v>
      </c>
    </row>
    <row r="129" spans="2:65" s="1" customFormat="1" ht="24" customHeight="1">
      <c r="B129" s="152"/>
      <c r="C129" s="153" t="s">
        <v>81</v>
      </c>
      <c r="D129" s="153" t="s">
        <v>178</v>
      </c>
      <c r="E129" s="154" t="s">
        <v>2359</v>
      </c>
      <c r="F129" s="155" t="s">
        <v>2360</v>
      </c>
      <c r="G129" s="156" t="s">
        <v>431</v>
      </c>
      <c r="H129" s="157">
        <v>30</v>
      </c>
      <c r="I129" s="158"/>
      <c r="J129" s="159">
        <f t="shared" ref="J129:J154" si="0">ROUND(I129*H129,2)</f>
        <v>0</v>
      </c>
      <c r="K129" s="155" t="s">
        <v>1</v>
      </c>
      <c r="L129" s="28"/>
      <c r="M129" s="160" t="s">
        <v>1</v>
      </c>
      <c r="N129" s="161" t="s">
        <v>40</v>
      </c>
      <c r="O129" s="51"/>
      <c r="P129" s="162">
        <f t="shared" ref="P129:P154" si="1">O129*H129</f>
        <v>0</v>
      </c>
      <c r="Q129" s="162">
        <v>0</v>
      </c>
      <c r="R129" s="162">
        <f t="shared" ref="R129:R154" si="2">Q129*H129</f>
        <v>0</v>
      </c>
      <c r="S129" s="162">
        <v>0</v>
      </c>
      <c r="T129" s="163">
        <f t="shared" ref="T129:T154" si="3">S129*H129</f>
        <v>0</v>
      </c>
      <c r="AR129" s="164" t="s">
        <v>244</v>
      </c>
      <c r="AT129" s="164" t="s">
        <v>178</v>
      </c>
      <c r="AU129" s="164" t="s">
        <v>86</v>
      </c>
      <c r="AY129" s="13" t="s">
        <v>176</v>
      </c>
      <c r="BE129" s="165">
        <f t="shared" ref="BE129:BE154" si="4">IF(N129="základná",J129,0)</f>
        <v>0</v>
      </c>
      <c r="BF129" s="165">
        <f t="shared" ref="BF129:BF154" si="5">IF(N129="znížená",J129,0)</f>
        <v>0</v>
      </c>
      <c r="BG129" s="165">
        <f t="shared" ref="BG129:BG154" si="6">IF(N129="zákl. prenesená",J129,0)</f>
        <v>0</v>
      </c>
      <c r="BH129" s="165">
        <f t="shared" ref="BH129:BH154" si="7">IF(N129="zníž. prenesená",J129,0)</f>
        <v>0</v>
      </c>
      <c r="BI129" s="165">
        <f t="shared" ref="BI129:BI154" si="8">IF(N129="nulová",J129,0)</f>
        <v>0</v>
      </c>
      <c r="BJ129" s="13" t="s">
        <v>86</v>
      </c>
      <c r="BK129" s="165">
        <f t="shared" ref="BK129:BK154" si="9">ROUND(I129*H129,2)</f>
        <v>0</v>
      </c>
      <c r="BL129" s="13" t="s">
        <v>244</v>
      </c>
      <c r="BM129" s="164" t="s">
        <v>86</v>
      </c>
    </row>
    <row r="130" spans="2:65" s="1" customFormat="1" ht="24" customHeight="1">
      <c r="B130" s="152"/>
      <c r="C130" s="153" t="s">
        <v>86</v>
      </c>
      <c r="D130" s="153" t="s">
        <v>178</v>
      </c>
      <c r="E130" s="154" t="s">
        <v>2306</v>
      </c>
      <c r="F130" s="155" t="s">
        <v>2307</v>
      </c>
      <c r="G130" s="156" t="s">
        <v>181</v>
      </c>
      <c r="H130" s="157">
        <v>48</v>
      </c>
      <c r="I130" s="158"/>
      <c r="J130" s="159">
        <f t="shared" si="0"/>
        <v>0</v>
      </c>
      <c r="K130" s="155" t="s">
        <v>1</v>
      </c>
      <c r="L130" s="28"/>
      <c r="M130" s="160" t="s">
        <v>1</v>
      </c>
      <c r="N130" s="161" t="s">
        <v>40</v>
      </c>
      <c r="O130" s="51"/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AR130" s="164" t="s">
        <v>244</v>
      </c>
      <c r="AT130" s="164" t="s">
        <v>178</v>
      </c>
      <c r="AU130" s="164" t="s">
        <v>86</v>
      </c>
      <c r="AY130" s="13" t="s">
        <v>176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3" t="s">
        <v>86</v>
      </c>
      <c r="BK130" s="165">
        <f t="shared" si="9"/>
        <v>0</v>
      </c>
      <c r="BL130" s="13" t="s">
        <v>244</v>
      </c>
      <c r="BM130" s="164" t="s">
        <v>183</v>
      </c>
    </row>
    <row r="131" spans="2:65" s="1" customFormat="1" ht="16.5" customHeight="1">
      <c r="B131" s="152"/>
      <c r="C131" s="153" t="s">
        <v>91</v>
      </c>
      <c r="D131" s="153" t="s">
        <v>178</v>
      </c>
      <c r="E131" s="154" t="s">
        <v>2308</v>
      </c>
      <c r="F131" s="155" t="s">
        <v>2309</v>
      </c>
      <c r="G131" s="156" t="s">
        <v>190</v>
      </c>
      <c r="H131" s="157">
        <v>72</v>
      </c>
      <c r="I131" s="158"/>
      <c r="J131" s="159">
        <f t="shared" si="0"/>
        <v>0</v>
      </c>
      <c r="K131" s="155" t="s">
        <v>1</v>
      </c>
      <c r="L131" s="28"/>
      <c r="M131" s="160" t="s">
        <v>1</v>
      </c>
      <c r="N131" s="161" t="s">
        <v>40</v>
      </c>
      <c r="O131" s="51"/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AR131" s="164" t="s">
        <v>244</v>
      </c>
      <c r="AT131" s="164" t="s">
        <v>178</v>
      </c>
      <c r="AU131" s="164" t="s">
        <v>86</v>
      </c>
      <c r="AY131" s="13" t="s">
        <v>176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3" t="s">
        <v>86</v>
      </c>
      <c r="BK131" s="165">
        <f t="shared" si="9"/>
        <v>0</v>
      </c>
      <c r="BL131" s="13" t="s">
        <v>244</v>
      </c>
      <c r="BM131" s="164" t="s">
        <v>199</v>
      </c>
    </row>
    <row r="132" spans="2:65" s="1" customFormat="1" ht="24" customHeight="1">
      <c r="B132" s="152"/>
      <c r="C132" s="153" t="s">
        <v>183</v>
      </c>
      <c r="D132" s="153" t="s">
        <v>178</v>
      </c>
      <c r="E132" s="154" t="s">
        <v>196</v>
      </c>
      <c r="F132" s="155" t="s">
        <v>197</v>
      </c>
      <c r="G132" s="156" t="s">
        <v>190</v>
      </c>
      <c r="H132" s="157">
        <v>72</v>
      </c>
      <c r="I132" s="158"/>
      <c r="J132" s="159">
        <f t="shared" si="0"/>
        <v>0</v>
      </c>
      <c r="K132" s="155" t="s">
        <v>1</v>
      </c>
      <c r="L132" s="28"/>
      <c r="M132" s="160" t="s">
        <v>1</v>
      </c>
      <c r="N132" s="161" t="s">
        <v>40</v>
      </c>
      <c r="O132" s="51"/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AR132" s="164" t="s">
        <v>244</v>
      </c>
      <c r="AT132" s="164" t="s">
        <v>178</v>
      </c>
      <c r="AU132" s="164" t="s">
        <v>86</v>
      </c>
      <c r="AY132" s="13" t="s">
        <v>176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3" t="s">
        <v>86</v>
      </c>
      <c r="BK132" s="165">
        <f t="shared" si="9"/>
        <v>0</v>
      </c>
      <c r="BL132" s="13" t="s">
        <v>244</v>
      </c>
      <c r="BM132" s="164" t="s">
        <v>208</v>
      </c>
    </row>
    <row r="133" spans="2:65" s="1" customFormat="1" ht="36" customHeight="1">
      <c r="B133" s="152"/>
      <c r="C133" s="153" t="s">
        <v>195</v>
      </c>
      <c r="D133" s="153" t="s">
        <v>178</v>
      </c>
      <c r="E133" s="154" t="s">
        <v>2310</v>
      </c>
      <c r="F133" s="155" t="s">
        <v>2311</v>
      </c>
      <c r="G133" s="156" t="s">
        <v>190</v>
      </c>
      <c r="H133" s="157">
        <v>72</v>
      </c>
      <c r="I133" s="158"/>
      <c r="J133" s="159">
        <f t="shared" si="0"/>
        <v>0</v>
      </c>
      <c r="K133" s="155" t="s">
        <v>1</v>
      </c>
      <c r="L133" s="28"/>
      <c r="M133" s="160" t="s">
        <v>1</v>
      </c>
      <c r="N133" s="161" t="s">
        <v>40</v>
      </c>
      <c r="O133" s="51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AR133" s="164" t="s">
        <v>244</v>
      </c>
      <c r="AT133" s="164" t="s">
        <v>178</v>
      </c>
      <c r="AU133" s="164" t="s">
        <v>86</v>
      </c>
      <c r="AY133" s="13" t="s">
        <v>176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3" t="s">
        <v>86</v>
      </c>
      <c r="BK133" s="165">
        <f t="shared" si="9"/>
        <v>0</v>
      </c>
      <c r="BL133" s="13" t="s">
        <v>244</v>
      </c>
      <c r="BM133" s="164" t="s">
        <v>218</v>
      </c>
    </row>
    <row r="134" spans="2:65" s="1" customFormat="1" ht="24" customHeight="1">
      <c r="B134" s="152"/>
      <c r="C134" s="153" t="s">
        <v>199</v>
      </c>
      <c r="D134" s="153" t="s">
        <v>178</v>
      </c>
      <c r="E134" s="154" t="s">
        <v>2312</v>
      </c>
      <c r="F134" s="155" t="s">
        <v>2313</v>
      </c>
      <c r="G134" s="156" t="s">
        <v>190</v>
      </c>
      <c r="H134" s="157">
        <v>72</v>
      </c>
      <c r="I134" s="158"/>
      <c r="J134" s="159">
        <f t="shared" si="0"/>
        <v>0</v>
      </c>
      <c r="K134" s="155" t="s">
        <v>1</v>
      </c>
      <c r="L134" s="28"/>
      <c r="M134" s="160" t="s">
        <v>1</v>
      </c>
      <c r="N134" s="161" t="s">
        <v>40</v>
      </c>
      <c r="O134" s="51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AR134" s="164" t="s">
        <v>244</v>
      </c>
      <c r="AT134" s="164" t="s">
        <v>178</v>
      </c>
      <c r="AU134" s="164" t="s">
        <v>86</v>
      </c>
      <c r="AY134" s="13" t="s">
        <v>176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3" t="s">
        <v>86</v>
      </c>
      <c r="BK134" s="165">
        <f t="shared" si="9"/>
        <v>0</v>
      </c>
      <c r="BL134" s="13" t="s">
        <v>244</v>
      </c>
      <c r="BM134" s="164" t="s">
        <v>227</v>
      </c>
    </row>
    <row r="135" spans="2:65" s="1" customFormat="1" ht="24" customHeight="1">
      <c r="B135" s="152"/>
      <c r="C135" s="153" t="s">
        <v>203</v>
      </c>
      <c r="D135" s="153" t="s">
        <v>178</v>
      </c>
      <c r="E135" s="154" t="s">
        <v>209</v>
      </c>
      <c r="F135" s="155" t="s">
        <v>2318</v>
      </c>
      <c r="G135" s="156" t="s">
        <v>190</v>
      </c>
      <c r="H135" s="157">
        <v>72</v>
      </c>
      <c r="I135" s="158"/>
      <c r="J135" s="159">
        <f t="shared" si="0"/>
        <v>0</v>
      </c>
      <c r="K135" s="155" t="s">
        <v>1</v>
      </c>
      <c r="L135" s="28"/>
      <c r="M135" s="160" t="s">
        <v>1</v>
      </c>
      <c r="N135" s="161" t="s">
        <v>40</v>
      </c>
      <c r="O135" s="51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AR135" s="164" t="s">
        <v>244</v>
      </c>
      <c r="AT135" s="164" t="s">
        <v>178</v>
      </c>
      <c r="AU135" s="164" t="s">
        <v>86</v>
      </c>
      <c r="AY135" s="13" t="s">
        <v>176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3" t="s">
        <v>86</v>
      </c>
      <c r="BK135" s="165">
        <f t="shared" si="9"/>
        <v>0</v>
      </c>
      <c r="BL135" s="13" t="s">
        <v>244</v>
      </c>
      <c r="BM135" s="164" t="s">
        <v>236</v>
      </c>
    </row>
    <row r="136" spans="2:65" s="1" customFormat="1" ht="24" customHeight="1">
      <c r="B136" s="152"/>
      <c r="C136" s="166" t="s">
        <v>208</v>
      </c>
      <c r="D136" s="166" t="s">
        <v>383</v>
      </c>
      <c r="E136" s="167" t="s">
        <v>2361</v>
      </c>
      <c r="F136" s="168" t="s">
        <v>2362</v>
      </c>
      <c r="G136" s="169" t="s">
        <v>221</v>
      </c>
      <c r="H136" s="170">
        <v>8</v>
      </c>
      <c r="I136" s="171"/>
      <c r="J136" s="172">
        <f t="shared" si="0"/>
        <v>0</v>
      </c>
      <c r="K136" s="168" t="s">
        <v>1</v>
      </c>
      <c r="L136" s="173"/>
      <c r="M136" s="174" t="s">
        <v>1</v>
      </c>
      <c r="N136" s="175" t="s">
        <v>40</v>
      </c>
      <c r="O136" s="51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AR136" s="164" t="s">
        <v>310</v>
      </c>
      <c r="AT136" s="164" t="s">
        <v>383</v>
      </c>
      <c r="AU136" s="164" t="s">
        <v>86</v>
      </c>
      <c r="AY136" s="13" t="s">
        <v>176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3" t="s">
        <v>86</v>
      </c>
      <c r="BK136" s="165">
        <f t="shared" si="9"/>
        <v>0</v>
      </c>
      <c r="BL136" s="13" t="s">
        <v>244</v>
      </c>
      <c r="BM136" s="164" t="s">
        <v>244</v>
      </c>
    </row>
    <row r="137" spans="2:65" s="1" customFormat="1" ht="24" customHeight="1">
      <c r="B137" s="152"/>
      <c r="C137" s="166" t="s">
        <v>213</v>
      </c>
      <c r="D137" s="166" t="s">
        <v>383</v>
      </c>
      <c r="E137" s="167" t="s">
        <v>2363</v>
      </c>
      <c r="F137" s="168" t="s">
        <v>2364</v>
      </c>
      <c r="G137" s="169" t="s">
        <v>221</v>
      </c>
      <c r="H137" s="170">
        <v>3</v>
      </c>
      <c r="I137" s="171"/>
      <c r="J137" s="172">
        <f t="shared" si="0"/>
        <v>0</v>
      </c>
      <c r="K137" s="168" t="s">
        <v>1</v>
      </c>
      <c r="L137" s="173"/>
      <c r="M137" s="174" t="s">
        <v>1</v>
      </c>
      <c r="N137" s="175" t="s">
        <v>40</v>
      </c>
      <c r="O137" s="5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64" t="s">
        <v>310</v>
      </c>
      <c r="AT137" s="164" t="s">
        <v>383</v>
      </c>
      <c r="AU137" s="164" t="s">
        <v>86</v>
      </c>
      <c r="AY137" s="13" t="s">
        <v>176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3" t="s">
        <v>86</v>
      </c>
      <c r="BK137" s="165">
        <f t="shared" si="9"/>
        <v>0</v>
      </c>
      <c r="BL137" s="13" t="s">
        <v>244</v>
      </c>
      <c r="BM137" s="164" t="s">
        <v>252</v>
      </c>
    </row>
    <row r="138" spans="2:65" s="1" customFormat="1" ht="16.5" customHeight="1">
      <c r="B138" s="152"/>
      <c r="C138" s="166" t="s">
        <v>218</v>
      </c>
      <c r="D138" s="166" t="s">
        <v>383</v>
      </c>
      <c r="E138" s="167" t="s">
        <v>2365</v>
      </c>
      <c r="F138" s="168" t="s">
        <v>2366</v>
      </c>
      <c r="G138" s="169" t="s">
        <v>221</v>
      </c>
      <c r="H138" s="170">
        <v>4</v>
      </c>
      <c r="I138" s="171"/>
      <c r="J138" s="172">
        <f t="shared" si="0"/>
        <v>0</v>
      </c>
      <c r="K138" s="168" t="s">
        <v>1</v>
      </c>
      <c r="L138" s="173"/>
      <c r="M138" s="174" t="s">
        <v>1</v>
      </c>
      <c r="N138" s="175" t="s">
        <v>40</v>
      </c>
      <c r="O138" s="51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AR138" s="164" t="s">
        <v>310</v>
      </c>
      <c r="AT138" s="164" t="s">
        <v>383</v>
      </c>
      <c r="AU138" s="164" t="s">
        <v>86</v>
      </c>
      <c r="AY138" s="13" t="s">
        <v>176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3" t="s">
        <v>86</v>
      </c>
      <c r="BK138" s="165">
        <f t="shared" si="9"/>
        <v>0</v>
      </c>
      <c r="BL138" s="13" t="s">
        <v>244</v>
      </c>
      <c r="BM138" s="164" t="s">
        <v>7</v>
      </c>
    </row>
    <row r="139" spans="2:65" s="1" customFormat="1" ht="24" customHeight="1">
      <c r="B139" s="152"/>
      <c r="C139" s="166" t="s">
        <v>223</v>
      </c>
      <c r="D139" s="166" t="s">
        <v>383</v>
      </c>
      <c r="E139" s="167" t="s">
        <v>2367</v>
      </c>
      <c r="F139" s="168" t="s">
        <v>2368</v>
      </c>
      <c r="G139" s="169" t="s">
        <v>221</v>
      </c>
      <c r="H139" s="170">
        <v>1</v>
      </c>
      <c r="I139" s="171"/>
      <c r="J139" s="172">
        <f t="shared" si="0"/>
        <v>0</v>
      </c>
      <c r="K139" s="168" t="s">
        <v>1</v>
      </c>
      <c r="L139" s="173"/>
      <c r="M139" s="174" t="s">
        <v>1</v>
      </c>
      <c r="N139" s="175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310</v>
      </c>
      <c r="AT139" s="164" t="s">
        <v>383</v>
      </c>
      <c r="AU139" s="164" t="s">
        <v>86</v>
      </c>
      <c r="AY139" s="13" t="s">
        <v>176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244</v>
      </c>
      <c r="BM139" s="164" t="s">
        <v>269</v>
      </c>
    </row>
    <row r="140" spans="2:65" s="1" customFormat="1" ht="24" customHeight="1">
      <c r="B140" s="152"/>
      <c r="C140" s="166" t="s">
        <v>227</v>
      </c>
      <c r="D140" s="166" t="s">
        <v>383</v>
      </c>
      <c r="E140" s="167" t="s">
        <v>2369</v>
      </c>
      <c r="F140" s="168" t="s">
        <v>2370</v>
      </c>
      <c r="G140" s="169" t="s">
        <v>221</v>
      </c>
      <c r="H140" s="170">
        <v>1</v>
      </c>
      <c r="I140" s="171"/>
      <c r="J140" s="172">
        <f t="shared" si="0"/>
        <v>0</v>
      </c>
      <c r="K140" s="168" t="s">
        <v>1</v>
      </c>
      <c r="L140" s="173"/>
      <c r="M140" s="174" t="s">
        <v>1</v>
      </c>
      <c r="N140" s="175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310</v>
      </c>
      <c r="AT140" s="164" t="s">
        <v>383</v>
      </c>
      <c r="AU140" s="164" t="s">
        <v>86</v>
      </c>
      <c r="AY140" s="13" t="s">
        <v>176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244</v>
      </c>
      <c r="BM140" s="164" t="s">
        <v>277</v>
      </c>
    </row>
    <row r="141" spans="2:65" s="1" customFormat="1" ht="24" customHeight="1">
      <c r="B141" s="152"/>
      <c r="C141" s="166" t="s">
        <v>231</v>
      </c>
      <c r="D141" s="166" t="s">
        <v>383</v>
      </c>
      <c r="E141" s="167" t="s">
        <v>2371</v>
      </c>
      <c r="F141" s="168" t="s">
        <v>2372</v>
      </c>
      <c r="G141" s="169" t="s">
        <v>221</v>
      </c>
      <c r="H141" s="170">
        <v>4</v>
      </c>
      <c r="I141" s="171"/>
      <c r="J141" s="172">
        <f t="shared" si="0"/>
        <v>0</v>
      </c>
      <c r="K141" s="168" t="s">
        <v>1</v>
      </c>
      <c r="L141" s="173"/>
      <c r="M141" s="174" t="s">
        <v>1</v>
      </c>
      <c r="N141" s="175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310</v>
      </c>
      <c r="AT141" s="164" t="s">
        <v>383</v>
      </c>
      <c r="AU141" s="164" t="s">
        <v>86</v>
      </c>
      <c r="AY141" s="13" t="s">
        <v>176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244</v>
      </c>
      <c r="BM141" s="164" t="s">
        <v>285</v>
      </c>
    </row>
    <row r="142" spans="2:65" s="1" customFormat="1" ht="24" customHeight="1">
      <c r="B142" s="152"/>
      <c r="C142" s="166" t="s">
        <v>236</v>
      </c>
      <c r="D142" s="166" t="s">
        <v>383</v>
      </c>
      <c r="E142" s="167" t="s">
        <v>2373</v>
      </c>
      <c r="F142" s="168" t="s">
        <v>2374</v>
      </c>
      <c r="G142" s="169" t="s">
        <v>221</v>
      </c>
      <c r="H142" s="170">
        <v>1</v>
      </c>
      <c r="I142" s="171"/>
      <c r="J142" s="172">
        <f t="shared" si="0"/>
        <v>0</v>
      </c>
      <c r="K142" s="168" t="s">
        <v>1</v>
      </c>
      <c r="L142" s="173"/>
      <c r="M142" s="174" t="s">
        <v>1</v>
      </c>
      <c r="N142" s="175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310</v>
      </c>
      <c r="AT142" s="164" t="s">
        <v>383</v>
      </c>
      <c r="AU142" s="164" t="s">
        <v>86</v>
      </c>
      <c r="AY142" s="13" t="s">
        <v>176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244</v>
      </c>
      <c r="BM142" s="164" t="s">
        <v>294</v>
      </c>
    </row>
    <row r="143" spans="2:65" s="1" customFormat="1" ht="24" customHeight="1">
      <c r="B143" s="152"/>
      <c r="C143" s="166" t="s">
        <v>240</v>
      </c>
      <c r="D143" s="166" t="s">
        <v>383</v>
      </c>
      <c r="E143" s="167" t="s">
        <v>2375</v>
      </c>
      <c r="F143" s="168" t="s">
        <v>2376</v>
      </c>
      <c r="G143" s="169" t="s">
        <v>221</v>
      </c>
      <c r="H143" s="170">
        <v>1</v>
      </c>
      <c r="I143" s="171"/>
      <c r="J143" s="172">
        <f t="shared" si="0"/>
        <v>0</v>
      </c>
      <c r="K143" s="168" t="s">
        <v>1</v>
      </c>
      <c r="L143" s="173"/>
      <c r="M143" s="174" t="s">
        <v>1</v>
      </c>
      <c r="N143" s="175" t="s">
        <v>40</v>
      </c>
      <c r="O143" s="51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AR143" s="164" t="s">
        <v>310</v>
      </c>
      <c r="AT143" s="164" t="s">
        <v>383</v>
      </c>
      <c r="AU143" s="164" t="s">
        <v>86</v>
      </c>
      <c r="AY143" s="13" t="s">
        <v>176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3" t="s">
        <v>86</v>
      </c>
      <c r="BK143" s="165">
        <f t="shared" si="9"/>
        <v>0</v>
      </c>
      <c r="BL143" s="13" t="s">
        <v>244</v>
      </c>
      <c r="BM143" s="164" t="s">
        <v>302</v>
      </c>
    </row>
    <row r="144" spans="2:65" s="1" customFormat="1" ht="24" customHeight="1">
      <c r="B144" s="152"/>
      <c r="C144" s="166" t="s">
        <v>244</v>
      </c>
      <c r="D144" s="166" t="s">
        <v>383</v>
      </c>
      <c r="E144" s="167" t="s">
        <v>2377</v>
      </c>
      <c r="F144" s="168" t="s">
        <v>2378</v>
      </c>
      <c r="G144" s="169" t="s">
        <v>221</v>
      </c>
      <c r="H144" s="170">
        <v>1</v>
      </c>
      <c r="I144" s="171"/>
      <c r="J144" s="172">
        <f t="shared" si="0"/>
        <v>0</v>
      </c>
      <c r="K144" s="168" t="s">
        <v>1</v>
      </c>
      <c r="L144" s="173"/>
      <c r="M144" s="174" t="s">
        <v>1</v>
      </c>
      <c r="N144" s="175" t="s">
        <v>40</v>
      </c>
      <c r="O144" s="51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AR144" s="164" t="s">
        <v>310</v>
      </c>
      <c r="AT144" s="164" t="s">
        <v>383</v>
      </c>
      <c r="AU144" s="164" t="s">
        <v>86</v>
      </c>
      <c r="AY144" s="13" t="s">
        <v>176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3" t="s">
        <v>86</v>
      </c>
      <c r="BK144" s="165">
        <f t="shared" si="9"/>
        <v>0</v>
      </c>
      <c r="BL144" s="13" t="s">
        <v>244</v>
      </c>
      <c r="BM144" s="164" t="s">
        <v>310</v>
      </c>
    </row>
    <row r="145" spans="2:65" s="1" customFormat="1" ht="24" customHeight="1">
      <c r="B145" s="152"/>
      <c r="C145" s="166" t="s">
        <v>248</v>
      </c>
      <c r="D145" s="166" t="s">
        <v>383</v>
      </c>
      <c r="E145" s="167" t="s">
        <v>2379</v>
      </c>
      <c r="F145" s="168" t="s">
        <v>2380</v>
      </c>
      <c r="G145" s="169" t="s">
        <v>221</v>
      </c>
      <c r="H145" s="170">
        <v>1</v>
      </c>
      <c r="I145" s="171"/>
      <c r="J145" s="172">
        <f t="shared" si="0"/>
        <v>0</v>
      </c>
      <c r="K145" s="168" t="s">
        <v>1</v>
      </c>
      <c r="L145" s="173"/>
      <c r="M145" s="174" t="s">
        <v>1</v>
      </c>
      <c r="N145" s="175" t="s">
        <v>40</v>
      </c>
      <c r="O145" s="51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AR145" s="164" t="s">
        <v>310</v>
      </c>
      <c r="AT145" s="164" t="s">
        <v>383</v>
      </c>
      <c r="AU145" s="164" t="s">
        <v>86</v>
      </c>
      <c r="AY145" s="13" t="s">
        <v>176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3" t="s">
        <v>86</v>
      </c>
      <c r="BK145" s="165">
        <f t="shared" si="9"/>
        <v>0</v>
      </c>
      <c r="BL145" s="13" t="s">
        <v>244</v>
      </c>
      <c r="BM145" s="164" t="s">
        <v>318</v>
      </c>
    </row>
    <row r="146" spans="2:65" s="1" customFormat="1" ht="24" customHeight="1">
      <c r="B146" s="152"/>
      <c r="C146" s="166" t="s">
        <v>252</v>
      </c>
      <c r="D146" s="166" t="s">
        <v>383</v>
      </c>
      <c r="E146" s="167" t="s">
        <v>2381</v>
      </c>
      <c r="F146" s="168" t="s">
        <v>2382</v>
      </c>
      <c r="G146" s="169" t="s">
        <v>221</v>
      </c>
      <c r="H146" s="170">
        <v>1</v>
      </c>
      <c r="I146" s="171"/>
      <c r="J146" s="172">
        <f t="shared" si="0"/>
        <v>0</v>
      </c>
      <c r="K146" s="168" t="s">
        <v>1</v>
      </c>
      <c r="L146" s="173"/>
      <c r="M146" s="174" t="s">
        <v>1</v>
      </c>
      <c r="N146" s="175" t="s">
        <v>40</v>
      </c>
      <c r="O146" s="51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AR146" s="164" t="s">
        <v>310</v>
      </c>
      <c r="AT146" s="164" t="s">
        <v>383</v>
      </c>
      <c r="AU146" s="164" t="s">
        <v>86</v>
      </c>
      <c r="AY146" s="13" t="s">
        <v>176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3" t="s">
        <v>86</v>
      </c>
      <c r="BK146" s="165">
        <f t="shared" si="9"/>
        <v>0</v>
      </c>
      <c r="BL146" s="13" t="s">
        <v>244</v>
      </c>
      <c r="BM146" s="164" t="s">
        <v>326</v>
      </c>
    </row>
    <row r="147" spans="2:65" s="1" customFormat="1" ht="24" customHeight="1">
      <c r="B147" s="152"/>
      <c r="C147" s="166" t="s">
        <v>256</v>
      </c>
      <c r="D147" s="166" t="s">
        <v>383</v>
      </c>
      <c r="E147" s="167" t="s">
        <v>2383</v>
      </c>
      <c r="F147" s="168" t="s">
        <v>2384</v>
      </c>
      <c r="G147" s="169" t="s">
        <v>221</v>
      </c>
      <c r="H147" s="170">
        <v>3</v>
      </c>
      <c r="I147" s="171"/>
      <c r="J147" s="172">
        <f t="shared" si="0"/>
        <v>0</v>
      </c>
      <c r="K147" s="168" t="s">
        <v>1</v>
      </c>
      <c r="L147" s="173"/>
      <c r="M147" s="174" t="s">
        <v>1</v>
      </c>
      <c r="N147" s="175" t="s">
        <v>40</v>
      </c>
      <c r="O147" s="51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AR147" s="164" t="s">
        <v>310</v>
      </c>
      <c r="AT147" s="164" t="s">
        <v>383</v>
      </c>
      <c r="AU147" s="164" t="s">
        <v>86</v>
      </c>
      <c r="AY147" s="13" t="s">
        <v>176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3" t="s">
        <v>86</v>
      </c>
      <c r="BK147" s="165">
        <f t="shared" si="9"/>
        <v>0</v>
      </c>
      <c r="BL147" s="13" t="s">
        <v>244</v>
      </c>
      <c r="BM147" s="164" t="s">
        <v>334</v>
      </c>
    </row>
    <row r="148" spans="2:65" s="1" customFormat="1" ht="24" customHeight="1">
      <c r="B148" s="152"/>
      <c r="C148" s="166" t="s">
        <v>7</v>
      </c>
      <c r="D148" s="166" t="s">
        <v>383</v>
      </c>
      <c r="E148" s="167" t="s">
        <v>2385</v>
      </c>
      <c r="F148" s="168" t="s">
        <v>2386</v>
      </c>
      <c r="G148" s="169" t="s">
        <v>221</v>
      </c>
      <c r="H148" s="170">
        <v>1</v>
      </c>
      <c r="I148" s="171"/>
      <c r="J148" s="172">
        <f t="shared" si="0"/>
        <v>0</v>
      </c>
      <c r="K148" s="168" t="s">
        <v>1</v>
      </c>
      <c r="L148" s="173"/>
      <c r="M148" s="174" t="s">
        <v>1</v>
      </c>
      <c r="N148" s="175" t="s">
        <v>40</v>
      </c>
      <c r="O148" s="51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AR148" s="164" t="s">
        <v>310</v>
      </c>
      <c r="AT148" s="164" t="s">
        <v>383</v>
      </c>
      <c r="AU148" s="164" t="s">
        <v>86</v>
      </c>
      <c r="AY148" s="13" t="s">
        <v>176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3" t="s">
        <v>86</v>
      </c>
      <c r="BK148" s="165">
        <f t="shared" si="9"/>
        <v>0</v>
      </c>
      <c r="BL148" s="13" t="s">
        <v>244</v>
      </c>
      <c r="BM148" s="164" t="s">
        <v>342</v>
      </c>
    </row>
    <row r="149" spans="2:65" s="1" customFormat="1" ht="24" customHeight="1">
      <c r="B149" s="152"/>
      <c r="C149" s="166" t="s">
        <v>265</v>
      </c>
      <c r="D149" s="166" t="s">
        <v>383</v>
      </c>
      <c r="E149" s="167" t="s">
        <v>2387</v>
      </c>
      <c r="F149" s="168" t="s">
        <v>2388</v>
      </c>
      <c r="G149" s="169" t="s">
        <v>221</v>
      </c>
      <c r="H149" s="170">
        <v>1</v>
      </c>
      <c r="I149" s="171"/>
      <c r="J149" s="172">
        <f t="shared" si="0"/>
        <v>0</v>
      </c>
      <c r="K149" s="168" t="s">
        <v>1</v>
      </c>
      <c r="L149" s="173"/>
      <c r="M149" s="174" t="s">
        <v>1</v>
      </c>
      <c r="N149" s="175" t="s">
        <v>40</v>
      </c>
      <c r="O149" s="51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AR149" s="164" t="s">
        <v>310</v>
      </c>
      <c r="AT149" s="164" t="s">
        <v>383</v>
      </c>
      <c r="AU149" s="164" t="s">
        <v>86</v>
      </c>
      <c r="AY149" s="13" t="s">
        <v>176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3" t="s">
        <v>86</v>
      </c>
      <c r="BK149" s="165">
        <f t="shared" si="9"/>
        <v>0</v>
      </c>
      <c r="BL149" s="13" t="s">
        <v>244</v>
      </c>
      <c r="BM149" s="164" t="s">
        <v>350</v>
      </c>
    </row>
    <row r="150" spans="2:65" s="1" customFormat="1" ht="24" customHeight="1">
      <c r="B150" s="152"/>
      <c r="C150" s="166" t="s">
        <v>269</v>
      </c>
      <c r="D150" s="166" t="s">
        <v>383</v>
      </c>
      <c r="E150" s="167" t="s">
        <v>2329</v>
      </c>
      <c r="F150" s="168" t="s">
        <v>2389</v>
      </c>
      <c r="G150" s="169" t="s">
        <v>221</v>
      </c>
      <c r="H150" s="170">
        <v>1</v>
      </c>
      <c r="I150" s="171"/>
      <c r="J150" s="172">
        <f t="shared" si="0"/>
        <v>0</v>
      </c>
      <c r="K150" s="168" t="s">
        <v>1</v>
      </c>
      <c r="L150" s="173"/>
      <c r="M150" s="174" t="s">
        <v>1</v>
      </c>
      <c r="N150" s="175" t="s">
        <v>40</v>
      </c>
      <c r="O150" s="51"/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AR150" s="164" t="s">
        <v>310</v>
      </c>
      <c r="AT150" s="164" t="s">
        <v>383</v>
      </c>
      <c r="AU150" s="164" t="s">
        <v>86</v>
      </c>
      <c r="AY150" s="13" t="s">
        <v>176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3" t="s">
        <v>86</v>
      </c>
      <c r="BK150" s="165">
        <f t="shared" si="9"/>
        <v>0</v>
      </c>
      <c r="BL150" s="13" t="s">
        <v>244</v>
      </c>
      <c r="BM150" s="164" t="s">
        <v>358</v>
      </c>
    </row>
    <row r="151" spans="2:65" s="1" customFormat="1" ht="16.5" customHeight="1">
      <c r="B151" s="152"/>
      <c r="C151" s="166" t="s">
        <v>273</v>
      </c>
      <c r="D151" s="166" t="s">
        <v>383</v>
      </c>
      <c r="E151" s="167" t="s">
        <v>2390</v>
      </c>
      <c r="F151" s="168" t="s">
        <v>2391</v>
      </c>
      <c r="G151" s="169" t="s">
        <v>221</v>
      </c>
      <c r="H151" s="170">
        <v>1</v>
      </c>
      <c r="I151" s="171"/>
      <c r="J151" s="172">
        <f t="shared" si="0"/>
        <v>0</v>
      </c>
      <c r="K151" s="168" t="s">
        <v>1</v>
      </c>
      <c r="L151" s="173"/>
      <c r="M151" s="174" t="s">
        <v>1</v>
      </c>
      <c r="N151" s="175" t="s">
        <v>40</v>
      </c>
      <c r="O151" s="51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AR151" s="164" t="s">
        <v>310</v>
      </c>
      <c r="AT151" s="164" t="s">
        <v>383</v>
      </c>
      <c r="AU151" s="164" t="s">
        <v>86</v>
      </c>
      <c r="AY151" s="13" t="s">
        <v>176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3" t="s">
        <v>86</v>
      </c>
      <c r="BK151" s="165">
        <f t="shared" si="9"/>
        <v>0</v>
      </c>
      <c r="BL151" s="13" t="s">
        <v>244</v>
      </c>
      <c r="BM151" s="164" t="s">
        <v>366</v>
      </c>
    </row>
    <row r="152" spans="2:65" s="1" customFormat="1" ht="24" customHeight="1">
      <c r="B152" s="152"/>
      <c r="C152" s="166" t="s">
        <v>277</v>
      </c>
      <c r="D152" s="166" t="s">
        <v>383</v>
      </c>
      <c r="E152" s="167" t="s">
        <v>2392</v>
      </c>
      <c r="F152" s="168" t="s">
        <v>2393</v>
      </c>
      <c r="G152" s="169" t="s">
        <v>221</v>
      </c>
      <c r="H152" s="170">
        <v>1</v>
      </c>
      <c r="I152" s="171"/>
      <c r="J152" s="172">
        <f t="shared" si="0"/>
        <v>0</v>
      </c>
      <c r="K152" s="168" t="s">
        <v>1</v>
      </c>
      <c r="L152" s="173"/>
      <c r="M152" s="174" t="s">
        <v>1</v>
      </c>
      <c r="N152" s="175" t="s">
        <v>40</v>
      </c>
      <c r="O152" s="51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AR152" s="164" t="s">
        <v>310</v>
      </c>
      <c r="AT152" s="164" t="s">
        <v>383</v>
      </c>
      <c r="AU152" s="164" t="s">
        <v>86</v>
      </c>
      <c r="AY152" s="13" t="s">
        <v>176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3" t="s">
        <v>86</v>
      </c>
      <c r="BK152" s="165">
        <f t="shared" si="9"/>
        <v>0</v>
      </c>
      <c r="BL152" s="13" t="s">
        <v>244</v>
      </c>
      <c r="BM152" s="164" t="s">
        <v>374</v>
      </c>
    </row>
    <row r="153" spans="2:65" s="1" customFormat="1" ht="24" customHeight="1">
      <c r="B153" s="152"/>
      <c r="C153" s="153" t="s">
        <v>281</v>
      </c>
      <c r="D153" s="153" t="s">
        <v>178</v>
      </c>
      <c r="E153" s="154" t="s">
        <v>2394</v>
      </c>
      <c r="F153" s="155" t="s">
        <v>2395</v>
      </c>
      <c r="G153" s="156" t="s">
        <v>221</v>
      </c>
      <c r="H153" s="157">
        <v>1</v>
      </c>
      <c r="I153" s="158"/>
      <c r="J153" s="159">
        <f t="shared" si="0"/>
        <v>0</v>
      </c>
      <c r="K153" s="155" t="s">
        <v>1</v>
      </c>
      <c r="L153" s="28"/>
      <c r="M153" s="160" t="s">
        <v>1</v>
      </c>
      <c r="N153" s="161" t="s">
        <v>40</v>
      </c>
      <c r="O153" s="51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AR153" s="164" t="s">
        <v>244</v>
      </c>
      <c r="AT153" s="164" t="s">
        <v>178</v>
      </c>
      <c r="AU153" s="164" t="s">
        <v>86</v>
      </c>
      <c r="AY153" s="13" t="s">
        <v>176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3" t="s">
        <v>86</v>
      </c>
      <c r="BK153" s="165">
        <f t="shared" si="9"/>
        <v>0</v>
      </c>
      <c r="BL153" s="13" t="s">
        <v>244</v>
      </c>
      <c r="BM153" s="164" t="s">
        <v>382</v>
      </c>
    </row>
    <row r="154" spans="2:65" s="1" customFormat="1" ht="36" customHeight="1">
      <c r="B154" s="152"/>
      <c r="C154" s="153" t="s">
        <v>285</v>
      </c>
      <c r="D154" s="153" t="s">
        <v>178</v>
      </c>
      <c r="E154" s="154" t="s">
        <v>2325</v>
      </c>
      <c r="F154" s="155" t="s">
        <v>2396</v>
      </c>
      <c r="G154" s="156" t="s">
        <v>221</v>
      </c>
      <c r="H154" s="157">
        <v>1</v>
      </c>
      <c r="I154" s="158"/>
      <c r="J154" s="159">
        <f t="shared" si="0"/>
        <v>0</v>
      </c>
      <c r="K154" s="155" t="s">
        <v>1</v>
      </c>
      <c r="L154" s="28"/>
      <c r="M154" s="176" t="s">
        <v>1</v>
      </c>
      <c r="N154" s="177" t="s">
        <v>40</v>
      </c>
      <c r="O154" s="178"/>
      <c r="P154" s="179">
        <f t="shared" si="1"/>
        <v>0</v>
      </c>
      <c r="Q154" s="179">
        <v>0</v>
      </c>
      <c r="R154" s="179">
        <f t="shared" si="2"/>
        <v>0</v>
      </c>
      <c r="S154" s="179">
        <v>0</v>
      </c>
      <c r="T154" s="180">
        <f t="shared" si="3"/>
        <v>0</v>
      </c>
      <c r="AR154" s="164" t="s">
        <v>244</v>
      </c>
      <c r="AT154" s="164" t="s">
        <v>178</v>
      </c>
      <c r="AU154" s="164" t="s">
        <v>86</v>
      </c>
      <c r="AY154" s="13" t="s">
        <v>176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3" t="s">
        <v>86</v>
      </c>
      <c r="BK154" s="165">
        <f t="shared" si="9"/>
        <v>0</v>
      </c>
      <c r="BL154" s="13" t="s">
        <v>244</v>
      </c>
      <c r="BM154" s="164" t="s">
        <v>391</v>
      </c>
    </row>
    <row r="155" spans="2:65" s="1" customFormat="1" ht="6.95" customHeight="1">
      <c r="B155" s="40"/>
      <c r="C155" s="41"/>
      <c r="D155" s="41"/>
      <c r="E155" s="41"/>
      <c r="F155" s="41"/>
      <c r="G155" s="41"/>
      <c r="H155" s="41"/>
      <c r="I155" s="113"/>
      <c r="J155" s="41"/>
      <c r="K155" s="41"/>
      <c r="L155" s="28"/>
    </row>
  </sheetData>
  <autoFilter ref="C125:K154" xr:uid="{00000000-0009-0000-0000-000007000000}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57"/>
  <sheetViews>
    <sheetView showGridLines="0" topLeftCell="A114" workbookViewId="0">
      <selection activeCell="L151" sqref="L151:L15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6.5" customWidth="1"/>
    <col min="7" max="7" width="7" customWidth="1"/>
    <col min="8" max="8" width="11.5" customWidth="1"/>
    <col min="9" max="9" width="20.1640625" style="89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120</v>
      </c>
    </row>
    <row r="3" spans="2:46" ht="6.9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4.95" customHeight="1">
      <c r="B4" s="16"/>
      <c r="D4" s="17" t="s">
        <v>121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30" t="str">
        <f>'Rekapitulácia stavby'!K6</f>
        <v>Centrum integrovanej zdravotnej starostlivosti v meste Dobšiná</v>
      </c>
      <c r="F7" s="231"/>
      <c r="G7" s="231"/>
      <c r="H7" s="231"/>
      <c r="L7" s="16"/>
    </row>
    <row r="8" spans="2:46" ht="12.75">
      <c r="B8" s="16"/>
      <c r="D8" s="23" t="s">
        <v>122</v>
      </c>
      <c r="L8" s="16"/>
    </row>
    <row r="9" spans="2:46" ht="25.5" customHeight="1">
      <c r="B9" s="16"/>
      <c r="E9" s="230" t="s">
        <v>1996</v>
      </c>
      <c r="F9" s="191"/>
      <c r="G9" s="191"/>
      <c r="H9" s="191"/>
      <c r="L9" s="16"/>
    </row>
    <row r="10" spans="2:46" ht="12" customHeight="1">
      <c r="B10" s="16"/>
      <c r="D10" s="23" t="s">
        <v>124</v>
      </c>
      <c r="L10" s="16"/>
    </row>
    <row r="11" spans="2:46" s="1" customFormat="1" ht="25.5" customHeight="1">
      <c r="B11" s="28"/>
      <c r="E11" s="232" t="s">
        <v>1997</v>
      </c>
      <c r="F11" s="233"/>
      <c r="G11" s="233"/>
      <c r="H11" s="233"/>
      <c r="I11" s="93"/>
      <c r="L11" s="28"/>
    </row>
    <row r="12" spans="2:46" s="1" customFormat="1" ht="12" customHeight="1">
      <c r="B12" s="28"/>
      <c r="D12" s="23" t="s">
        <v>126</v>
      </c>
      <c r="I12" s="93"/>
      <c r="L12" s="28"/>
    </row>
    <row r="13" spans="2:46" s="1" customFormat="1" ht="36.950000000000003" customHeight="1">
      <c r="B13" s="28"/>
      <c r="E13" s="198" t="s">
        <v>2397</v>
      </c>
      <c r="F13" s="233"/>
      <c r="G13" s="233"/>
      <c r="H13" s="233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 t="str">
        <f>'Rekapitulácia stavby'!AN8</f>
        <v>12/2018</v>
      </c>
      <c r="L16" s="28"/>
    </row>
    <row r="17" spans="2:12" s="1" customFormat="1" ht="10.9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6.9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34" t="str">
        <f>'Rekapitulácia stavby'!E14</f>
        <v>Vyplň údaj</v>
      </c>
      <c r="F22" s="201"/>
      <c r="G22" s="201"/>
      <c r="H22" s="201"/>
      <c r="I22" s="94" t="s">
        <v>25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6.9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94" t="s">
        <v>25</v>
      </c>
      <c r="J28" s="21" t="str">
        <f>IF('Rekapitulácia stavby'!AN20="","",'Rekapitulácia stavby'!AN20)</f>
        <v/>
      </c>
      <c r="L28" s="28"/>
    </row>
    <row r="29" spans="2:12" s="1" customFormat="1" ht="6.9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05" t="s">
        <v>1</v>
      </c>
      <c r="F31" s="205"/>
      <c r="G31" s="205"/>
      <c r="H31" s="205"/>
      <c r="I31" s="96"/>
      <c r="L31" s="95"/>
    </row>
    <row r="32" spans="2:12" s="1" customFormat="1" ht="6.95" customHeight="1">
      <c r="B32" s="28"/>
      <c r="I32" s="93"/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ROUND(J126, 2)</f>
        <v>0</v>
      </c>
      <c r="L34" s="28"/>
    </row>
    <row r="35" spans="2:12" s="1" customFormat="1" ht="6.9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4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45" customHeight="1">
      <c r="B37" s="28"/>
      <c r="D37" s="92" t="s">
        <v>38</v>
      </c>
      <c r="E37" s="23" t="s">
        <v>39</v>
      </c>
      <c r="F37" s="100">
        <f>ROUND((SUM(BE126:BE156)),  2)</f>
        <v>0</v>
      </c>
      <c r="I37" s="101">
        <v>0.2</v>
      </c>
      <c r="J37" s="100">
        <f>ROUND(((SUM(BE126:BE156))*I37),  2)</f>
        <v>0</v>
      </c>
      <c r="L37" s="28"/>
    </row>
    <row r="38" spans="2:12" s="1" customFormat="1" ht="14.45" customHeight="1">
      <c r="B38" s="28"/>
      <c r="E38" s="23" t="s">
        <v>40</v>
      </c>
      <c r="F38" s="100">
        <f>ROUND((SUM(BF126:BF156)),  2)</f>
        <v>0</v>
      </c>
      <c r="I38" s="101">
        <v>0.2</v>
      </c>
      <c r="J38" s="100">
        <f>ROUND(((SUM(BF126:BF156))*I38),  2)</f>
        <v>0</v>
      </c>
      <c r="L38" s="28"/>
    </row>
    <row r="39" spans="2:12" s="1" customFormat="1" ht="14.45" hidden="1" customHeight="1">
      <c r="B39" s="28"/>
      <c r="E39" s="23" t="s">
        <v>41</v>
      </c>
      <c r="F39" s="100">
        <f>ROUND((SUM(BG126:BG156)),  2)</f>
        <v>0</v>
      </c>
      <c r="I39" s="101">
        <v>0.2</v>
      </c>
      <c r="J39" s="100">
        <f>0</f>
        <v>0</v>
      </c>
      <c r="L39" s="28"/>
    </row>
    <row r="40" spans="2:12" s="1" customFormat="1" ht="14.45" hidden="1" customHeight="1">
      <c r="B40" s="28"/>
      <c r="E40" s="23" t="s">
        <v>42</v>
      </c>
      <c r="F40" s="100">
        <f>ROUND((SUM(BH126:BH156)),  2)</f>
        <v>0</v>
      </c>
      <c r="I40" s="101">
        <v>0.2</v>
      </c>
      <c r="J40" s="100">
        <f>0</f>
        <v>0</v>
      </c>
      <c r="L40" s="28"/>
    </row>
    <row r="41" spans="2:12" s="1" customFormat="1" ht="14.45" hidden="1" customHeight="1">
      <c r="B41" s="28"/>
      <c r="E41" s="23" t="s">
        <v>43</v>
      </c>
      <c r="F41" s="100">
        <f>ROUND((SUM(BI126:BI156)),  2)</f>
        <v>0</v>
      </c>
      <c r="I41" s="101">
        <v>0</v>
      </c>
      <c r="J41" s="100">
        <f>0</f>
        <v>0</v>
      </c>
      <c r="L41" s="28"/>
    </row>
    <row r="42" spans="2:12" s="1" customFormat="1" ht="6.9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45" customHeight="1">
      <c r="B44" s="28"/>
      <c r="I44" s="93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4.95" customHeight="1">
      <c r="B82" s="28"/>
      <c r="C82" s="17" t="s">
        <v>128</v>
      </c>
      <c r="I82" s="93"/>
      <c r="L82" s="28"/>
    </row>
    <row r="83" spans="2:12" s="1" customFormat="1" ht="6.9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30" t="str">
        <f>E7</f>
        <v>Centrum integrovanej zdravotnej starostlivosti v meste Dobšiná</v>
      </c>
      <c r="F85" s="231"/>
      <c r="G85" s="231"/>
      <c r="H85" s="231"/>
      <c r="I85" s="93"/>
      <c r="L85" s="28"/>
    </row>
    <row r="86" spans="2:12" ht="12" customHeight="1">
      <c r="B86" s="16"/>
      <c r="C86" s="23" t="s">
        <v>122</v>
      </c>
      <c r="L86" s="16"/>
    </row>
    <row r="87" spans="2:12" ht="25.5" customHeight="1">
      <c r="B87" s="16"/>
      <c r="E87" s="230" t="s">
        <v>1996</v>
      </c>
      <c r="F87" s="191"/>
      <c r="G87" s="191"/>
      <c r="H87" s="191"/>
      <c r="L87" s="16"/>
    </row>
    <row r="88" spans="2:12" ht="12" customHeight="1">
      <c r="B88" s="16"/>
      <c r="C88" s="23" t="s">
        <v>124</v>
      </c>
      <c r="L88" s="16"/>
    </row>
    <row r="89" spans="2:12" s="1" customFormat="1" ht="25.5" customHeight="1">
      <c r="B89" s="28"/>
      <c r="E89" s="232" t="s">
        <v>1997</v>
      </c>
      <c r="F89" s="233"/>
      <c r="G89" s="233"/>
      <c r="H89" s="233"/>
      <c r="I89" s="93"/>
      <c r="L89" s="28"/>
    </row>
    <row r="90" spans="2:12" s="1" customFormat="1" ht="12" customHeight="1">
      <c r="B90" s="28"/>
      <c r="C90" s="23" t="s">
        <v>126</v>
      </c>
      <c r="I90" s="93"/>
      <c r="L90" s="28"/>
    </row>
    <row r="91" spans="2:12" s="1" customFormat="1" ht="16.5" customHeight="1">
      <c r="B91" s="28"/>
      <c r="E91" s="198" t="str">
        <f>E13</f>
        <v>N.04 - NN prípojka</v>
      </c>
      <c r="F91" s="233"/>
      <c r="G91" s="233"/>
      <c r="H91" s="233"/>
      <c r="I91" s="93"/>
      <c r="L91" s="28"/>
    </row>
    <row r="92" spans="2:12" s="1" customFormat="1" ht="6.9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kat. územie Dobšiná, parc. číslo 1319/1</v>
      </c>
      <c r="I93" s="94" t="s">
        <v>21</v>
      </c>
      <c r="J93" s="48" t="str">
        <f>IF(J16="","",J16)</f>
        <v>12/2018</v>
      </c>
      <c r="L93" s="28"/>
    </row>
    <row r="94" spans="2:12" s="1" customFormat="1" ht="6.95" customHeight="1">
      <c r="B94" s="28"/>
      <c r="I94" s="93"/>
      <c r="L94" s="28"/>
    </row>
    <row r="95" spans="2:12" s="1" customFormat="1" ht="43.15" customHeight="1">
      <c r="B95" s="28"/>
      <c r="C95" s="23" t="s">
        <v>22</v>
      </c>
      <c r="F95" s="21" t="str">
        <f>E19</f>
        <v>mesto Dobšiná, SNP 554, 049 25 Dobšiná, SR</v>
      </c>
      <c r="I95" s="94" t="s">
        <v>28</v>
      </c>
      <c r="J95" s="26" t="str">
        <f>E25</f>
        <v>Ing.Jiří Tencar Ph.D.;Južná trieda 1566/41, Košice</v>
      </c>
      <c r="L95" s="28"/>
    </row>
    <row r="96" spans="2:12" s="1" customFormat="1" ht="15.2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 xml:space="preserve"> 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129</v>
      </c>
      <c r="D98" s="102"/>
      <c r="E98" s="102"/>
      <c r="F98" s="102"/>
      <c r="G98" s="102"/>
      <c r="H98" s="102"/>
      <c r="I98" s="116"/>
      <c r="J98" s="117" t="s">
        <v>130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" customHeight="1">
      <c r="B100" s="28"/>
      <c r="C100" s="118" t="s">
        <v>131</v>
      </c>
      <c r="I100" s="93"/>
      <c r="J100" s="62">
        <f>J126</f>
        <v>0</v>
      </c>
      <c r="L100" s="28"/>
      <c r="AU100" s="13" t="s">
        <v>132</v>
      </c>
    </row>
    <row r="101" spans="2:47" s="8" customFormat="1" ht="24.95" customHeight="1">
      <c r="B101" s="119"/>
      <c r="D101" s="120" t="s">
        <v>1999</v>
      </c>
      <c r="E101" s="121"/>
      <c r="F101" s="121"/>
      <c r="G101" s="121"/>
      <c r="H101" s="121"/>
      <c r="I101" s="122"/>
      <c r="J101" s="123">
        <f>J127</f>
        <v>0</v>
      </c>
      <c r="L101" s="119"/>
    </row>
    <row r="102" spans="2:47" s="9" customFormat="1" ht="19.899999999999999" customHeight="1">
      <c r="B102" s="124"/>
      <c r="D102" s="125" t="s">
        <v>2398</v>
      </c>
      <c r="E102" s="126"/>
      <c r="F102" s="126"/>
      <c r="G102" s="126"/>
      <c r="H102" s="126"/>
      <c r="I102" s="127"/>
      <c r="J102" s="128">
        <f>J128</f>
        <v>0</v>
      </c>
      <c r="L102" s="124"/>
    </row>
    <row r="103" spans="2:47" s="1" customFormat="1" ht="21.75" customHeight="1">
      <c r="B103" s="28"/>
      <c r="I103" s="93"/>
      <c r="L103" s="28"/>
    </row>
    <row r="104" spans="2:47" s="1" customFormat="1" ht="6.95" customHeight="1">
      <c r="B104" s="40"/>
      <c r="C104" s="41"/>
      <c r="D104" s="41"/>
      <c r="E104" s="41"/>
      <c r="F104" s="41"/>
      <c r="G104" s="41"/>
      <c r="H104" s="41"/>
      <c r="I104" s="113"/>
      <c r="J104" s="41"/>
      <c r="K104" s="41"/>
      <c r="L104" s="28"/>
    </row>
    <row r="108" spans="2:47" s="1" customFormat="1" ht="6.95" customHeight="1">
      <c r="B108" s="42"/>
      <c r="C108" s="43"/>
      <c r="D108" s="43"/>
      <c r="E108" s="43"/>
      <c r="F108" s="43"/>
      <c r="G108" s="43"/>
      <c r="H108" s="43"/>
      <c r="I108" s="114"/>
      <c r="J108" s="43"/>
      <c r="K108" s="43"/>
      <c r="L108" s="28"/>
    </row>
    <row r="109" spans="2:47" s="1" customFormat="1" ht="24.95" customHeight="1">
      <c r="B109" s="28"/>
      <c r="C109" s="17" t="s">
        <v>162</v>
      </c>
      <c r="I109" s="93"/>
      <c r="L109" s="28"/>
    </row>
    <row r="110" spans="2:47" s="1" customFormat="1" ht="6.95" customHeight="1">
      <c r="B110" s="28"/>
      <c r="I110" s="93"/>
      <c r="L110" s="28"/>
    </row>
    <row r="111" spans="2:47" s="1" customFormat="1" ht="12" customHeight="1">
      <c r="B111" s="28"/>
      <c r="C111" s="23" t="s">
        <v>15</v>
      </c>
      <c r="I111" s="93"/>
      <c r="L111" s="28"/>
    </row>
    <row r="112" spans="2:47" s="1" customFormat="1" ht="16.5" customHeight="1">
      <c r="B112" s="28"/>
      <c r="E112" s="230" t="str">
        <f>E7</f>
        <v>Centrum integrovanej zdravotnej starostlivosti v meste Dobšiná</v>
      </c>
      <c r="F112" s="231"/>
      <c r="G112" s="231"/>
      <c r="H112" s="231"/>
      <c r="I112" s="93"/>
      <c r="L112" s="28"/>
    </row>
    <row r="113" spans="2:63" ht="12" customHeight="1">
      <c r="B113" s="16"/>
      <c r="C113" s="23" t="s">
        <v>122</v>
      </c>
      <c r="L113" s="16"/>
    </row>
    <row r="114" spans="2:63" ht="25.5" customHeight="1">
      <c r="B114" s="16"/>
      <c r="E114" s="230" t="s">
        <v>1996</v>
      </c>
      <c r="F114" s="191"/>
      <c r="G114" s="191"/>
      <c r="H114" s="191"/>
      <c r="L114" s="16"/>
    </row>
    <row r="115" spans="2:63" ht="12" customHeight="1">
      <c r="B115" s="16"/>
      <c r="C115" s="23" t="s">
        <v>124</v>
      </c>
      <c r="L115" s="16"/>
    </row>
    <row r="116" spans="2:63" s="1" customFormat="1" ht="25.5" customHeight="1">
      <c r="B116" s="28"/>
      <c r="E116" s="232" t="s">
        <v>1997</v>
      </c>
      <c r="F116" s="233"/>
      <c r="G116" s="233"/>
      <c r="H116" s="233"/>
      <c r="I116" s="93"/>
      <c r="L116" s="28"/>
    </row>
    <row r="117" spans="2:63" s="1" customFormat="1" ht="12" customHeight="1">
      <c r="B117" s="28"/>
      <c r="C117" s="23" t="s">
        <v>126</v>
      </c>
      <c r="I117" s="93"/>
      <c r="L117" s="28"/>
    </row>
    <row r="118" spans="2:63" s="1" customFormat="1" ht="16.5" customHeight="1">
      <c r="B118" s="28"/>
      <c r="E118" s="198" t="str">
        <f>E13</f>
        <v>N.04 - NN prípojka</v>
      </c>
      <c r="F118" s="233"/>
      <c r="G118" s="233"/>
      <c r="H118" s="233"/>
      <c r="I118" s="93"/>
      <c r="L118" s="28"/>
    </row>
    <row r="119" spans="2:63" s="1" customFormat="1" ht="6.95" customHeight="1">
      <c r="B119" s="28"/>
      <c r="I119" s="93"/>
      <c r="L119" s="28"/>
    </row>
    <row r="120" spans="2:63" s="1" customFormat="1" ht="12" customHeight="1">
      <c r="B120" s="28"/>
      <c r="C120" s="23" t="s">
        <v>19</v>
      </c>
      <c r="F120" s="21" t="str">
        <f>F16</f>
        <v>kat. územie Dobšiná, parc. číslo 1319/1</v>
      </c>
      <c r="I120" s="94" t="s">
        <v>21</v>
      </c>
      <c r="J120" s="48" t="str">
        <f>IF(J16="","",J16)</f>
        <v>12/2018</v>
      </c>
      <c r="L120" s="28"/>
    </row>
    <row r="121" spans="2:63" s="1" customFormat="1" ht="6.95" customHeight="1">
      <c r="B121" s="28"/>
      <c r="I121" s="93"/>
      <c r="L121" s="28"/>
    </row>
    <row r="122" spans="2:63" s="1" customFormat="1" ht="43.15" customHeight="1">
      <c r="B122" s="28"/>
      <c r="C122" s="23" t="s">
        <v>22</v>
      </c>
      <c r="F122" s="21" t="str">
        <f>E19</f>
        <v>mesto Dobšiná, SNP 554, 049 25 Dobšiná, SR</v>
      </c>
      <c r="I122" s="94" t="s">
        <v>28</v>
      </c>
      <c r="J122" s="26" t="str">
        <f>E25</f>
        <v>Ing.Jiří Tencar Ph.D.;Južná trieda 1566/41, Košice</v>
      </c>
      <c r="L122" s="28"/>
    </row>
    <row r="123" spans="2:63" s="1" customFormat="1" ht="15.2" customHeight="1">
      <c r="B123" s="28"/>
      <c r="C123" s="23" t="s">
        <v>26</v>
      </c>
      <c r="F123" s="21" t="str">
        <f>IF(E22="","",E22)</f>
        <v>Vyplň údaj</v>
      </c>
      <c r="I123" s="94" t="s">
        <v>31</v>
      </c>
      <c r="J123" s="26" t="str">
        <f>E28</f>
        <v xml:space="preserve"> </v>
      </c>
      <c r="L123" s="28"/>
    </row>
    <row r="124" spans="2:63" s="1" customFormat="1" ht="10.35" customHeight="1">
      <c r="B124" s="28"/>
      <c r="I124" s="93"/>
      <c r="L124" s="28"/>
    </row>
    <row r="125" spans="2:63" s="10" customFormat="1" ht="29.25" customHeight="1">
      <c r="B125" s="129"/>
      <c r="C125" s="130" t="s">
        <v>163</v>
      </c>
      <c r="D125" s="131" t="s">
        <v>59</v>
      </c>
      <c r="E125" s="131" t="s">
        <v>55</v>
      </c>
      <c r="F125" s="131" t="s">
        <v>56</v>
      </c>
      <c r="G125" s="131" t="s">
        <v>164</v>
      </c>
      <c r="H125" s="131" t="s">
        <v>165</v>
      </c>
      <c r="I125" s="132" t="s">
        <v>166</v>
      </c>
      <c r="J125" s="133" t="s">
        <v>130</v>
      </c>
      <c r="K125" s="134" t="s">
        <v>167</v>
      </c>
      <c r="L125" s="129"/>
      <c r="M125" s="55" t="s">
        <v>1</v>
      </c>
      <c r="N125" s="56" t="s">
        <v>38</v>
      </c>
      <c r="O125" s="56" t="s">
        <v>168</v>
      </c>
      <c r="P125" s="56" t="s">
        <v>169</v>
      </c>
      <c r="Q125" s="56" t="s">
        <v>170</v>
      </c>
      <c r="R125" s="56" t="s">
        <v>171</v>
      </c>
      <c r="S125" s="56" t="s">
        <v>172</v>
      </c>
      <c r="T125" s="57" t="s">
        <v>173</v>
      </c>
    </row>
    <row r="126" spans="2:63" s="1" customFormat="1" ht="22.9" customHeight="1">
      <c r="B126" s="28"/>
      <c r="C126" s="60" t="s">
        <v>131</v>
      </c>
      <c r="I126" s="93"/>
      <c r="J126" s="135">
        <f>BK126</f>
        <v>0</v>
      </c>
      <c r="L126" s="28"/>
      <c r="M126" s="58"/>
      <c r="N126" s="49"/>
      <c r="O126" s="49"/>
      <c r="P126" s="136">
        <f>P127</f>
        <v>0</v>
      </c>
      <c r="Q126" s="49"/>
      <c r="R126" s="136">
        <f>R127</f>
        <v>0</v>
      </c>
      <c r="S126" s="49"/>
      <c r="T126" s="137">
        <f>T127</f>
        <v>0</v>
      </c>
      <c r="AT126" s="13" t="s">
        <v>73</v>
      </c>
      <c r="AU126" s="13" t="s">
        <v>132</v>
      </c>
      <c r="BK126" s="138">
        <f>BK127</f>
        <v>0</v>
      </c>
    </row>
    <row r="127" spans="2:63" s="11" customFormat="1" ht="25.9" customHeight="1">
      <c r="B127" s="139"/>
      <c r="D127" s="140" t="s">
        <v>73</v>
      </c>
      <c r="E127" s="141" t="s">
        <v>2003</v>
      </c>
      <c r="F127" s="141" t="s">
        <v>1176</v>
      </c>
      <c r="I127" s="142"/>
      <c r="J127" s="143">
        <f>BK127</f>
        <v>0</v>
      </c>
      <c r="L127" s="139"/>
      <c r="M127" s="144"/>
      <c r="N127" s="145"/>
      <c r="O127" s="145"/>
      <c r="P127" s="146">
        <f>P128</f>
        <v>0</v>
      </c>
      <c r="Q127" s="145"/>
      <c r="R127" s="146">
        <f>R128</f>
        <v>0</v>
      </c>
      <c r="S127" s="145"/>
      <c r="T127" s="147">
        <f>T128</f>
        <v>0</v>
      </c>
      <c r="AR127" s="140" t="s">
        <v>91</v>
      </c>
      <c r="AT127" s="148" t="s">
        <v>73</v>
      </c>
      <c r="AU127" s="148" t="s">
        <v>74</v>
      </c>
      <c r="AY127" s="140" t="s">
        <v>176</v>
      </c>
      <c r="BK127" s="149">
        <f>BK128</f>
        <v>0</v>
      </c>
    </row>
    <row r="128" spans="2:63" s="11" customFormat="1" ht="22.9" customHeight="1">
      <c r="B128" s="139"/>
      <c r="D128" s="140" t="s">
        <v>73</v>
      </c>
      <c r="E128" s="150" t="s">
        <v>2399</v>
      </c>
      <c r="F128" s="150" t="s">
        <v>2400</v>
      </c>
      <c r="I128" s="142"/>
      <c r="J128" s="151">
        <f>BK128</f>
        <v>0</v>
      </c>
      <c r="L128" s="139"/>
      <c r="M128" s="144"/>
      <c r="N128" s="145"/>
      <c r="O128" s="145"/>
      <c r="P128" s="146">
        <f>SUM(P129:P156)</f>
        <v>0</v>
      </c>
      <c r="Q128" s="145"/>
      <c r="R128" s="146">
        <f>SUM(R129:R156)</f>
        <v>0</v>
      </c>
      <c r="S128" s="145"/>
      <c r="T128" s="147">
        <f>SUM(T129:T156)</f>
        <v>0</v>
      </c>
      <c r="AR128" s="140" t="s">
        <v>91</v>
      </c>
      <c r="AT128" s="148" t="s">
        <v>73</v>
      </c>
      <c r="AU128" s="148" t="s">
        <v>81</v>
      </c>
      <c r="AY128" s="140" t="s">
        <v>176</v>
      </c>
      <c r="BK128" s="149">
        <f>SUM(BK129:BK156)</f>
        <v>0</v>
      </c>
    </row>
    <row r="129" spans="2:65" s="1" customFormat="1" ht="16.5" customHeight="1">
      <c r="B129" s="152"/>
      <c r="C129" s="153" t="s">
        <v>81</v>
      </c>
      <c r="D129" s="153" t="s">
        <v>178</v>
      </c>
      <c r="E129" s="154" t="s">
        <v>2401</v>
      </c>
      <c r="F129" s="155" t="s">
        <v>2402</v>
      </c>
      <c r="G129" s="156" t="s">
        <v>431</v>
      </c>
      <c r="H129" s="157">
        <v>28</v>
      </c>
      <c r="I129" s="158"/>
      <c r="J129" s="159">
        <f t="shared" ref="J129:J156" si="0">ROUND(I129*H129,2)</f>
        <v>0</v>
      </c>
      <c r="K129" s="155" t="s">
        <v>1</v>
      </c>
      <c r="L129" s="28"/>
      <c r="M129" s="160" t="s">
        <v>1</v>
      </c>
      <c r="N129" s="161" t="s">
        <v>40</v>
      </c>
      <c r="O129" s="51"/>
      <c r="P129" s="162">
        <f t="shared" ref="P129:P156" si="1">O129*H129</f>
        <v>0</v>
      </c>
      <c r="Q129" s="162">
        <v>0</v>
      </c>
      <c r="R129" s="162">
        <f t="shared" ref="R129:R156" si="2">Q129*H129</f>
        <v>0</v>
      </c>
      <c r="S129" s="162">
        <v>0</v>
      </c>
      <c r="T129" s="163">
        <f t="shared" ref="T129:T156" si="3">S129*H129</f>
        <v>0</v>
      </c>
      <c r="AR129" s="164" t="s">
        <v>441</v>
      </c>
      <c r="AT129" s="164" t="s">
        <v>178</v>
      </c>
      <c r="AU129" s="164" t="s">
        <v>86</v>
      </c>
      <c r="AY129" s="13" t="s">
        <v>176</v>
      </c>
      <c r="BE129" s="165">
        <f t="shared" ref="BE129:BE156" si="4">IF(N129="základná",J129,0)</f>
        <v>0</v>
      </c>
      <c r="BF129" s="165">
        <f t="shared" ref="BF129:BF156" si="5">IF(N129="znížená",J129,0)</f>
        <v>0</v>
      </c>
      <c r="BG129" s="165">
        <f t="shared" ref="BG129:BG156" si="6">IF(N129="zákl. prenesená",J129,0)</f>
        <v>0</v>
      </c>
      <c r="BH129" s="165">
        <f t="shared" ref="BH129:BH156" si="7">IF(N129="zníž. prenesená",J129,0)</f>
        <v>0</v>
      </c>
      <c r="BI129" s="165">
        <f t="shared" ref="BI129:BI156" si="8">IF(N129="nulová",J129,0)</f>
        <v>0</v>
      </c>
      <c r="BJ129" s="13" t="s">
        <v>86</v>
      </c>
      <c r="BK129" s="165">
        <f t="shared" ref="BK129:BK156" si="9">ROUND(I129*H129,2)</f>
        <v>0</v>
      </c>
      <c r="BL129" s="13" t="s">
        <v>441</v>
      </c>
      <c r="BM129" s="164" t="s">
        <v>2403</v>
      </c>
    </row>
    <row r="130" spans="2:65" s="1" customFormat="1" ht="16.5" customHeight="1">
      <c r="B130" s="152"/>
      <c r="C130" s="166" t="s">
        <v>86</v>
      </c>
      <c r="D130" s="166" t="s">
        <v>383</v>
      </c>
      <c r="E130" s="167" t="s">
        <v>2404</v>
      </c>
      <c r="F130" s="168" t="s">
        <v>2405</v>
      </c>
      <c r="G130" s="169" t="s">
        <v>431</v>
      </c>
      <c r="H130" s="170">
        <v>2</v>
      </c>
      <c r="I130" s="171"/>
      <c r="J130" s="172">
        <f t="shared" si="0"/>
        <v>0</v>
      </c>
      <c r="K130" s="168" t="s">
        <v>1</v>
      </c>
      <c r="L130" s="173"/>
      <c r="M130" s="174" t="s">
        <v>1</v>
      </c>
      <c r="N130" s="175" t="s">
        <v>40</v>
      </c>
      <c r="O130" s="51"/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AR130" s="164" t="s">
        <v>2011</v>
      </c>
      <c r="AT130" s="164" t="s">
        <v>383</v>
      </c>
      <c r="AU130" s="164" t="s">
        <v>86</v>
      </c>
      <c r="AY130" s="13" t="s">
        <v>176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3" t="s">
        <v>86</v>
      </c>
      <c r="BK130" s="165">
        <f t="shared" si="9"/>
        <v>0</v>
      </c>
      <c r="BL130" s="13" t="s">
        <v>441</v>
      </c>
      <c r="BM130" s="164" t="s">
        <v>2406</v>
      </c>
    </row>
    <row r="131" spans="2:65" s="1" customFormat="1" ht="24" customHeight="1">
      <c r="B131" s="152"/>
      <c r="C131" s="166" t="s">
        <v>91</v>
      </c>
      <c r="D131" s="166" t="s">
        <v>383</v>
      </c>
      <c r="E131" s="167" t="s">
        <v>2407</v>
      </c>
      <c r="F131" s="168" t="s">
        <v>2408</v>
      </c>
      <c r="G131" s="169" t="s">
        <v>431</v>
      </c>
      <c r="H131" s="170">
        <v>26</v>
      </c>
      <c r="I131" s="171"/>
      <c r="J131" s="172">
        <f t="shared" si="0"/>
        <v>0</v>
      </c>
      <c r="K131" s="168" t="s">
        <v>1</v>
      </c>
      <c r="L131" s="173"/>
      <c r="M131" s="174" t="s">
        <v>1</v>
      </c>
      <c r="N131" s="175" t="s">
        <v>40</v>
      </c>
      <c r="O131" s="51"/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AR131" s="164" t="s">
        <v>2011</v>
      </c>
      <c r="AT131" s="164" t="s">
        <v>383</v>
      </c>
      <c r="AU131" s="164" t="s">
        <v>86</v>
      </c>
      <c r="AY131" s="13" t="s">
        <v>176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3" t="s">
        <v>86</v>
      </c>
      <c r="BK131" s="165">
        <f t="shared" si="9"/>
        <v>0</v>
      </c>
      <c r="BL131" s="13" t="s">
        <v>441</v>
      </c>
      <c r="BM131" s="164" t="s">
        <v>2409</v>
      </c>
    </row>
    <row r="132" spans="2:65" s="1" customFormat="1" ht="16.5" customHeight="1">
      <c r="B132" s="152"/>
      <c r="C132" s="153" t="s">
        <v>183</v>
      </c>
      <c r="D132" s="153" t="s">
        <v>178</v>
      </c>
      <c r="E132" s="154" t="s">
        <v>2410</v>
      </c>
      <c r="F132" s="155" t="s">
        <v>2411</v>
      </c>
      <c r="G132" s="156" t="s">
        <v>431</v>
      </c>
      <c r="H132" s="157">
        <v>36</v>
      </c>
      <c r="I132" s="158"/>
      <c r="J132" s="159">
        <f t="shared" si="0"/>
        <v>0</v>
      </c>
      <c r="K132" s="155" t="s">
        <v>1</v>
      </c>
      <c r="L132" s="28"/>
      <c r="M132" s="160" t="s">
        <v>1</v>
      </c>
      <c r="N132" s="161" t="s">
        <v>40</v>
      </c>
      <c r="O132" s="51"/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AR132" s="164" t="s">
        <v>441</v>
      </c>
      <c r="AT132" s="164" t="s">
        <v>178</v>
      </c>
      <c r="AU132" s="164" t="s">
        <v>86</v>
      </c>
      <c r="AY132" s="13" t="s">
        <v>176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3" t="s">
        <v>86</v>
      </c>
      <c r="BK132" s="165">
        <f t="shared" si="9"/>
        <v>0</v>
      </c>
      <c r="BL132" s="13" t="s">
        <v>441</v>
      </c>
      <c r="BM132" s="164" t="s">
        <v>2412</v>
      </c>
    </row>
    <row r="133" spans="2:65" s="1" customFormat="1" ht="16.5" customHeight="1">
      <c r="B133" s="152"/>
      <c r="C133" s="166" t="s">
        <v>195</v>
      </c>
      <c r="D133" s="166" t="s">
        <v>383</v>
      </c>
      <c r="E133" s="167" t="s">
        <v>2413</v>
      </c>
      <c r="F133" s="168" t="s">
        <v>2414</v>
      </c>
      <c r="G133" s="169" t="s">
        <v>431</v>
      </c>
      <c r="H133" s="170">
        <v>36</v>
      </c>
      <c r="I133" s="171"/>
      <c r="J133" s="172">
        <f t="shared" si="0"/>
        <v>0</v>
      </c>
      <c r="K133" s="168" t="s">
        <v>1</v>
      </c>
      <c r="L133" s="173"/>
      <c r="M133" s="174" t="s">
        <v>1</v>
      </c>
      <c r="N133" s="175" t="s">
        <v>40</v>
      </c>
      <c r="O133" s="51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AR133" s="164" t="s">
        <v>2011</v>
      </c>
      <c r="AT133" s="164" t="s">
        <v>383</v>
      </c>
      <c r="AU133" s="164" t="s">
        <v>86</v>
      </c>
      <c r="AY133" s="13" t="s">
        <v>176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3" t="s">
        <v>86</v>
      </c>
      <c r="BK133" s="165">
        <f t="shared" si="9"/>
        <v>0</v>
      </c>
      <c r="BL133" s="13" t="s">
        <v>441</v>
      </c>
      <c r="BM133" s="164" t="s">
        <v>2415</v>
      </c>
    </row>
    <row r="134" spans="2:65" s="1" customFormat="1" ht="16.5" customHeight="1">
      <c r="B134" s="152"/>
      <c r="C134" s="153" t="s">
        <v>199</v>
      </c>
      <c r="D134" s="153" t="s">
        <v>178</v>
      </c>
      <c r="E134" s="154" t="s">
        <v>2075</v>
      </c>
      <c r="F134" s="155" t="s">
        <v>2076</v>
      </c>
      <c r="G134" s="156" t="s">
        <v>431</v>
      </c>
      <c r="H134" s="157">
        <v>30</v>
      </c>
      <c r="I134" s="158"/>
      <c r="J134" s="159">
        <f t="shared" si="0"/>
        <v>0</v>
      </c>
      <c r="K134" s="155" t="s">
        <v>1</v>
      </c>
      <c r="L134" s="28"/>
      <c r="M134" s="160" t="s">
        <v>1</v>
      </c>
      <c r="N134" s="161" t="s">
        <v>40</v>
      </c>
      <c r="O134" s="51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AR134" s="164" t="s">
        <v>441</v>
      </c>
      <c r="AT134" s="164" t="s">
        <v>178</v>
      </c>
      <c r="AU134" s="164" t="s">
        <v>86</v>
      </c>
      <c r="AY134" s="13" t="s">
        <v>176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3" t="s">
        <v>86</v>
      </c>
      <c r="BK134" s="165">
        <f t="shared" si="9"/>
        <v>0</v>
      </c>
      <c r="BL134" s="13" t="s">
        <v>441</v>
      </c>
      <c r="BM134" s="164" t="s">
        <v>2416</v>
      </c>
    </row>
    <row r="135" spans="2:65" s="1" customFormat="1" ht="16.5" customHeight="1">
      <c r="B135" s="152"/>
      <c r="C135" s="153" t="s">
        <v>203</v>
      </c>
      <c r="D135" s="153" t="s">
        <v>178</v>
      </c>
      <c r="E135" s="154" t="s">
        <v>2077</v>
      </c>
      <c r="F135" s="155" t="s">
        <v>2078</v>
      </c>
      <c r="G135" s="156" t="s">
        <v>190</v>
      </c>
      <c r="H135" s="157">
        <v>2.5</v>
      </c>
      <c r="I135" s="158"/>
      <c r="J135" s="159">
        <f t="shared" si="0"/>
        <v>0</v>
      </c>
      <c r="K135" s="155" t="s">
        <v>1</v>
      </c>
      <c r="L135" s="28"/>
      <c r="M135" s="160" t="s">
        <v>1</v>
      </c>
      <c r="N135" s="161" t="s">
        <v>40</v>
      </c>
      <c r="O135" s="51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AR135" s="164" t="s">
        <v>441</v>
      </c>
      <c r="AT135" s="164" t="s">
        <v>178</v>
      </c>
      <c r="AU135" s="164" t="s">
        <v>86</v>
      </c>
      <c r="AY135" s="13" t="s">
        <v>176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3" t="s">
        <v>86</v>
      </c>
      <c r="BK135" s="165">
        <f t="shared" si="9"/>
        <v>0</v>
      </c>
      <c r="BL135" s="13" t="s">
        <v>441</v>
      </c>
      <c r="BM135" s="164" t="s">
        <v>2417</v>
      </c>
    </row>
    <row r="136" spans="2:65" s="1" customFormat="1" ht="16.5" customHeight="1">
      <c r="B136" s="152"/>
      <c r="C136" s="153" t="s">
        <v>208</v>
      </c>
      <c r="D136" s="153" t="s">
        <v>178</v>
      </c>
      <c r="E136" s="154" t="s">
        <v>2079</v>
      </c>
      <c r="F136" s="155" t="s">
        <v>2080</v>
      </c>
      <c r="G136" s="156" t="s">
        <v>190</v>
      </c>
      <c r="H136" s="157">
        <v>2.5</v>
      </c>
      <c r="I136" s="158"/>
      <c r="J136" s="159">
        <f t="shared" si="0"/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AR136" s="164" t="s">
        <v>441</v>
      </c>
      <c r="AT136" s="164" t="s">
        <v>178</v>
      </c>
      <c r="AU136" s="164" t="s">
        <v>86</v>
      </c>
      <c r="AY136" s="13" t="s">
        <v>176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3" t="s">
        <v>86</v>
      </c>
      <c r="BK136" s="165">
        <f t="shared" si="9"/>
        <v>0</v>
      </c>
      <c r="BL136" s="13" t="s">
        <v>441</v>
      </c>
      <c r="BM136" s="164" t="s">
        <v>2418</v>
      </c>
    </row>
    <row r="137" spans="2:65" s="1" customFormat="1" ht="16.5" customHeight="1">
      <c r="B137" s="152"/>
      <c r="C137" s="153" t="s">
        <v>213</v>
      </c>
      <c r="D137" s="153" t="s">
        <v>178</v>
      </c>
      <c r="E137" s="154" t="s">
        <v>2419</v>
      </c>
      <c r="F137" s="155" t="s">
        <v>2420</v>
      </c>
      <c r="G137" s="156" t="s">
        <v>431</v>
      </c>
      <c r="H137" s="157">
        <v>15</v>
      </c>
      <c r="I137" s="158"/>
      <c r="J137" s="159">
        <f t="shared" si="0"/>
        <v>0</v>
      </c>
      <c r="K137" s="155" t="s">
        <v>1</v>
      </c>
      <c r="L137" s="28"/>
      <c r="M137" s="160" t="s">
        <v>1</v>
      </c>
      <c r="N137" s="161" t="s">
        <v>40</v>
      </c>
      <c r="O137" s="5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64" t="s">
        <v>441</v>
      </c>
      <c r="AT137" s="164" t="s">
        <v>178</v>
      </c>
      <c r="AU137" s="164" t="s">
        <v>86</v>
      </c>
      <c r="AY137" s="13" t="s">
        <v>176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3" t="s">
        <v>86</v>
      </c>
      <c r="BK137" s="165">
        <f t="shared" si="9"/>
        <v>0</v>
      </c>
      <c r="BL137" s="13" t="s">
        <v>441</v>
      </c>
      <c r="BM137" s="164" t="s">
        <v>2421</v>
      </c>
    </row>
    <row r="138" spans="2:65" s="1" customFormat="1" ht="16.5" customHeight="1">
      <c r="B138" s="152"/>
      <c r="C138" s="153" t="s">
        <v>218</v>
      </c>
      <c r="D138" s="153" t="s">
        <v>178</v>
      </c>
      <c r="E138" s="154" t="s">
        <v>2422</v>
      </c>
      <c r="F138" s="155" t="s">
        <v>2423</v>
      </c>
      <c r="G138" s="156" t="s">
        <v>431</v>
      </c>
      <c r="H138" s="157">
        <v>15</v>
      </c>
      <c r="I138" s="158"/>
      <c r="J138" s="159">
        <f t="shared" si="0"/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AR138" s="164" t="s">
        <v>441</v>
      </c>
      <c r="AT138" s="164" t="s">
        <v>178</v>
      </c>
      <c r="AU138" s="164" t="s">
        <v>86</v>
      </c>
      <c r="AY138" s="13" t="s">
        <v>176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3" t="s">
        <v>86</v>
      </c>
      <c r="BK138" s="165">
        <f t="shared" si="9"/>
        <v>0</v>
      </c>
      <c r="BL138" s="13" t="s">
        <v>441</v>
      </c>
      <c r="BM138" s="164" t="s">
        <v>2424</v>
      </c>
    </row>
    <row r="139" spans="2:65" s="1" customFormat="1" ht="16.5" customHeight="1">
      <c r="B139" s="152"/>
      <c r="C139" s="153" t="s">
        <v>223</v>
      </c>
      <c r="D139" s="153" t="s">
        <v>178</v>
      </c>
      <c r="E139" s="154" t="s">
        <v>2425</v>
      </c>
      <c r="F139" s="155" t="s">
        <v>2426</v>
      </c>
      <c r="G139" s="156" t="s">
        <v>431</v>
      </c>
      <c r="H139" s="157">
        <v>15</v>
      </c>
      <c r="I139" s="158"/>
      <c r="J139" s="159">
        <f t="shared" si="0"/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441</v>
      </c>
      <c r="AT139" s="164" t="s">
        <v>178</v>
      </c>
      <c r="AU139" s="164" t="s">
        <v>86</v>
      </c>
      <c r="AY139" s="13" t="s">
        <v>176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441</v>
      </c>
      <c r="BM139" s="164" t="s">
        <v>2427</v>
      </c>
    </row>
    <row r="140" spans="2:65" s="1" customFormat="1" ht="16.5" customHeight="1">
      <c r="B140" s="152"/>
      <c r="C140" s="153" t="s">
        <v>227</v>
      </c>
      <c r="D140" s="153" t="s">
        <v>178</v>
      </c>
      <c r="E140" s="154" t="s">
        <v>2428</v>
      </c>
      <c r="F140" s="155" t="s">
        <v>2429</v>
      </c>
      <c r="G140" s="156" t="s">
        <v>431</v>
      </c>
      <c r="H140" s="157">
        <v>15</v>
      </c>
      <c r="I140" s="158"/>
      <c r="J140" s="159">
        <f t="shared" si="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441</v>
      </c>
      <c r="AT140" s="164" t="s">
        <v>178</v>
      </c>
      <c r="AU140" s="164" t="s">
        <v>86</v>
      </c>
      <c r="AY140" s="13" t="s">
        <v>176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441</v>
      </c>
      <c r="BM140" s="164" t="s">
        <v>2430</v>
      </c>
    </row>
    <row r="141" spans="2:65" s="1" customFormat="1" ht="16.5" customHeight="1">
      <c r="B141" s="152"/>
      <c r="C141" s="153" t="s">
        <v>231</v>
      </c>
      <c r="D141" s="153" t="s">
        <v>178</v>
      </c>
      <c r="E141" s="154" t="s">
        <v>2431</v>
      </c>
      <c r="F141" s="155" t="s">
        <v>2432</v>
      </c>
      <c r="G141" s="156" t="s">
        <v>2014</v>
      </c>
      <c r="H141" s="157">
        <v>1</v>
      </c>
      <c r="I141" s="158"/>
      <c r="J141" s="159">
        <f t="shared" si="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441</v>
      </c>
      <c r="AT141" s="164" t="s">
        <v>178</v>
      </c>
      <c r="AU141" s="164" t="s">
        <v>86</v>
      </c>
      <c r="AY141" s="13" t="s">
        <v>176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441</v>
      </c>
      <c r="BM141" s="164" t="s">
        <v>2433</v>
      </c>
    </row>
    <row r="142" spans="2:65" s="1" customFormat="1" ht="16.5" customHeight="1">
      <c r="B142" s="152"/>
      <c r="C142" s="166" t="s">
        <v>236</v>
      </c>
      <c r="D142" s="166" t="s">
        <v>383</v>
      </c>
      <c r="E142" s="167" t="s">
        <v>2434</v>
      </c>
      <c r="F142" s="168" t="s">
        <v>2435</v>
      </c>
      <c r="G142" s="169" t="s">
        <v>2014</v>
      </c>
      <c r="H142" s="170">
        <v>1</v>
      </c>
      <c r="I142" s="171"/>
      <c r="J142" s="172">
        <f t="shared" si="0"/>
        <v>0</v>
      </c>
      <c r="K142" s="168" t="s">
        <v>1</v>
      </c>
      <c r="L142" s="173"/>
      <c r="M142" s="174" t="s">
        <v>1</v>
      </c>
      <c r="N142" s="175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2011</v>
      </c>
      <c r="AT142" s="164" t="s">
        <v>383</v>
      </c>
      <c r="AU142" s="164" t="s">
        <v>86</v>
      </c>
      <c r="AY142" s="13" t="s">
        <v>176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441</v>
      </c>
      <c r="BM142" s="164" t="s">
        <v>2436</v>
      </c>
    </row>
    <row r="143" spans="2:65" s="1" customFormat="1" ht="16.5" customHeight="1">
      <c r="B143" s="152"/>
      <c r="C143" s="166" t="s">
        <v>240</v>
      </c>
      <c r="D143" s="166" t="s">
        <v>383</v>
      </c>
      <c r="E143" s="167" t="s">
        <v>2437</v>
      </c>
      <c r="F143" s="168" t="s">
        <v>2438</v>
      </c>
      <c r="G143" s="169" t="s">
        <v>2014</v>
      </c>
      <c r="H143" s="170">
        <v>1</v>
      </c>
      <c r="I143" s="171"/>
      <c r="J143" s="172">
        <f t="shared" si="0"/>
        <v>0</v>
      </c>
      <c r="K143" s="168" t="s">
        <v>1</v>
      </c>
      <c r="L143" s="173"/>
      <c r="M143" s="174" t="s">
        <v>1</v>
      </c>
      <c r="N143" s="175" t="s">
        <v>40</v>
      </c>
      <c r="O143" s="51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AR143" s="164" t="s">
        <v>2011</v>
      </c>
      <c r="AT143" s="164" t="s">
        <v>383</v>
      </c>
      <c r="AU143" s="164" t="s">
        <v>86</v>
      </c>
      <c r="AY143" s="13" t="s">
        <v>176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3" t="s">
        <v>86</v>
      </c>
      <c r="BK143" s="165">
        <f t="shared" si="9"/>
        <v>0</v>
      </c>
      <c r="BL143" s="13" t="s">
        <v>441</v>
      </c>
      <c r="BM143" s="164" t="s">
        <v>2439</v>
      </c>
    </row>
    <row r="144" spans="2:65" s="1" customFormat="1" ht="16.5" customHeight="1">
      <c r="B144" s="152"/>
      <c r="C144" s="153" t="s">
        <v>244</v>
      </c>
      <c r="D144" s="153" t="s">
        <v>178</v>
      </c>
      <c r="E144" s="154" t="s">
        <v>2440</v>
      </c>
      <c r="F144" s="155" t="s">
        <v>2441</v>
      </c>
      <c r="G144" s="156" t="s">
        <v>2014</v>
      </c>
      <c r="H144" s="157">
        <v>3</v>
      </c>
      <c r="I144" s="158"/>
      <c r="J144" s="159">
        <f t="shared" si="0"/>
        <v>0</v>
      </c>
      <c r="K144" s="155" t="s">
        <v>1</v>
      </c>
      <c r="L144" s="28"/>
      <c r="M144" s="160" t="s">
        <v>1</v>
      </c>
      <c r="N144" s="161" t="s">
        <v>40</v>
      </c>
      <c r="O144" s="51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AR144" s="164" t="s">
        <v>441</v>
      </c>
      <c r="AT144" s="164" t="s">
        <v>178</v>
      </c>
      <c r="AU144" s="164" t="s">
        <v>86</v>
      </c>
      <c r="AY144" s="13" t="s">
        <v>176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3" t="s">
        <v>86</v>
      </c>
      <c r="BK144" s="165">
        <f t="shared" si="9"/>
        <v>0</v>
      </c>
      <c r="BL144" s="13" t="s">
        <v>441</v>
      </c>
      <c r="BM144" s="164" t="s">
        <v>2442</v>
      </c>
    </row>
    <row r="145" spans="2:65" s="1" customFormat="1" ht="16.5" customHeight="1">
      <c r="B145" s="152"/>
      <c r="C145" s="166" t="s">
        <v>248</v>
      </c>
      <c r="D145" s="166" t="s">
        <v>383</v>
      </c>
      <c r="E145" s="167" t="s">
        <v>2443</v>
      </c>
      <c r="F145" s="168" t="s">
        <v>2444</v>
      </c>
      <c r="G145" s="169" t="s">
        <v>2014</v>
      </c>
      <c r="H145" s="170">
        <v>3</v>
      </c>
      <c r="I145" s="171"/>
      <c r="J145" s="172">
        <f t="shared" si="0"/>
        <v>0</v>
      </c>
      <c r="K145" s="168" t="s">
        <v>1</v>
      </c>
      <c r="L145" s="173"/>
      <c r="M145" s="174" t="s">
        <v>1</v>
      </c>
      <c r="N145" s="175" t="s">
        <v>40</v>
      </c>
      <c r="O145" s="51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AR145" s="164" t="s">
        <v>2011</v>
      </c>
      <c r="AT145" s="164" t="s">
        <v>383</v>
      </c>
      <c r="AU145" s="164" t="s">
        <v>86</v>
      </c>
      <c r="AY145" s="13" t="s">
        <v>176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3" t="s">
        <v>86</v>
      </c>
      <c r="BK145" s="165">
        <f t="shared" si="9"/>
        <v>0</v>
      </c>
      <c r="BL145" s="13" t="s">
        <v>441</v>
      </c>
      <c r="BM145" s="164" t="s">
        <v>2445</v>
      </c>
    </row>
    <row r="146" spans="2:65" s="1" customFormat="1" ht="16.5" customHeight="1">
      <c r="B146" s="152"/>
      <c r="C146" s="153" t="s">
        <v>252</v>
      </c>
      <c r="D146" s="153" t="s">
        <v>178</v>
      </c>
      <c r="E146" s="154" t="s">
        <v>2446</v>
      </c>
      <c r="F146" s="155" t="s">
        <v>2447</v>
      </c>
      <c r="G146" s="156" t="s">
        <v>2014</v>
      </c>
      <c r="H146" s="157">
        <v>3</v>
      </c>
      <c r="I146" s="158"/>
      <c r="J146" s="159">
        <f t="shared" si="0"/>
        <v>0</v>
      </c>
      <c r="K146" s="155" t="s">
        <v>1</v>
      </c>
      <c r="L146" s="28"/>
      <c r="M146" s="160" t="s">
        <v>1</v>
      </c>
      <c r="N146" s="161" t="s">
        <v>40</v>
      </c>
      <c r="O146" s="51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AR146" s="164" t="s">
        <v>441</v>
      </c>
      <c r="AT146" s="164" t="s">
        <v>178</v>
      </c>
      <c r="AU146" s="164" t="s">
        <v>86</v>
      </c>
      <c r="AY146" s="13" t="s">
        <v>176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3" t="s">
        <v>86</v>
      </c>
      <c r="BK146" s="165">
        <f t="shared" si="9"/>
        <v>0</v>
      </c>
      <c r="BL146" s="13" t="s">
        <v>441</v>
      </c>
      <c r="BM146" s="164" t="s">
        <v>2448</v>
      </c>
    </row>
    <row r="147" spans="2:65" s="1" customFormat="1" ht="16.5" customHeight="1">
      <c r="B147" s="152"/>
      <c r="C147" s="153" t="s">
        <v>256</v>
      </c>
      <c r="D147" s="153" t="s">
        <v>178</v>
      </c>
      <c r="E147" s="154" t="s">
        <v>2449</v>
      </c>
      <c r="F147" s="155" t="s">
        <v>2450</v>
      </c>
      <c r="G147" s="156" t="s">
        <v>2014</v>
      </c>
      <c r="H147" s="157">
        <v>3</v>
      </c>
      <c r="I147" s="158"/>
      <c r="J147" s="159">
        <f t="shared" si="0"/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AR147" s="164" t="s">
        <v>441</v>
      </c>
      <c r="AT147" s="164" t="s">
        <v>178</v>
      </c>
      <c r="AU147" s="164" t="s">
        <v>86</v>
      </c>
      <c r="AY147" s="13" t="s">
        <v>176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3" t="s">
        <v>86</v>
      </c>
      <c r="BK147" s="165">
        <f t="shared" si="9"/>
        <v>0</v>
      </c>
      <c r="BL147" s="13" t="s">
        <v>441</v>
      </c>
      <c r="BM147" s="164" t="s">
        <v>2451</v>
      </c>
    </row>
    <row r="148" spans="2:65" s="1" customFormat="1" ht="24" customHeight="1">
      <c r="B148" s="152"/>
      <c r="C148" s="166" t="s">
        <v>7</v>
      </c>
      <c r="D148" s="166" t="s">
        <v>383</v>
      </c>
      <c r="E148" s="167" t="s">
        <v>2452</v>
      </c>
      <c r="F148" s="168" t="s">
        <v>2453</v>
      </c>
      <c r="G148" s="169" t="s">
        <v>2014</v>
      </c>
      <c r="H148" s="170">
        <v>3</v>
      </c>
      <c r="I148" s="171"/>
      <c r="J148" s="172">
        <f t="shared" si="0"/>
        <v>0</v>
      </c>
      <c r="K148" s="168" t="s">
        <v>1</v>
      </c>
      <c r="L148" s="173"/>
      <c r="M148" s="174" t="s">
        <v>1</v>
      </c>
      <c r="N148" s="175" t="s">
        <v>40</v>
      </c>
      <c r="O148" s="51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AR148" s="164" t="s">
        <v>2011</v>
      </c>
      <c r="AT148" s="164" t="s">
        <v>383</v>
      </c>
      <c r="AU148" s="164" t="s">
        <v>86</v>
      </c>
      <c r="AY148" s="13" t="s">
        <v>176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3" t="s">
        <v>86</v>
      </c>
      <c r="BK148" s="165">
        <f t="shared" si="9"/>
        <v>0</v>
      </c>
      <c r="BL148" s="13" t="s">
        <v>441</v>
      </c>
      <c r="BM148" s="164" t="s">
        <v>2454</v>
      </c>
    </row>
    <row r="149" spans="2:65" s="1" customFormat="1" ht="24" customHeight="1">
      <c r="B149" s="152"/>
      <c r="C149" s="153" t="s">
        <v>265</v>
      </c>
      <c r="D149" s="153" t="s">
        <v>178</v>
      </c>
      <c r="E149" s="154" t="s">
        <v>2455</v>
      </c>
      <c r="F149" s="155" t="s">
        <v>2456</v>
      </c>
      <c r="G149" s="156" t="s">
        <v>431</v>
      </c>
      <c r="H149" s="157">
        <v>18</v>
      </c>
      <c r="I149" s="158"/>
      <c r="J149" s="159">
        <f t="shared" si="0"/>
        <v>0</v>
      </c>
      <c r="K149" s="155" t="s">
        <v>1</v>
      </c>
      <c r="L149" s="28"/>
      <c r="M149" s="160" t="s">
        <v>1</v>
      </c>
      <c r="N149" s="161" t="s">
        <v>40</v>
      </c>
      <c r="O149" s="51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AR149" s="164" t="s">
        <v>441</v>
      </c>
      <c r="AT149" s="164" t="s">
        <v>178</v>
      </c>
      <c r="AU149" s="164" t="s">
        <v>86</v>
      </c>
      <c r="AY149" s="13" t="s">
        <v>176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3" t="s">
        <v>86</v>
      </c>
      <c r="BK149" s="165">
        <f t="shared" si="9"/>
        <v>0</v>
      </c>
      <c r="BL149" s="13" t="s">
        <v>441</v>
      </c>
      <c r="BM149" s="164" t="s">
        <v>2457</v>
      </c>
    </row>
    <row r="150" spans="2:65" s="1" customFormat="1" ht="16.5" customHeight="1">
      <c r="B150" s="152"/>
      <c r="C150" s="166" t="s">
        <v>269</v>
      </c>
      <c r="D150" s="166" t="s">
        <v>383</v>
      </c>
      <c r="E150" s="167" t="s">
        <v>2458</v>
      </c>
      <c r="F150" s="168" t="s">
        <v>2459</v>
      </c>
      <c r="G150" s="169" t="s">
        <v>2010</v>
      </c>
      <c r="H150" s="170">
        <v>18</v>
      </c>
      <c r="I150" s="171"/>
      <c r="J150" s="172">
        <f t="shared" si="0"/>
        <v>0</v>
      </c>
      <c r="K150" s="168" t="s">
        <v>1</v>
      </c>
      <c r="L150" s="173"/>
      <c r="M150" s="174" t="s">
        <v>1</v>
      </c>
      <c r="N150" s="175" t="s">
        <v>40</v>
      </c>
      <c r="O150" s="51"/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AR150" s="164" t="s">
        <v>2011</v>
      </c>
      <c r="AT150" s="164" t="s">
        <v>383</v>
      </c>
      <c r="AU150" s="164" t="s">
        <v>86</v>
      </c>
      <c r="AY150" s="13" t="s">
        <v>176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3" t="s">
        <v>86</v>
      </c>
      <c r="BK150" s="165">
        <f t="shared" si="9"/>
        <v>0</v>
      </c>
      <c r="BL150" s="13" t="s">
        <v>441</v>
      </c>
      <c r="BM150" s="164" t="s">
        <v>2460</v>
      </c>
    </row>
    <row r="151" spans="2:65" s="1" customFormat="1" ht="16.5" customHeight="1">
      <c r="B151" s="152"/>
      <c r="C151" s="153" t="s">
        <v>273</v>
      </c>
      <c r="D151" s="153" t="s">
        <v>178</v>
      </c>
      <c r="E151" s="154" t="s">
        <v>2084</v>
      </c>
      <c r="F151" s="155" t="s">
        <v>2085</v>
      </c>
      <c r="G151" s="156" t="s">
        <v>1005</v>
      </c>
      <c r="H151" s="182">
        <v>38.250999999999998</v>
      </c>
      <c r="I151" s="158"/>
      <c r="J151" s="159">
        <f t="shared" si="0"/>
        <v>0</v>
      </c>
      <c r="K151" s="155" t="s">
        <v>1</v>
      </c>
      <c r="L151" s="183"/>
      <c r="M151" s="160" t="s">
        <v>1</v>
      </c>
      <c r="N151" s="161" t="s">
        <v>40</v>
      </c>
      <c r="O151" s="51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AR151" s="164" t="s">
        <v>441</v>
      </c>
      <c r="AT151" s="164" t="s">
        <v>178</v>
      </c>
      <c r="AU151" s="164" t="s">
        <v>86</v>
      </c>
      <c r="AY151" s="13" t="s">
        <v>176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3" t="s">
        <v>86</v>
      </c>
      <c r="BK151" s="165">
        <f t="shared" si="9"/>
        <v>0</v>
      </c>
      <c r="BL151" s="13" t="s">
        <v>441</v>
      </c>
      <c r="BM151" s="164" t="s">
        <v>2461</v>
      </c>
    </row>
    <row r="152" spans="2:65" s="1" customFormat="1" ht="16.5" customHeight="1">
      <c r="B152" s="152"/>
      <c r="C152" s="153" t="s">
        <v>277</v>
      </c>
      <c r="D152" s="153" t="s">
        <v>178</v>
      </c>
      <c r="E152" s="154" t="s">
        <v>2086</v>
      </c>
      <c r="F152" s="155" t="s">
        <v>2087</v>
      </c>
      <c r="G152" s="156" t="s">
        <v>1005</v>
      </c>
      <c r="H152" s="182">
        <v>2.5670000000000002</v>
      </c>
      <c r="I152" s="158"/>
      <c r="J152" s="159">
        <f t="shared" si="0"/>
        <v>0</v>
      </c>
      <c r="K152" s="155" t="s">
        <v>1</v>
      </c>
      <c r="L152" s="183"/>
      <c r="M152" s="160" t="s">
        <v>1</v>
      </c>
      <c r="N152" s="161" t="s">
        <v>40</v>
      </c>
      <c r="O152" s="51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AR152" s="164" t="s">
        <v>441</v>
      </c>
      <c r="AT152" s="164" t="s">
        <v>178</v>
      </c>
      <c r="AU152" s="164" t="s">
        <v>86</v>
      </c>
      <c r="AY152" s="13" t="s">
        <v>176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3" t="s">
        <v>86</v>
      </c>
      <c r="BK152" s="165">
        <f t="shared" si="9"/>
        <v>0</v>
      </c>
      <c r="BL152" s="13" t="s">
        <v>441</v>
      </c>
      <c r="BM152" s="164" t="s">
        <v>2462</v>
      </c>
    </row>
    <row r="153" spans="2:65" s="1" customFormat="1" ht="16.5" customHeight="1">
      <c r="B153" s="152"/>
      <c r="C153" s="153" t="s">
        <v>281</v>
      </c>
      <c r="D153" s="153" t="s">
        <v>178</v>
      </c>
      <c r="E153" s="154" t="s">
        <v>2088</v>
      </c>
      <c r="F153" s="155" t="s">
        <v>2089</v>
      </c>
      <c r="G153" s="156" t="s">
        <v>1005</v>
      </c>
      <c r="H153" s="182">
        <v>38.250999999999998</v>
      </c>
      <c r="I153" s="158"/>
      <c r="J153" s="159">
        <f t="shared" si="0"/>
        <v>0</v>
      </c>
      <c r="K153" s="155" t="s">
        <v>1</v>
      </c>
      <c r="L153" s="183"/>
      <c r="M153" s="160" t="s">
        <v>1</v>
      </c>
      <c r="N153" s="161" t="s">
        <v>40</v>
      </c>
      <c r="O153" s="51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AR153" s="164" t="s">
        <v>441</v>
      </c>
      <c r="AT153" s="164" t="s">
        <v>178</v>
      </c>
      <c r="AU153" s="164" t="s">
        <v>86</v>
      </c>
      <c r="AY153" s="13" t="s">
        <v>176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3" t="s">
        <v>86</v>
      </c>
      <c r="BK153" s="165">
        <f t="shared" si="9"/>
        <v>0</v>
      </c>
      <c r="BL153" s="13" t="s">
        <v>441</v>
      </c>
      <c r="BM153" s="164" t="s">
        <v>2463</v>
      </c>
    </row>
    <row r="154" spans="2:65" s="1" customFormat="1" ht="16.5" customHeight="1">
      <c r="B154" s="152"/>
      <c r="C154" s="153" t="s">
        <v>285</v>
      </c>
      <c r="D154" s="153" t="s">
        <v>178</v>
      </c>
      <c r="E154" s="154" t="s">
        <v>2090</v>
      </c>
      <c r="F154" s="155" t="s">
        <v>2091</v>
      </c>
      <c r="G154" s="156" t="s">
        <v>1005</v>
      </c>
      <c r="H154" s="182">
        <v>8.2509999999999994</v>
      </c>
      <c r="I154" s="158"/>
      <c r="J154" s="159">
        <f t="shared" si="0"/>
        <v>0</v>
      </c>
      <c r="K154" s="155" t="s">
        <v>1</v>
      </c>
      <c r="L154" s="183"/>
      <c r="M154" s="160" t="s">
        <v>1</v>
      </c>
      <c r="N154" s="161" t="s">
        <v>40</v>
      </c>
      <c r="O154" s="51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AR154" s="164" t="s">
        <v>441</v>
      </c>
      <c r="AT154" s="164" t="s">
        <v>178</v>
      </c>
      <c r="AU154" s="164" t="s">
        <v>86</v>
      </c>
      <c r="AY154" s="13" t="s">
        <v>176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3" t="s">
        <v>86</v>
      </c>
      <c r="BK154" s="165">
        <f t="shared" si="9"/>
        <v>0</v>
      </c>
      <c r="BL154" s="13" t="s">
        <v>441</v>
      </c>
      <c r="BM154" s="164" t="s">
        <v>2464</v>
      </c>
    </row>
    <row r="155" spans="2:65" s="1" customFormat="1" ht="16.5" customHeight="1">
      <c r="B155" s="152"/>
      <c r="C155" s="153" t="s">
        <v>290</v>
      </c>
      <c r="D155" s="153" t="s">
        <v>178</v>
      </c>
      <c r="E155" s="154" t="s">
        <v>2092</v>
      </c>
      <c r="F155" s="155" t="s">
        <v>2093</v>
      </c>
      <c r="G155" s="156" t="s">
        <v>1005</v>
      </c>
      <c r="H155" s="182">
        <v>14.43</v>
      </c>
      <c r="I155" s="158"/>
      <c r="J155" s="159">
        <f t="shared" si="0"/>
        <v>0</v>
      </c>
      <c r="K155" s="155" t="s">
        <v>1</v>
      </c>
      <c r="L155" s="183"/>
      <c r="M155" s="160" t="s">
        <v>1</v>
      </c>
      <c r="N155" s="161" t="s">
        <v>40</v>
      </c>
      <c r="O155" s="51"/>
      <c r="P155" s="162">
        <f t="shared" si="1"/>
        <v>0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AR155" s="164" t="s">
        <v>441</v>
      </c>
      <c r="AT155" s="164" t="s">
        <v>178</v>
      </c>
      <c r="AU155" s="164" t="s">
        <v>86</v>
      </c>
      <c r="AY155" s="13" t="s">
        <v>176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3" t="s">
        <v>86</v>
      </c>
      <c r="BK155" s="165">
        <f t="shared" si="9"/>
        <v>0</v>
      </c>
      <c r="BL155" s="13" t="s">
        <v>441</v>
      </c>
      <c r="BM155" s="164" t="s">
        <v>2465</v>
      </c>
    </row>
    <row r="156" spans="2:65" s="1" customFormat="1" ht="24" customHeight="1">
      <c r="B156" s="152"/>
      <c r="C156" s="153" t="s">
        <v>294</v>
      </c>
      <c r="D156" s="153" t="s">
        <v>178</v>
      </c>
      <c r="E156" s="154" t="s">
        <v>2094</v>
      </c>
      <c r="F156" s="155" t="s">
        <v>2095</v>
      </c>
      <c r="G156" s="156" t="s">
        <v>2083</v>
      </c>
      <c r="H156" s="157">
        <v>8</v>
      </c>
      <c r="I156" s="158"/>
      <c r="J156" s="159">
        <f t="shared" si="0"/>
        <v>0</v>
      </c>
      <c r="K156" s="155" t="s">
        <v>1</v>
      </c>
      <c r="L156" s="28"/>
      <c r="M156" s="176" t="s">
        <v>1</v>
      </c>
      <c r="N156" s="177" t="s">
        <v>40</v>
      </c>
      <c r="O156" s="178"/>
      <c r="P156" s="179">
        <f t="shared" si="1"/>
        <v>0</v>
      </c>
      <c r="Q156" s="179">
        <v>0</v>
      </c>
      <c r="R156" s="179">
        <f t="shared" si="2"/>
        <v>0</v>
      </c>
      <c r="S156" s="179">
        <v>0</v>
      </c>
      <c r="T156" s="180">
        <f t="shared" si="3"/>
        <v>0</v>
      </c>
      <c r="AR156" s="164" t="s">
        <v>441</v>
      </c>
      <c r="AT156" s="164" t="s">
        <v>178</v>
      </c>
      <c r="AU156" s="164" t="s">
        <v>86</v>
      </c>
      <c r="AY156" s="13" t="s">
        <v>176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3" t="s">
        <v>86</v>
      </c>
      <c r="BK156" s="165">
        <f t="shared" si="9"/>
        <v>0</v>
      </c>
      <c r="BL156" s="13" t="s">
        <v>441</v>
      </c>
      <c r="BM156" s="164" t="s">
        <v>2466</v>
      </c>
    </row>
    <row r="157" spans="2:65" s="1" customFormat="1" ht="6.95" customHeight="1">
      <c r="B157" s="40"/>
      <c r="C157" s="41"/>
      <c r="D157" s="41"/>
      <c r="E157" s="41"/>
      <c r="F157" s="41"/>
      <c r="G157" s="41"/>
      <c r="H157" s="41"/>
      <c r="I157" s="113"/>
      <c r="J157" s="41"/>
      <c r="K157" s="41"/>
      <c r="L157" s="28"/>
    </row>
  </sheetData>
  <autoFilter ref="C125:K156" xr:uid="{00000000-0009-0000-0000-000008000000}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C.01 - Architektonicko-st...</vt:lpstr>
      <vt:lpstr>C.02 - Ústedné vykurovanie</vt:lpstr>
      <vt:lpstr>C.03 - Zdravotechnické in...</vt:lpstr>
      <vt:lpstr>G.01 - Architektonicko-st...</vt:lpstr>
      <vt:lpstr>N.01 - Elektroinštalácia ...</vt:lpstr>
      <vt:lpstr>N.02 - Vodovodná prípojka</vt:lpstr>
      <vt:lpstr>N.03 - Kanalizačná prípojka</vt:lpstr>
      <vt:lpstr>N.04 - NN prípojka</vt:lpstr>
      <vt:lpstr>'C.01 - Architektonicko-st...'!Názvy_tlače</vt:lpstr>
      <vt:lpstr>'C.02 - Ústedné vykurovanie'!Názvy_tlače</vt:lpstr>
      <vt:lpstr>'C.03 - Zdravotechnické in...'!Názvy_tlače</vt:lpstr>
      <vt:lpstr>'G.01 - Architektonicko-st...'!Názvy_tlače</vt:lpstr>
      <vt:lpstr>'N.01 - Elektroinštalácia ...'!Názvy_tlače</vt:lpstr>
      <vt:lpstr>'N.02 - Vodovodná prípojka'!Názvy_tlače</vt:lpstr>
      <vt:lpstr>'N.03 - Kanalizačná prípojka'!Názvy_tlače</vt:lpstr>
      <vt:lpstr>'N.04 - NN prípojka'!Názvy_tlače</vt:lpstr>
      <vt:lpstr>'Rekapitulácia stavby'!Názvy_tlače</vt:lpstr>
      <vt:lpstr>'C.01 - Architektonicko-st...'!Oblasť_tlače</vt:lpstr>
      <vt:lpstr>'C.02 - Ústedné vykurovanie'!Oblasť_tlače</vt:lpstr>
      <vt:lpstr>'C.03 - Zdravotechnické in...'!Oblasť_tlače</vt:lpstr>
      <vt:lpstr>'G.01 - Architektonicko-st...'!Oblasť_tlače</vt:lpstr>
      <vt:lpstr>'N.01 - Elektroinštalácia ...'!Oblasť_tlače</vt:lpstr>
      <vt:lpstr>'N.02 - Vodovodná prípojka'!Oblasť_tlače</vt:lpstr>
      <vt:lpstr>'N.03 - Kanalizačná prípojka'!Oblasť_tlače</vt:lpstr>
      <vt:lpstr>'N.04 - NN prípojka'!Oblasť_tlače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LAPTOP-JVJKK6JQ\Martin</dc:creator>
  <cp:lastModifiedBy>lcencerova</cp:lastModifiedBy>
  <dcterms:created xsi:type="dcterms:W3CDTF">2019-06-12T08:49:16Z</dcterms:created>
  <dcterms:modified xsi:type="dcterms:W3CDTF">2019-06-12T15:10:14Z</dcterms:modified>
</cp:coreProperties>
</file>