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/>
  <mc:AlternateContent xmlns:mc="http://schemas.openxmlformats.org/markup-compatibility/2006">
    <mc:Choice Requires="x15">
      <x15ac:absPath xmlns:x15ac="http://schemas.microsoft.com/office/spreadsheetml/2010/11/ac" url="\\10.0.0.17\vo\Prebiehajuce sutaze\PPA\Ortek\FVE\VO opakovane\"/>
    </mc:Choice>
  </mc:AlternateContent>
  <xr:revisionPtr revIDLastSave="0" documentId="13_ncr:1_{2446B6F0-B652-461D-A407-8DA465B7E1DB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Rekapitulácia stavby" sheetId="1" r:id="rId1"/>
    <sheet name="01 - FVZ" sheetId="2" r:id="rId2"/>
  </sheets>
  <definedNames>
    <definedName name="_xlnm._FilterDatabase" localSheetId="1" hidden="1">'01 - FVZ'!$C$119:$K$174</definedName>
    <definedName name="_xlnm.Print_Titles" localSheetId="1">'01 - FVZ'!$119:$119</definedName>
    <definedName name="_xlnm.Print_Titles" localSheetId="0">'Rekapitulácia stavby'!$92:$92</definedName>
    <definedName name="_xlnm.Print_Area" localSheetId="1">'01 - FVZ'!$C$4:$J$76,'01 - FVZ'!$C$107:$J$174</definedName>
    <definedName name="_xlnm.Print_Area" localSheetId="0">'Rekapitulácia stavby'!$D$4:$AO$76,'Rekapitulácia stavby'!$C$82:$AQ$96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4" i="2" l="1"/>
  <c r="J37" i="2"/>
  <c r="J36" i="2"/>
  <c r="AY95" i="1"/>
  <c r="J35" i="2"/>
  <c r="AX95" i="1" s="1"/>
  <c r="BI174" i="2"/>
  <c r="BH174" i="2"/>
  <c r="BG174" i="2"/>
  <c r="BE174" i="2"/>
  <c r="BK174" i="2"/>
  <c r="J174" i="2" s="1"/>
  <c r="BF174" i="2" s="1"/>
  <c r="BI173" i="2"/>
  <c r="BH173" i="2"/>
  <c r="BG173" i="2"/>
  <c r="BE173" i="2"/>
  <c r="BK173" i="2"/>
  <c r="J173" i="2" s="1"/>
  <c r="BF173" i="2" s="1"/>
  <c r="BI172" i="2"/>
  <c r="BH172" i="2"/>
  <c r="BG172" i="2"/>
  <c r="BE172" i="2"/>
  <c r="BK172" i="2"/>
  <c r="J172" i="2"/>
  <c r="BF172" i="2"/>
  <c r="BI171" i="2"/>
  <c r="BH171" i="2"/>
  <c r="BG171" i="2"/>
  <c r="BE171" i="2"/>
  <c r="BK171" i="2"/>
  <c r="J171" i="2" s="1"/>
  <c r="BF171" i="2" s="1"/>
  <c r="BI170" i="2"/>
  <c r="BH170" i="2"/>
  <c r="BG170" i="2"/>
  <c r="BE170" i="2"/>
  <c r="BK170" i="2"/>
  <c r="J170" i="2"/>
  <c r="BF170" i="2"/>
  <c r="BI169" i="2"/>
  <c r="BH169" i="2"/>
  <c r="BG169" i="2"/>
  <c r="BE169" i="2"/>
  <c r="BK169" i="2"/>
  <c r="J169" i="2" s="1"/>
  <c r="BF169" i="2" s="1"/>
  <c r="BI168" i="2"/>
  <c r="BH168" i="2"/>
  <c r="BG168" i="2"/>
  <c r="BE168" i="2"/>
  <c r="BK168" i="2"/>
  <c r="J168" i="2"/>
  <c r="BF168" i="2"/>
  <c r="BI167" i="2"/>
  <c r="BH167" i="2"/>
  <c r="BG167" i="2"/>
  <c r="BE167" i="2"/>
  <c r="BK167" i="2"/>
  <c r="J167" i="2" s="1"/>
  <c r="BF167" i="2" s="1"/>
  <c r="BI166" i="2"/>
  <c r="BH166" i="2"/>
  <c r="BG166" i="2"/>
  <c r="BE166" i="2"/>
  <c r="BK166" i="2"/>
  <c r="J166" i="2"/>
  <c r="BF166" i="2" s="1"/>
  <c r="BI165" i="2"/>
  <c r="BH165" i="2"/>
  <c r="BG165" i="2"/>
  <c r="BE165" i="2"/>
  <c r="BK165" i="2"/>
  <c r="J165" i="2" s="1"/>
  <c r="BF165" i="2" s="1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BI130" i="2"/>
  <c r="BH130" i="2"/>
  <c r="BG130" i="2"/>
  <c r="BE130" i="2"/>
  <c r="T130" i="2"/>
  <c r="R130" i="2"/>
  <c r="P130" i="2"/>
  <c r="BI129" i="2"/>
  <c r="BH129" i="2"/>
  <c r="BG129" i="2"/>
  <c r="BE129" i="2"/>
  <c r="T129" i="2"/>
  <c r="R129" i="2"/>
  <c r="P129" i="2"/>
  <c r="BI128" i="2"/>
  <c r="BH128" i="2"/>
  <c r="BG128" i="2"/>
  <c r="BE128" i="2"/>
  <c r="T128" i="2"/>
  <c r="R128" i="2"/>
  <c r="P128" i="2"/>
  <c r="BI127" i="2"/>
  <c r="BH127" i="2"/>
  <c r="BG127" i="2"/>
  <c r="BE127" i="2"/>
  <c r="T127" i="2"/>
  <c r="R127" i="2"/>
  <c r="P127" i="2"/>
  <c r="BI126" i="2"/>
  <c r="BH126" i="2"/>
  <c r="BG126" i="2"/>
  <c r="BE126" i="2"/>
  <c r="T126" i="2"/>
  <c r="R126" i="2"/>
  <c r="P126" i="2"/>
  <c r="BI125" i="2"/>
  <c r="BH125" i="2"/>
  <c r="BG125" i="2"/>
  <c r="BE125" i="2"/>
  <c r="T125" i="2"/>
  <c r="R125" i="2"/>
  <c r="P125" i="2"/>
  <c r="BI124" i="2"/>
  <c r="BH124" i="2"/>
  <c r="BG124" i="2"/>
  <c r="BE124" i="2"/>
  <c r="T124" i="2"/>
  <c r="R124" i="2"/>
  <c r="P124" i="2"/>
  <c r="BI123" i="2"/>
  <c r="F37" i="2" s="1"/>
  <c r="BH123" i="2"/>
  <c r="BG123" i="2"/>
  <c r="BE123" i="2"/>
  <c r="T123" i="2"/>
  <c r="R123" i="2"/>
  <c r="P123" i="2"/>
  <c r="F114" i="2"/>
  <c r="E112" i="2"/>
  <c r="F89" i="2"/>
  <c r="E87" i="2"/>
  <c r="J24" i="2"/>
  <c r="E24" i="2"/>
  <c r="J117" i="2" s="1"/>
  <c r="J23" i="2"/>
  <c r="J21" i="2"/>
  <c r="E21" i="2"/>
  <c r="J116" i="2" s="1"/>
  <c r="J20" i="2"/>
  <c r="J18" i="2"/>
  <c r="E18" i="2"/>
  <c r="F117" i="2" s="1"/>
  <c r="J17" i="2"/>
  <c r="J15" i="2"/>
  <c r="E15" i="2"/>
  <c r="F116" i="2" s="1"/>
  <c r="J14" i="2"/>
  <c r="E7" i="2"/>
  <c r="E110" i="2" s="1"/>
  <c r="L90" i="1"/>
  <c r="AM90" i="1"/>
  <c r="AM89" i="1"/>
  <c r="L89" i="1"/>
  <c r="AM87" i="1"/>
  <c r="L87" i="1"/>
  <c r="L85" i="1"/>
  <c r="L84" i="1"/>
  <c r="BK163" i="2"/>
  <c r="J163" i="2"/>
  <c r="BK162" i="2"/>
  <c r="J162" i="2"/>
  <c r="BK160" i="2"/>
  <c r="J160" i="2"/>
  <c r="BK159" i="2"/>
  <c r="J159" i="2"/>
  <c r="J158" i="2"/>
  <c r="BK156" i="2"/>
  <c r="BK155" i="2"/>
  <c r="J154" i="2"/>
  <c r="BK153" i="2"/>
  <c r="J152" i="2"/>
  <c r="BK149" i="2"/>
  <c r="BK147" i="2"/>
  <c r="J144" i="2"/>
  <c r="J141" i="2"/>
  <c r="J137" i="2"/>
  <c r="J133" i="2"/>
  <c r="BK128" i="2"/>
  <c r="J125" i="2"/>
  <c r="J149" i="2"/>
  <c r="BK144" i="2"/>
  <c r="J140" i="2"/>
  <c r="J136" i="2"/>
  <c r="BK131" i="2"/>
  <c r="J128" i="2"/>
  <c r="BK124" i="2"/>
  <c r="BK141" i="2"/>
  <c r="BK137" i="2"/>
  <c r="BK134" i="2"/>
  <c r="J130" i="2"/>
  <c r="J126" i="2"/>
  <c r="J145" i="2"/>
  <c r="BK138" i="2"/>
  <c r="J134" i="2"/>
  <c r="BK130" i="2"/>
  <c r="J127" i="2"/>
  <c r="BK150" i="2"/>
  <c r="BK145" i="2"/>
  <c r="J142" i="2"/>
  <c r="J138" i="2"/>
  <c r="J132" i="2"/>
  <c r="J129" i="2"/>
  <c r="BK123" i="2"/>
  <c r="AS94" i="1"/>
  <c r="J150" i="2"/>
  <c r="BK146" i="2"/>
  <c r="BK143" i="2"/>
  <c r="BK140" i="2"/>
  <c r="BK136" i="2"/>
  <c r="BK133" i="2"/>
  <c r="BK129" i="2"/>
  <c r="BK125" i="2"/>
  <c r="BK158" i="2"/>
  <c r="J157" i="2"/>
  <c r="J156" i="2"/>
  <c r="BK154" i="2"/>
  <c r="BK152" i="2"/>
  <c r="BK151" i="2"/>
  <c r="BK148" i="2"/>
  <c r="J147" i="2"/>
  <c r="BK142" i="2"/>
  <c r="BK139" i="2"/>
  <c r="J135" i="2"/>
  <c r="J131" i="2"/>
  <c r="BK126" i="2"/>
  <c r="J123" i="2"/>
  <c r="BK157" i="2"/>
  <c r="J155" i="2"/>
  <c r="J153" i="2"/>
  <c r="J151" i="2"/>
  <c r="J148" i="2"/>
  <c r="J146" i="2"/>
  <c r="J143" i="2"/>
  <c r="J139" i="2"/>
  <c r="BK135" i="2"/>
  <c r="BK132" i="2"/>
  <c r="BK127" i="2"/>
  <c r="J124" i="2"/>
  <c r="F36" i="2" l="1"/>
  <c r="BC95" i="1" s="1"/>
  <c r="BC94" i="1" s="1"/>
  <c r="AY94" i="1" s="1"/>
  <c r="F33" i="2"/>
  <c r="J33" i="2"/>
  <c r="F35" i="2"/>
  <c r="BB95" i="1" s="1"/>
  <c r="BB94" i="1" s="1"/>
  <c r="AX94" i="1" s="1"/>
  <c r="T122" i="2"/>
  <c r="T121" i="2" s="1"/>
  <c r="T120" i="2" s="1"/>
  <c r="BK122" i="2"/>
  <c r="BK121" i="2" s="1"/>
  <c r="J121" i="2" s="1"/>
  <c r="J97" i="2" s="1"/>
  <c r="T161" i="2"/>
  <c r="R161" i="2"/>
  <c r="P122" i="2"/>
  <c r="P161" i="2"/>
  <c r="BK164" i="2"/>
  <c r="J164" i="2" s="1"/>
  <c r="J100" i="2" s="1"/>
  <c r="R122" i="2"/>
  <c r="R121" i="2"/>
  <c r="R120" i="2" s="1"/>
  <c r="BK161" i="2"/>
  <c r="J161" i="2" s="1"/>
  <c r="J99" i="2" s="1"/>
  <c r="AV95" i="1"/>
  <c r="BD95" i="1"/>
  <c r="BD94" i="1" s="1"/>
  <c r="W33" i="1" s="1"/>
  <c r="AZ95" i="1"/>
  <c r="AZ94" i="1" s="1"/>
  <c r="W29" i="1" s="1"/>
  <c r="E85" i="2"/>
  <c r="J89" i="2"/>
  <c r="F91" i="2"/>
  <c r="J91" i="2"/>
  <c r="F92" i="2"/>
  <c r="J92" i="2"/>
  <c r="BF123" i="2"/>
  <c r="BF124" i="2"/>
  <c r="BF125" i="2"/>
  <c r="BF126" i="2"/>
  <c r="BF127" i="2"/>
  <c r="BF128" i="2"/>
  <c r="BF129" i="2"/>
  <c r="BF130" i="2"/>
  <c r="BF131" i="2"/>
  <c r="BF132" i="2"/>
  <c r="BF133" i="2"/>
  <c r="BF134" i="2"/>
  <c r="BF135" i="2"/>
  <c r="BF136" i="2"/>
  <c r="BF137" i="2"/>
  <c r="BF138" i="2"/>
  <c r="BF139" i="2"/>
  <c r="BF140" i="2"/>
  <c r="BF141" i="2"/>
  <c r="BF142" i="2"/>
  <c r="BF143" i="2"/>
  <c r="BF144" i="2"/>
  <c r="BF145" i="2"/>
  <c r="BF146" i="2"/>
  <c r="BF147" i="2"/>
  <c r="BF148" i="2"/>
  <c r="BF149" i="2"/>
  <c r="BF150" i="2"/>
  <c r="BF151" i="2"/>
  <c r="BF152" i="2"/>
  <c r="BF153" i="2"/>
  <c r="BF154" i="2"/>
  <c r="BF155" i="2"/>
  <c r="BF156" i="2"/>
  <c r="BF157" i="2"/>
  <c r="BF158" i="2"/>
  <c r="BF159" i="2"/>
  <c r="BF160" i="2"/>
  <c r="BF162" i="2"/>
  <c r="BF163" i="2"/>
  <c r="P121" i="2" l="1"/>
  <c r="P120" i="2" s="1"/>
  <c r="AU95" i="1" s="1"/>
  <c r="AU94" i="1" s="1"/>
  <c r="J122" i="2"/>
  <c r="J98" i="2" s="1"/>
  <c r="BK120" i="2"/>
  <c r="J120" i="2" s="1"/>
  <c r="J30" i="2" s="1"/>
  <c r="AG95" i="1" s="1"/>
  <c r="W31" i="1"/>
  <c r="W32" i="1"/>
  <c r="F34" i="2"/>
  <c r="BA95" i="1" s="1"/>
  <c r="BA94" i="1" s="1"/>
  <c r="W30" i="1" s="1"/>
  <c r="AV94" i="1"/>
  <c r="AK29" i="1" s="1"/>
  <c r="J34" i="2"/>
  <c r="AW95" i="1" s="1"/>
  <c r="AT95" i="1" s="1"/>
  <c r="AN95" i="1" l="1"/>
  <c r="AG94" i="1"/>
  <c r="AK26" i="1" s="1"/>
  <c r="AK35" i="1" s="1"/>
  <c r="J96" i="2"/>
  <c r="J39" i="2"/>
  <c r="AW94" i="1"/>
  <c r="AK30" i="1" s="1"/>
  <c r="AT94" i="1" l="1"/>
  <c r="AN94" i="1" l="1"/>
</calcChain>
</file>

<file path=xl/sharedStrings.xml><?xml version="1.0" encoding="utf-8"?>
<sst xmlns="http://schemas.openxmlformats.org/spreadsheetml/2006/main" count="940" uniqueCount="282">
  <si>
    <t>Export Komplet</t>
  </si>
  <si>
    <t/>
  </si>
  <si>
    <t>2.0</t>
  </si>
  <si>
    <t>False</t>
  </si>
  <si>
    <t>{7a7d4ea5-37c6-40c0-bd2b-82a33fbbca03}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</si>
  <si>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</si>
  <si>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</si>
  <si>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</si>
  <si>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</si>
  <si>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</si>
  <si>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</si>
  <si>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</si>
  <si>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</si>
  <si>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22-046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</si>
  <si>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</si>
  <si>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</si>
  <si>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Ortek-FVZ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</si>
  <si>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</si>
  <si>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</si>
  <si>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</si>
  <si>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</si>
  <si>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</si>
  <si>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</si>
  <si>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</si>
  <si>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IČ DPH:</t>
  </si>
  <si>
    <t>Zhotoviteľ:</t>
  </si>
  <si>
    <t>Vyplň údaj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</si>
  <si>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</si>
  <si>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</si>
  <si>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</si>
  <si>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</si>
  <si>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</si>
  <si>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</si>
  <si>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</si>
  <si>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</si>
  <si>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</si>
  <si>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</si>
  <si>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</si>
  <si>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</si>
  <si>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</si>
  <si>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</si>
  <si>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</si>
  <si>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</si>
  <si>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</si>
  <si>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</si>
  <si>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</si>
  <si>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</si>
  <si>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</si>
  <si>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</si>
  <si>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</si>
  <si>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</si>
  <si>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</si>
  <si>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</si>
  <si>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</si>
  <si>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</si>
  <si>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</si>
  <si>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</si>
  <si>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</si>
  <si>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</si>
  <si>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</si>
  <si>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</si>
  <si>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</si>
  <si>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</si>
  <si>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</si>
  <si>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</si>
  <si>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</si>
  <si>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</si>
  <si>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</si>
  <si>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</si>
  <si>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</si>
  <si>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</si>
  <si>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</si>
  <si>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</si>
  <si>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</si>
  <si>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</si>
  <si>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</si>
  <si>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</si>
  <si>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FVZ</t>
  </si>
  <si>
    <t>STA</t>
  </si>
  <si>
    <t>1</t>
  </si>
  <si>
    <t>{0351095c-8685-48c7-97ef-041a88a581e2}</t>
  </si>
  <si>
    <t>KRYCÍ LIST ROZPOČTU</t>
  </si>
  <si>
    <t>Objekt:</t>
  </si>
  <si>
    <t>01 - FVZ</t>
  </si>
  <si>
    <t>REKAPITULÁCIA ROZPOČTU</t>
  </si>
  <si>
    <t>Kód dielu - Popis</t>
  </si>
  <si>
    <t>Cena celkom [EUR]</t>
  </si>
  <si>
    <t>Náklady z rozpočtu</t>
  </si>
  <si>
    <t>-1</t>
  </si>
  <si>
    <t>M - Práce a dodávky M</t>
  </si>
  <si>
    <t xml:space="preserve">    21-M - Elektromontáže</t>
  </si>
  <si>
    <t xml:space="preserve">    22-M - Montáže oznamovacích a zabezpečovacích zariadení</t>
  </si>
  <si>
    <t>VP -   Práce naviac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</si>
  <si>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</si>
  <si>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</si>
  <si>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</si>
  <si>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</si>
  <si>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</si>
  <si>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</si>
  <si>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</si>
  <si>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</si>
  <si>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</si>
  <si>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</si>
  <si>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</si>
  <si>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</si>
  <si>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M</t>
  </si>
  <si>
    <t>Práce a dodávky M</t>
  </si>
  <si>
    <t>3</t>
  </si>
  <si>
    <t>ROZPOCET</t>
  </si>
  <si>
    <t>21-M</t>
  </si>
  <si>
    <t>Elektromontáže</t>
  </si>
  <si>
    <t>BFS-12</t>
  </si>
  <si>
    <t>Rapid Shutdown odpojovač panelov 120V</t>
  </si>
  <si>
    <t>ks</t>
  </si>
  <si>
    <t>128</t>
  </si>
  <si>
    <t>2</t>
  </si>
  <si>
    <t>-162178385</t>
  </si>
  <si>
    <t>BFS-ESW-21</t>
  </si>
  <si>
    <t>Rapid Shutdown bezpečnostný vypínač pre 120 panelov</t>
  </si>
  <si>
    <t>-2039814362</t>
  </si>
  <si>
    <t>K</t>
  </si>
  <si>
    <t>210100002.S</t>
  </si>
  <si>
    <t>Ukončenie vodičov v rozvádzač. vrátane zapojenia a vodičovej koncovky do 6 mm2</t>
  </si>
  <si>
    <t>64</t>
  </si>
  <si>
    <t>-633218184</t>
  </si>
  <si>
    <t>4</t>
  </si>
  <si>
    <t>2CSM200923R1801</t>
  </si>
  <si>
    <t>Poistkový odpínač 32A, poistka 10,3x38</t>
  </si>
  <si>
    <t>8</t>
  </si>
  <si>
    <t>-2020990972</t>
  </si>
  <si>
    <t>5</t>
  </si>
  <si>
    <t>2CSM213536R1801</t>
  </si>
  <si>
    <t>Valcová poistka, 10,3x38, fotovoltaika</t>
  </si>
  <si>
    <t>627754251</t>
  </si>
  <si>
    <t>6</t>
  </si>
  <si>
    <t>A03665</t>
  </si>
  <si>
    <t>Zvodič prepätia pre fotovoltické systémy (pre oba póly), do 500 V DC, 80 kA (8/20), diaľková signalizácia poruchy, SLP-PV500 V/U S, lxšxv 124x82x43 mm</t>
  </si>
  <si>
    <t>953434486</t>
  </si>
  <si>
    <t>7</t>
  </si>
  <si>
    <t>210190001.S</t>
  </si>
  <si>
    <t>Montáž rozvodnice do váhy 20 kg</t>
  </si>
  <si>
    <t>-1992903440</t>
  </si>
  <si>
    <t>ERS000005303</t>
  </si>
  <si>
    <t>Rozvodnica plastová ECT48PO 48M povrchová IP40 plné dvere</t>
  </si>
  <si>
    <t>256</t>
  </si>
  <si>
    <t>-2043041970</t>
  </si>
  <si>
    <t>9</t>
  </si>
  <si>
    <t>210190005.S</t>
  </si>
  <si>
    <t>Montáž oceľoplechovej rozvodnice do váhy 200 kg</t>
  </si>
  <si>
    <t>1685835711</t>
  </si>
  <si>
    <t>10</t>
  </si>
  <si>
    <t>210501010.S</t>
  </si>
  <si>
    <t xml:space="preserve">Montáž kotevného systému pre rošt na fotovoltaické panely na šikmú strechu </t>
  </si>
  <si>
    <t>-2126454023</t>
  </si>
  <si>
    <t>11</t>
  </si>
  <si>
    <t>210501030.S</t>
  </si>
  <si>
    <t xml:space="preserve">Montáž nosného roštu pre fotovoltaické panely </t>
  </si>
  <si>
    <t>súb.</t>
  </si>
  <si>
    <t>648538746</t>
  </si>
  <si>
    <t>12</t>
  </si>
  <si>
    <t>210501100.S</t>
  </si>
  <si>
    <t>Montáž fotovolataického panela na rošt</t>
  </si>
  <si>
    <t>kWp</t>
  </si>
  <si>
    <t>-1004186946</t>
  </si>
  <si>
    <t>13</t>
  </si>
  <si>
    <t>210501251.S</t>
  </si>
  <si>
    <t>Montáž a zapojenie meniča napätia trojfázového z DC/AC</t>
  </si>
  <si>
    <t>2123477715</t>
  </si>
  <si>
    <t>14</t>
  </si>
  <si>
    <t>210800612.S</t>
  </si>
  <si>
    <t>Vodič medený uložený voľne h1z2z2-k 4</t>
  </si>
  <si>
    <t>m</t>
  </si>
  <si>
    <t>1148921489</t>
  </si>
  <si>
    <t>15</t>
  </si>
  <si>
    <t>210802439.S</t>
  </si>
  <si>
    <t>Kábel medený uložený voľne H07RN-F (CGSG) 450/750 V  5x4</t>
  </si>
  <si>
    <t>-266984520</t>
  </si>
  <si>
    <t>16</t>
  </si>
  <si>
    <t>341310035800.S</t>
  </si>
  <si>
    <t>Kábel medený flexibilný gumený H07RN-F 5x4 mm2</t>
  </si>
  <si>
    <t>1285411469</t>
  </si>
  <si>
    <t>17</t>
  </si>
  <si>
    <t>210872100.S</t>
  </si>
  <si>
    <t>Kábel signálny uložený voľne JYTY 250 V 2x1</t>
  </si>
  <si>
    <t>1752421142</t>
  </si>
  <si>
    <t>18</t>
  </si>
  <si>
    <t>341210001400.S</t>
  </si>
  <si>
    <t>Kábel medený signálny JYTY 2x1 mm2</t>
  </si>
  <si>
    <t>1898385276</t>
  </si>
  <si>
    <t>19</t>
  </si>
  <si>
    <t>341310009000.S</t>
  </si>
  <si>
    <t>Vodič medený flexibilný h1z2z2-k 4 mm2</t>
  </si>
  <si>
    <t>1005658191</t>
  </si>
  <si>
    <t>EFV000000001</t>
  </si>
  <si>
    <t>Konektor solárny MC4 PV-KBT4/6II 32.0016P0001-UR 4mm2 - 6mm2 samica</t>
  </si>
  <si>
    <t>-1174281098</t>
  </si>
  <si>
    <t>21</t>
  </si>
  <si>
    <t>EFV000000002</t>
  </si>
  <si>
    <t>Konektor solárny MC4 PV-KST4/6II 32.0017P0001-UR 4mm2 - 6mm2 samec</t>
  </si>
  <si>
    <t>210947076</t>
  </si>
  <si>
    <t>22</t>
  </si>
  <si>
    <t>FV1</t>
  </si>
  <si>
    <t>FV panel monokryštalický 450Wp</t>
  </si>
  <si>
    <t>-1512610699</t>
  </si>
  <si>
    <t>23</t>
  </si>
  <si>
    <t>FV2</t>
  </si>
  <si>
    <t>Striedač hybridný 15 kW</t>
  </si>
  <si>
    <t>-1796929446</t>
  </si>
  <si>
    <t>24</t>
  </si>
  <si>
    <t>FV6</t>
  </si>
  <si>
    <t>úchyt koncovvy 35</t>
  </si>
  <si>
    <t>1803046104</t>
  </si>
  <si>
    <t>25</t>
  </si>
  <si>
    <t>FV7</t>
  </si>
  <si>
    <t>úchyt stredový 35</t>
  </si>
  <si>
    <t>-445688017</t>
  </si>
  <si>
    <t>26</t>
  </si>
  <si>
    <t>FV9</t>
  </si>
  <si>
    <t>Montážny profil 4,3m s príslušenstvom</t>
  </si>
  <si>
    <t>-310821676</t>
  </si>
  <si>
    <t>27</t>
  </si>
  <si>
    <t>FV10</t>
  </si>
  <si>
    <t>Chránička D40 UV stabilná</t>
  </si>
  <si>
    <t>-624398759</t>
  </si>
  <si>
    <t>28</t>
  </si>
  <si>
    <t>SDM630</t>
  </si>
  <si>
    <t>Smartmeter + 3xCT- modbus</t>
  </si>
  <si>
    <t>-97634119</t>
  </si>
  <si>
    <t>29</t>
  </si>
  <si>
    <t>VMD</t>
  </si>
  <si>
    <t>Napäťovo-frekvenčná ochrana</t>
  </si>
  <si>
    <t>1165397177</t>
  </si>
  <si>
    <t>30</t>
  </si>
  <si>
    <t>f2</t>
  </si>
  <si>
    <t>LAN Modul</t>
  </si>
  <si>
    <t>-1463524824</t>
  </si>
  <si>
    <t>31</t>
  </si>
  <si>
    <t>210872102.S</t>
  </si>
  <si>
    <t>Kábel signálny uložený voľne JYTY 250 V 4x1</t>
  </si>
  <si>
    <t>1487190867</t>
  </si>
  <si>
    <t>32</t>
  </si>
  <si>
    <t>KPE000000708</t>
  </si>
  <si>
    <t>Kábel pevný J-Y(ST)Y 4x2x0,8 červený pvc</t>
  </si>
  <si>
    <t>-609294894</t>
  </si>
  <si>
    <t>33</t>
  </si>
  <si>
    <t>3546746432511</t>
  </si>
  <si>
    <t>Certifikát o zhode</t>
  </si>
  <si>
    <t>sub.</t>
  </si>
  <si>
    <t>-93363713</t>
  </si>
  <si>
    <t>34</t>
  </si>
  <si>
    <t>3546746432516</t>
  </si>
  <si>
    <t>Protokol o kusovej skúške</t>
  </si>
  <si>
    <t>-1289634500</t>
  </si>
  <si>
    <t>35</t>
  </si>
  <si>
    <t>3546746432574</t>
  </si>
  <si>
    <t>Vyskladanie rozvádzača</t>
  </si>
  <si>
    <t>-1250232913</t>
  </si>
  <si>
    <t>36</t>
  </si>
  <si>
    <t>FV3</t>
  </si>
  <si>
    <t>batérie LiFePo4 5,8 kWh + BMU</t>
  </si>
  <si>
    <t>1505779178</t>
  </si>
  <si>
    <t>37</t>
  </si>
  <si>
    <t>FV4</t>
  </si>
  <si>
    <t>batérie LiFePo4 5,8 kWh slave</t>
  </si>
  <si>
    <t>617666922</t>
  </si>
  <si>
    <t>38</t>
  </si>
  <si>
    <t>RF</t>
  </si>
  <si>
    <t>Rozvádzač RMS1</t>
  </si>
  <si>
    <t>549581003</t>
  </si>
  <si>
    <t>22-M</t>
  </si>
  <si>
    <t>Montáže oznamovacích a zabezpečovacích zariadení</t>
  </si>
  <si>
    <t>39</t>
  </si>
  <si>
    <t>220511031.S</t>
  </si>
  <si>
    <t>Kábel v rúrkach</t>
  </si>
  <si>
    <t>1762868126</t>
  </si>
  <si>
    <t>40</t>
  </si>
  <si>
    <t>KDP000000925</t>
  </si>
  <si>
    <t>Kábel dátový pevný FTP cat.6 AWG23 PE 250MHz exteriér</t>
  </si>
  <si>
    <t>-448070565</t>
  </si>
  <si>
    <t>VP</t>
  </si>
  <si>
    <t xml:space="preserve">  Práce naviac</t>
  </si>
  <si>
    <t>PN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</si>
</sst>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6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1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4" fontId="6" fillId="0" borderId="0" xfId="0" applyNumberFormat="1" applyFont="1"/>
    <xf numFmtId="0" fontId="0" fillId="0" borderId="3" xfId="0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4" fontId="23" fillId="0" borderId="0" xfId="0" applyNumberFormat="1" applyFont="1"/>
    <xf numFmtId="166" fontId="31" fillId="0" borderId="12" xfId="0" applyNumberFormat="1" applyFont="1" applyBorder="1"/>
    <xf numFmtId="166" fontId="31" fillId="0" borderId="13" xfId="0" applyNumberFormat="1" applyFont="1" applyBorder="1"/>
    <xf numFmtId="4" fontId="32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33" fillId="0" borderId="22" xfId="0" applyFont="1" applyBorder="1" applyAlignment="1" applyProtection="1">
      <alignment horizontal="center" vertical="center"/>
      <protection locked="0"/>
    </xf>
    <xf numFmtId="49" fontId="33" fillId="0" borderId="22" xfId="0" applyNumberFormat="1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center" vertical="center" wrapText="1"/>
      <protection locked="0"/>
    </xf>
    <xf numFmtId="167" fontId="33" fillId="3" borderId="22" xfId="0" applyNumberFormat="1" applyFont="1" applyFill="1" applyBorder="1" applyAlignment="1" applyProtection="1">
      <alignment vertical="center"/>
      <protection locked="0"/>
    </xf>
    <xf numFmtId="4" fontId="33" fillId="3" borderId="22" xfId="0" applyNumberFormat="1" applyFont="1" applyFill="1" applyBorder="1" applyAlignment="1" applyProtection="1">
      <alignment vertical="center"/>
      <protection locked="0"/>
    </xf>
    <xf numFmtId="4" fontId="33" fillId="0" borderId="22" xfId="0" applyNumberFormat="1" applyFont="1" applyBorder="1" applyAlignment="1" applyProtection="1">
      <alignment vertical="center"/>
      <protection locked="0"/>
    </xf>
    <xf numFmtId="0" fontId="34" fillId="0" borderId="22" xfId="0" applyFont="1" applyBorder="1" applyAlignment="1" applyProtection="1">
      <alignment vertical="center"/>
      <protection locked="0"/>
    </xf>
    <xf numFmtId="0" fontId="34" fillId="0" borderId="3" xfId="0" applyFont="1" applyBorder="1" applyAlignment="1">
      <alignment vertical="center"/>
    </xf>
    <xf numFmtId="0" fontId="33" fillId="3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3" borderId="22" xfId="0" applyFill="1" applyBorder="1" applyAlignment="1" applyProtection="1">
      <alignment horizontal="center" vertical="center"/>
      <protection locked="0"/>
    </xf>
    <xf numFmtId="49" fontId="0" fillId="3" borderId="22" xfId="0" applyNumberFormat="1" applyFill="1" applyBorder="1" applyAlignment="1" applyProtection="1">
      <alignment horizontal="left" vertical="center" wrapText="1"/>
      <protection locked="0"/>
    </xf>
    <xf numFmtId="0" fontId="0" fillId="3" borderId="22" xfId="0" applyFill="1" applyBorder="1" applyAlignment="1" applyProtection="1">
      <alignment horizontal="left" vertical="center" wrapText="1"/>
      <protection locked="0"/>
    </xf>
    <xf numFmtId="0" fontId="0" fillId="3" borderId="22" xfId="0" applyFill="1" applyBorder="1" applyAlignment="1" applyProtection="1">
      <alignment horizontal="center" vertical="center" wrapText="1"/>
      <protection locked="0"/>
    </xf>
    <xf numFmtId="167" fontId="0" fillId="3" borderId="22" xfId="0" applyNumberFormat="1" applyFill="1" applyBorder="1" applyAlignment="1" applyProtection="1">
      <alignment vertical="center"/>
      <protection locked="0"/>
    </xf>
    <xf numFmtId="4" fontId="0" fillId="3" borderId="22" xfId="0" applyNumberFormat="1" applyFill="1" applyBorder="1" applyAlignment="1" applyProtection="1">
      <alignment vertical="center"/>
      <protection locked="0"/>
    </xf>
    <xf numFmtId="4" fontId="0" fillId="0" borderId="22" xfId="0" applyNumberFormat="1" applyBorder="1" applyAlignment="1">
      <alignment vertical="center"/>
    </xf>
    <xf numFmtId="0" fontId="0" fillId="0" borderId="22" xfId="0" applyBorder="1" applyAlignment="1">
      <alignment vertical="center"/>
    </xf>
    <xf numFmtId="0" fontId="20" fillId="3" borderId="22" xfId="0" applyFont="1" applyFill="1" applyBorder="1" applyAlignment="1" applyProtection="1">
      <alignment horizontal="left" vertical="center"/>
      <protection locked="0"/>
    </xf>
    <xf numFmtId="0" fontId="20" fillId="3" borderId="22" xfId="0" applyFon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8" xfId="0" applyFont="1" applyFill="1" applyBorder="1" applyAlignment="1">
      <alignment horizontal="left"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workbookViewId="0">
      <selection activeCell="AK26" sqref="AK26:AO26"/>
    </sheetView>
  </sheetViews>
  <sheetFormatPr defaultRowHeight="10.199999999999999" x14ac:dyDescent="0.2"/>
  <cols>
    <col min="1" max="1" width="8.28515625" customWidth="1"/>
    <col min="2" max="2" width="1.7109375" customWidth="1"/>
    <col min="3" max="3" width="4.140625" customWidth="1"/>
    <col min="4" max="33" width="2.7109375" customWidth="1"/>
    <col min="34" max="34" width="3.28515625" customWidth="1"/>
    <col min="35" max="35" width="31.7109375" customWidth="1"/>
    <col min="36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5.7109375" hidden="1" customWidth="1"/>
    <col min="44" max="44" width="13.7109375" customWidth="1"/>
    <col min="45" max="47" width="25.85546875" hidden="1" customWidth="1"/>
    <col min="48" max="49" width="21.7109375" hidden="1" customWidth="1"/>
    <col min="50" max="51" width="25" hidden="1" customWidth="1"/>
    <col min="52" max="52" width="21.7109375" hidden="1" customWidth="1"/>
    <col min="53" max="53" width="19.140625" hidden="1" customWidth="1"/>
    <col min="54" max="54" width="25" hidden="1" customWidth="1"/>
    <col min="55" max="55" width="21.7109375" hidden="1" customWidth="1"/>
    <col min="56" max="56" width="19.140625" hidden="1" customWidth="1"/>
    <col min="57" max="57" width="66.42578125" customWidth="1"/>
    <col min="71" max="91" width="9.28515625" hidden="1"/>
  </cols>
  <sheetData>
    <row r="1" spans="1:74" x14ac:dyDescent="0.2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6.9" customHeight="1" x14ac:dyDescent="0.2">
      <c r="AR2" s="171" t="s">
        <v>5</v>
      </c>
      <c r="AS2" s="172"/>
      <c r="AT2" s="172"/>
      <c r="AU2" s="172"/>
      <c r="AV2" s="172"/>
      <c r="AW2" s="172"/>
      <c r="AX2" s="172"/>
      <c r="AY2" s="172"/>
      <c r="AZ2" s="172"/>
      <c r="BA2" s="172"/>
      <c r="BB2" s="172"/>
      <c r="BC2" s="172"/>
      <c r="BD2" s="172"/>
      <c r="BE2" s="172"/>
      <c r="BS2" s="13" t="s">
        <v>6</v>
      </c>
      <c r="BT2" s="13" t="s">
        <v>7</v>
      </c>
    </row>
    <row r="3" spans="1:74" ht="6.9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" customHeight="1" x14ac:dyDescent="0.2">
      <c r="B4" s="16"/>
      <c r="D4" s="17" t="s">
        <v>8</v>
      </c>
      <c r="AR4" s="16"/>
      <c r="AS4" s="18" t="s">
        <v>9</v>
      </c>
      <c r="BE4" s="19" t="s">
        <v>10</v>
      </c>
      <c r="BS4" s="13" t="s">
        <v>11</v>
      </c>
    </row>
    <row r="5" spans="1:74" ht="12" customHeight="1" x14ac:dyDescent="0.2">
      <c r="B5" s="16"/>
      <c r="D5" s="20" t="s">
        <v>12</v>
      </c>
      <c r="K5" s="205" t="s">
        <v>13</v>
      </c>
      <c r="L5" s="172"/>
      <c r="M5" s="172"/>
      <c r="N5" s="172"/>
      <c r="O5" s="172"/>
      <c r="P5" s="172"/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2"/>
      <c r="AF5" s="172"/>
      <c r="AG5" s="172"/>
      <c r="AH5" s="172"/>
      <c r="AI5" s="172"/>
      <c r="AJ5" s="172"/>
      <c r="AK5" s="172"/>
      <c r="AL5" s="172"/>
      <c r="AM5" s="172"/>
      <c r="AN5" s="172"/>
      <c r="AO5" s="172"/>
      <c r="AR5" s="16"/>
      <c r="BE5" s="202" t="s">
        <v>14</v>
      </c>
      <c r="BS5" s="13" t="s">
        <v>6</v>
      </c>
    </row>
    <row r="6" spans="1:74" ht="36.9" customHeight="1" x14ac:dyDescent="0.2">
      <c r="B6" s="16"/>
      <c r="D6" s="22" t="s">
        <v>15</v>
      </c>
      <c r="K6" s="206" t="s">
        <v>16</v>
      </c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R6" s="16"/>
      <c r="BE6" s="203"/>
      <c r="BS6" s="13" t="s">
        <v>6</v>
      </c>
    </row>
    <row r="7" spans="1:74" ht="12" customHeight="1" x14ac:dyDescent="0.2">
      <c r="B7" s="16"/>
      <c r="D7" s="23" t="s">
        <v>17</v>
      </c>
      <c r="K7" s="21" t="s">
        <v>1</v>
      </c>
      <c r="AK7" s="23" t="s">
        <v>18</v>
      </c>
      <c r="AN7" s="21" t="s">
        <v>1</v>
      </c>
      <c r="AR7" s="16"/>
      <c r="BE7" s="203"/>
      <c r="BS7" s="13" t="s">
        <v>6</v>
      </c>
    </row>
    <row r="8" spans="1:74" ht="12" customHeight="1" x14ac:dyDescent="0.2">
      <c r="B8" s="16"/>
      <c r="D8" s="23" t="s">
        <v>19</v>
      </c>
      <c r="K8" s="21" t="s">
        <v>20</v>
      </c>
      <c r="AK8" s="23" t="s">
        <v>21</v>
      </c>
      <c r="AN8" s="24" t="s">
        <v>26</v>
      </c>
      <c r="AR8" s="16"/>
      <c r="BE8" s="203"/>
      <c r="BS8" s="13" t="s">
        <v>6</v>
      </c>
    </row>
    <row r="9" spans="1:74" ht="14.4" customHeight="1" x14ac:dyDescent="0.2">
      <c r="B9" s="16"/>
      <c r="AR9" s="16"/>
      <c r="BE9" s="203"/>
      <c r="BS9" s="13" t="s">
        <v>6</v>
      </c>
    </row>
    <row r="10" spans="1:74" ht="12" customHeight="1" x14ac:dyDescent="0.2">
      <c r="B10" s="16"/>
      <c r="D10" s="23" t="s">
        <v>22</v>
      </c>
      <c r="AK10" s="23" t="s">
        <v>23</v>
      </c>
      <c r="AN10" s="21" t="s">
        <v>1</v>
      </c>
      <c r="AR10" s="16"/>
      <c r="BE10" s="203"/>
      <c r="BS10" s="13" t="s">
        <v>6</v>
      </c>
    </row>
    <row r="11" spans="1:74" ht="18.45" customHeight="1" x14ac:dyDescent="0.2">
      <c r="B11" s="16"/>
      <c r="E11" s="21" t="s">
        <v>20</v>
      </c>
      <c r="AK11" s="23" t="s">
        <v>24</v>
      </c>
      <c r="AN11" s="21" t="s">
        <v>1</v>
      </c>
      <c r="AR11" s="16"/>
      <c r="BE11" s="203"/>
      <c r="BS11" s="13" t="s">
        <v>6</v>
      </c>
    </row>
    <row r="12" spans="1:74" ht="6.9" customHeight="1" x14ac:dyDescent="0.2">
      <c r="B12" s="16"/>
      <c r="AR12" s="16"/>
      <c r="BE12" s="203"/>
      <c r="BS12" s="13" t="s">
        <v>6</v>
      </c>
    </row>
    <row r="13" spans="1:74" ht="12" customHeight="1" x14ac:dyDescent="0.2">
      <c r="B13" s="16"/>
      <c r="D13" s="23" t="s">
        <v>25</v>
      </c>
      <c r="AK13" s="23" t="s">
        <v>23</v>
      </c>
      <c r="AN13" s="25" t="s">
        <v>26</v>
      </c>
      <c r="AR13" s="16"/>
      <c r="BE13" s="203"/>
      <c r="BS13" s="13" t="s">
        <v>6</v>
      </c>
    </row>
    <row r="14" spans="1:74" ht="13.2" x14ac:dyDescent="0.2">
      <c r="B14" s="16"/>
      <c r="E14" s="207" t="s">
        <v>26</v>
      </c>
      <c r="F14" s="208"/>
      <c r="G14" s="208"/>
      <c r="H14" s="208"/>
      <c r="I14" s="208"/>
      <c r="J14" s="208"/>
      <c r="K14" s="208"/>
      <c r="L14" s="208"/>
      <c r="M14" s="208"/>
      <c r="N14" s="208"/>
      <c r="O14" s="208"/>
      <c r="P14" s="208"/>
      <c r="Q14" s="208"/>
      <c r="R14" s="208"/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3" t="s">
        <v>24</v>
      </c>
      <c r="AN14" s="25" t="s">
        <v>26</v>
      </c>
      <c r="AR14" s="16"/>
      <c r="BE14" s="203"/>
      <c r="BS14" s="13" t="s">
        <v>6</v>
      </c>
    </row>
    <row r="15" spans="1:74" ht="6.9" customHeight="1" x14ac:dyDescent="0.2">
      <c r="B15" s="16"/>
      <c r="AR15" s="16"/>
      <c r="BE15" s="203"/>
      <c r="BS15" s="13" t="s">
        <v>3</v>
      </c>
    </row>
    <row r="16" spans="1:74" ht="12" customHeight="1" x14ac:dyDescent="0.2">
      <c r="B16" s="16"/>
      <c r="D16" s="23" t="s">
        <v>27</v>
      </c>
      <c r="AK16" s="23" t="s">
        <v>23</v>
      </c>
      <c r="AN16" s="21" t="s">
        <v>1</v>
      </c>
      <c r="AR16" s="16"/>
      <c r="BE16" s="203"/>
      <c r="BS16" s="13" t="s">
        <v>3</v>
      </c>
    </row>
    <row r="17" spans="2:71" ht="18.45" customHeight="1" x14ac:dyDescent="0.2">
      <c r="B17" s="16"/>
      <c r="E17" s="21" t="s">
        <v>20</v>
      </c>
      <c r="AK17" s="23" t="s">
        <v>24</v>
      </c>
      <c r="AN17" s="21" t="s">
        <v>1</v>
      </c>
      <c r="AR17" s="16"/>
      <c r="BE17" s="203"/>
      <c r="BS17" s="13" t="s">
        <v>28</v>
      </c>
    </row>
    <row r="18" spans="2:71" ht="6.9" customHeight="1" x14ac:dyDescent="0.2">
      <c r="B18" s="16"/>
      <c r="AR18" s="16"/>
      <c r="BE18" s="203"/>
      <c r="BS18" s="13" t="s">
        <v>6</v>
      </c>
    </row>
    <row r="19" spans="2:71" ht="12" customHeight="1" x14ac:dyDescent="0.2">
      <c r="B19" s="16"/>
      <c r="D19" s="23" t="s">
        <v>29</v>
      </c>
      <c r="AK19" s="23" t="s">
        <v>23</v>
      </c>
      <c r="AN19" s="21" t="s">
        <v>1</v>
      </c>
      <c r="AR19" s="16"/>
      <c r="BE19" s="203"/>
      <c r="BS19" s="13" t="s">
        <v>6</v>
      </c>
    </row>
    <row r="20" spans="2:71" ht="18.45" customHeight="1" x14ac:dyDescent="0.2">
      <c r="B20" s="16"/>
      <c r="E20" s="21" t="s">
        <v>20</v>
      </c>
      <c r="AK20" s="23" t="s">
        <v>24</v>
      </c>
      <c r="AN20" s="21" t="s">
        <v>1</v>
      </c>
      <c r="AR20" s="16"/>
      <c r="BE20" s="203"/>
      <c r="BS20" s="13" t="s">
        <v>28</v>
      </c>
    </row>
    <row r="21" spans="2:71" ht="6.9" customHeight="1" x14ac:dyDescent="0.2">
      <c r="B21" s="16"/>
      <c r="AR21" s="16"/>
      <c r="BE21" s="203"/>
    </row>
    <row r="22" spans="2:71" ht="12" customHeight="1" x14ac:dyDescent="0.2">
      <c r="B22" s="16"/>
      <c r="D22" s="23" t="s">
        <v>30</v>
      </c>
      <c r="AR22" s="16"/>
      <c r="BE22" s="203"/>
    </row>
    <row r="23" spans="2:71" ht="16.5" customHeight="1" x14ac:dyDescent="0.2">
      <c r="B23" s="16"/>
      <c r="E23" s="209" t="s">
        <v>1</v>
      </c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  <c r="W23" s="209"/>
      <c r="X23" s="209"/>
      <c r="Y23" s="209"/>
      <c r="Z23" s="209"/>
      <c r="AA23" s="209"/>
      <c r="AB23" s="209"/>
      <c r="AC23" s="209"/>
      <c r="AD23" s="209"/>
      <c r="AE23" s="209"/>
      <c r="AF23" s="209"/>
      <c r="AG23" s="209"/>
      <c r="AH23" s="209"/>
      <c r="AI23" s="209"/>
      <c r="AJ23" s="209"/>
      <c r="AK23" s="209"/>
      <c r="AL23" s="209"/>
      <c r="AM23" s="209"/>
      <c r="AN23" s="209"/>
      <c r="AR23" s="16"/>
      <c r="BE23" s="203"/>
    </row>
    <row r="24" spans="2:71" ht="6.9" customHeight="1" x14ac:dyDescent="0.2">
      <c r="B24" s="16"/>
      <c r="AR24" s="16"/>
      <c r="BE24" s="203"/>
    </row>
    <row r="25" spans="2:71" ht="6.9" customHeight="1" x14ac:dyDescent="0.2">
      <c r="B25" s="1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6"/>
      <c r="BE25" s="203"/>
    </row>
    <row r="26" spans="2:71" s="1" customFormat="1" ht="25.95" customHeight="1" x14ac:dyDescent="0.2">
      <c r="B26" s="28"/>
      <c r="D26" s="29" t="s">
        <v>31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210">
        <f>ROUND(AG94,2)</f>
        <v>0</v>
      </c>
      <c r="AL26" s="211"/>
      <c r="AM26" s="211"/>
      <c r="AN26" s="211"/>
      <c r="AO26" s="211"/>
      <c r="AR26" s="28"/>
      <c r="BE26" s="203"/>
    </row>
    <row r="27" spans="2:71" s="1" customFormat="1" ht="6.9" customHeight="1" x14ac:dyDescent="0.2">
      <c r="B27" s="28"/>
      <c r="AR27" s="28"/>
      <c r="BE27" s="203"/>
    </row>
    <row r="28" spans="2:71" s="1" customFormat="1" ht="13.2" x14ac:dyDescent="0.2">
      <c r="B28" s="28"/>
      <c r="L28" s="212" t="s">
        <v>32</v>
      </c>
      <c r="M28" s="212"/>
      <c r="N28" s="212"/>
      <c r="O28" s="212"/>
      <c r="P28" s="212"/>
      <c r="W28" s="212" t="s">
        <v>33</v>
      </c>
      <c r="X28" s="212"/>
      <c r="Y28" s="212"/>
      <c r="Z28" s="212"/>
      <c r="AA28" s="212"/>
      <c r="AB28" s="212"/>
      <c r="AC28" s="212"/>
      <c r="AD28" s="212"/>
      <c r="AE28" s="212"/>
      <c r="AK28" s="212" t="s">
        <v>34</v>
      </c>
      <c r="AL28" s="212"/>
      <c r="AM28" s="212"/>
      <c r="AN28" s="212"/>
      <c r="AO28" s="212"/>
      <c r="AR28" s="28"/>
      <c r="BE28" s="203"/>
    </row>
    <row r="29" spans="2:71" s="2" customFormat="1" ht="14.4" customHeight="1" x14ac:dyDescent="0.2">
      <c r="B29" s="32"/>
      <c r="D29" s="23" t="s">
        <v>35</v>
      </c>
      <c r="F29" s="33" t="s">
        <v>36</v>
      </c>
      <c r="L29" s="194">
        <v>0.2</v>
      </c>
      <c r="M29" s="193"/>
      <c r="N29" s="193"/>
      <c r="O29" s="193"/>
      <c r="P29" s="193"/>
      <c r="Q29" s="34"/>
      <c r="R29" s="34"/>
      <c r="S29" s="34"/>
      <c r="T29" s="34"/>
      <c r="U29" s="34"/>
      <c r="V29" s="34"/>
      <c r="W29" s="192">
        <f>ROUND(AZ94, 2)</f>
        <v>0</v>
      </c>
      <c r="X29" s="193"/>
      <c r="Y29" s="193"/>
      <c r="Z29" s="193"/>
      <c r="AA29" s="193"/>
      <c r="AB29" s="193"/>
      <c r="AC29" s="193"/>
      <c r="AD29" s="193"/>
      <c r="AE29" s="193"/>
      <c r="AF29" s="34"/>
      <c r="AG29" s="34"/>
      <c r="AH29" s="34"/>
      <c r="AI29" s="34"/>
      <c r="AJ29" s="34"/>
      <c r="AK29" s="192">
        <f>ROUND(AV94, 2)</f>
        <v>0</v>
      </c>
      <c r="AL29" s="193"/>
      <c r="AM29" s="193"/>
      <c r="AN29" s="193"/>
      <c r="AO29" s="193"/>
      <c r="AP29" s="34"/>
      <c r="AQ29" s="34"/>
      <c r="AR29" s="35"/>
      <c r="AS29" s="34"/>
      <c r="AT29" s="34"/>
      <c r="AU29" s="34"/>
      <c r="AV29" s="34"/>
      <c r="AW29" s="34"/>
      <c r="AX29" s="34"/>
      <c r="AY29" s="34"/>
      <c r="AZ29" s="34"/>
      <c r="BE29" s="204"/>
    </row>
    <row r="30" spans="2:71" s="2" customFormat="1" ht="14.4" customHeight="1" x14ac:dyDescent="0.2">
      <c r="B30" s="32"/>
      <c r="F30" s="33" t="s">
        <v>37</v>
      </c>
      <c r="L30" s="194">
        <v>0.2</v>
      </c>
      <c r="M30" s="193"/>
      <c r="N30" s="193"/>
      <c r="O30" s="193"/>
      <c r="P30" s="193"/>
      <c r="Q30" s="34"/>
      <c r="R30" s="34"/>
      <c r="S30" s="34"/>
      <c r="T30" s="34"/>
      <c r="U30" s="34"/>
      <c r="V30" s="34"/>
      <c r="W30" s="192">
        <f>ROUND(BA94, 2)</f>
        <v>0</v>
      </c>
      <c r="X30" s="193"/>
      <c r="Y30" s="193"/>
      <c r="Z30" s="193"/>
      <c r="AA30" s="193"/>
      <c r="AB30" s="193"/>
      <c r="AC30" s="193"/>
      <c r="AD30" s="193"/>
      <c r="AE30" s="193"/>
      <c r="AF30" s="34"/>
      <c r="AG30" s="34"/>
      <c r="AH30" s="34"/>
      <c r="AI30" s="34"/>
      <c r="AJ30" s="34"/>
      <c r="AK30" s="192">
        <f>ROUND(AW94, 2)</f>
        <v>0</v>
      </c>
      <c r="AL30" s="193"/>
      <c r="AM30" s="193"/>
      <c r="AN30" s="193"/>
      <c r="AO30" s="193"/>
      <c r="AP30" s="34"/>
      <c r="AQ30" s="34"/>
      <c r="AR30" s="35"/>
      <c r="AS30" s="34"/>
      <c r="AT30" s="34"/>
      <c r="AU30" s="34"/>
      <c r="AV30" s="34"/>
      <c r="AW30" s="34"/>
      <c r="AX30" s="34"/>
      <c r="AY30" s="34"/>
      <c r="AZ30" s="34"/>
      <c r="BE30" s="204"/>
    </row>
    <row r="31" spans="2:71" s="2" customFormat="1" ht="14.4" hidden="1" customHeight="1" x14ac:dyDescent="0.2">
      <c r="B31" s="32"/>
      <c r="F31" s="23" t="s">
        <v>38</v>
      </c>
      <c r="L31" s="201">
        <v>0.2</v>
      </c>
      <c r="M31" s="200"/>
      <c r="N31" s="200"/>
      <c r="O31" s="200"/>
      <c r="P31" s="200"/>
      <c r="W31" s="199">
        <f>ROUND(BB94, 2)</f>
        <v>0</v>
      </c>
      <c r="X31" s="200"/>
      <c r="Y31" s="200"/>
      <c r="Z31" s="200"/>
      <c r="AA31" s="200"/>
      <c r="AB31" s="200"/>
      <c r="AC31" s="200"/>
      <c r="AD31" s="200"/>
      <c r="AE31" s="200"/>
      <c r="AK31" s="199">
        <v>0</v>
      </c>
      <c r="AL31" s="200"/>
      <c r="AM31" s="200"/>
      <c r="AN31" s="200"/>
      <c r="AO31" s="200"/>
      <c r="AR31" s="32"/>
      <c r="BE31" s="204"/>
    </row>
    <row r="32" spans="2:71" s="2" customFormat="1" ht="14.4" hidden="1" customHeight="1" x14ac:dyDescent="0.2">
      <c r="B32" s="32"/>
      <c r="F32" s="23" t="s">
        <v>39</v>
      </c>
      <c r="L32" s="201">
        <v>0.2</v>
      </c>
      <c r="M32" s="200"/>
      <c r="N32" s="200"/>
      <c r="O32" s="200"/>
      <c r="P32" s="200"/>
      <c r="W32" s="199">
        <f>ROUND(BC94, 2)</f>
        <v>0</v>
      </c>
      <c r="X32" s="200"/>
      <c r="Y32" s="200"/>
      <c r="Z32" s="200"/>
      <c r="AA32" s="200"/>
      <c r="AB32" s="200"/>
      <c r="AC32" s="200"/>
      <c r="AD32" s="200"/>
      <c r="AE32" s="200"/>
      <c r="AK32" s="199">
        <v>0</v>
      </c>
      <c r="AL32" s="200"/>
      <c r="AM32" s="200"/>
      <c r="AN32" s="200"/>
      <c r="AO32" s="200"/>
      <c r="AR32" s="32"/>
      <c r="BE32" s="204"/>
    </row>
    <row r="33" spans="2:57" s="2" customFormat="1" ht="14.4" hidden="1" customHeight="1" x14ac:dyDescent="0.2">
      <c r="B33" s="32"/>
      <c r="F33" s="33" t="s">
        <v>40</v>
      </c>
      <c r="L33" s="194">
        <v>0</v>
      </c>
      <c r="M33" s="193"/>
      <c r="N33" s="193"/>
      <c r="O33" s="193"/>
      <c r="P33" s="193"/>
      <c r="Q33" s="34"/>
      <c r="R33" s="34"/>
      <c r="S33" s="34"/>
      <c r="T33" s="34"/>
      <c r="U33" s="34"/>
      <c r="V33" s="34"/>
      <c r="W33" s="192">
        <f>ROUND(BD94, 2)</f>
        <v>0</v>
      </c>
      <c r="X33" s="193"/>
      <c r="Y33" s="193"/>
      <c r="Z33" s="193"/>
      <c r="AA33" s="193"/>
      <c r="AB33" s="193"/>
      <c r="AC33" s="193"/>
      <c r="AD33" s="193"/>
      <c r="AE33" s="193"/>
      <c r="AF33" s="34"/>
      <c r="AG33" s="34"/>
      <c r="AH33" s="34"/>
      <c r="AI33" s="34"/>
      <c r="AJ33" s="34"/>
      <c r="AK33" s="192">
        <v>0</v>
      </c>
      <c r="AL33" s="193"/>
      <c r="AM33" s="193"/>
      <c r="AN33" s="193"/>
      <c r="AO33" s="193"/>
      <c r="AP33" s="34"/>
      <c r="AQ33" s="34"/>
      <c r="AR33" s="35"/>
      <c r="AS33" s="34"/>
      <c r="AT33" s="34"/>
      <c r="AU33" s="34"/>
      <c r="AV33" s="34"/>
      <c r="AW33" s="34"/>
      <c r="AX33" s="34"/>
      <c r="AY33" s="34"/>
      <c r="AZ33" s="34"/>
      <c r="BE33" s="204"/>
    </row>
    <row r="34" spans="2:57" s="1" customFormat="1" ht="6.9" customHeight="1" x14ac:dyDescent="0.2">
      <c r="B34" s="28"/>
      <c r="AR34" s="28"/>
      <c r="BE34" s="203"/>
    </row>
    <row r="35" spans="2:57" s="1" customFormat="1" ht="25.95" customHeight="1" x14ac:dyDescent="0.2">
      <c r="B35" s="28"/>
      <c r="C35" s="36"/>
      <c r="D35" s="37" t="s">
        <v>41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42</v>
      </c>
      <c r="U35" s="38"/>
      <c r="V35" s="38"/>
      <c r="W35" s="38"/>
      <c r="X35" s="195" t="s">
        <v>43</v>
      </c>
      <c r="Y35" s="196"/>
      <c r="Z35" s="196"/>
      <c r="AA35" s="196"/>
      <c r="AB35" s="196"/>
      <c r="AC35" s="38"/>
      <c r="AD35" s="38"/>
      <c r="AE35" s="38"/>
      <c r="AF35" s="38"/>
      <c r="AG35" s="38"/>
      <c r="AH35" s="38"/>
      <c r="AI35" s="38"/>
      <c r="AJ35" s="38"/>
      <c r="AK35" s="197">
        <f>SUM(AK26:AK33)</f>
        <v>0</v>
      </c>
      <c r="AL35" s="196"/>
      <c r="AM35" s="196"/>
      <c r="AN35" s="196"/>
      <c r="AO35" s="198"/>
      <c r="AP35" s="36"/>
      <c r="AQ35" s="36"/>
      <c r="AR35" s="28"/>
    </row>
    <row r="36" spans="2:57" s="1" customFormat="1" ht="6.9" customHeight="1" x14ac:dyDescent="0.2">
      <c r="B36" s="28"/>
      <c r="AR36" s="28"/>
    </row>
    <row r="37" spans="2:57" s="1" customFormat="1" ht="14.4" customHeight="1" x14ac:dyDescent="0.2">
      <c r="B37" s="28"/>
      <c r="AR37" s="28"/>
    </row>
    <row r="38" spans="2:57" ht="14.4" customHeight="1" x14ac:dyDescent="0.2">
      <c r="B38" s="16"/>
      <c r="AR38" s="16"/>
    </row>
    <row r="39" spans="2:57" ht="14.4" customHeight="1" x14ac:dyDescent="0.2">
      <c r="B39" s="16"/>
      <c r="AR39" s="16"/>
    </row>
    <row r="40" spans="2:57" ht="14.4" customHeight="1" x14ac:dyDescent="0.2">
      <c r="B40" s="16"/>
      <c r="AR40" s="16"/>
    </row>
    <row r="41" spans="2:57" ht="14.4" customHeight="1" x14ac:dyDescent="0.2">
      <c r="B41" s="16"/>
      <c r="AR41" s="16"/>
    </row>
    <row r="42" spans="2:57" ht="14.4" customHeight="1" x14ac:dyDescent="0.2">
      <c r="B42" s="16"/>
      <c r="AR42" s="16"/>
    </row>
    <row r="43" spans="2:57" ht="14.4" customHeight="1" x14ac:dyDescent="0.2">
      <c r="B43" s="16"/>
      <c r="AR43" s="16"/>
    </row>
    <row r="44" spans="2:57" ht="14.4" customHeight="1" x14ac:dyDescent="0.2">
      <c r="B44" s="16"/>
      <c r="AR44" s="16"/>
    </row>
    <row r="45" spans="2:57" ht="14.4" customHeight="1" x14ac:dyDescent="0.2">
      <c r="B45" s="16"/>
      <c r="AR45" s="16"/>
    </row>
    <row r="46" spans="2:57" ht="14.4" customHeight="1" x14ac:dyDescent="0.2">
      <c r="B46" s="16"/>
      <c r="AR46" s="16"/>
    </row>
    <row r="47" spans="2:57" ht="14.4" customHeight="1" x14ac:dyDescent="0.2">
      <c r="B47" s="16"/>
      <c r="AR47" s="16"/>
    </row>
    <row r="48" spans="2:57" ht="14.4" customHeight="1" x14ac:dyDescent="0.2">
      <c r="B48" s="16"/>
      <c r="AR48" s="16"/>
    </row>
    <row r="49" spans="2:44" s="1" customFormat="1" ht="14.4" customHeight="1" x14ac:dyDescent="0.2">
      <c r="B49" s="28"/>
      <c r="D49" s="40" t="s">
        <v>44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45</v>
      </c>
      <c r="AI49" s="41"/>
      <c r="AJ49" s="41"/>
      <c r="AK49" s="41"/>
      <c r="AL49" s="41"/>
      <c r="AM49" s="41"/>
      <c r="AN49" s="41"/>
      <c r="AO49" s="41"/>
      <c r="AR49" s="28"/>
    </row>
    <row r="50" spans="2:44" x14ac:dyDescent="0.2">
      <c r="B50" s="16"/>
      <c r="AR50" s="16"/>
    </row>
    <row r="51" spans="2:44" x14ac:dyDescent="0.2">
      <c r="B51" s="16"/>
      <c r="AR51" s="16"/>
    </row>
    <row r="52" spans="2:44" x14ac:dyDescent="0.2">
      <c r="B52" s="16"/>
      <c r="AR52" s="16"/>
    </row>
    <row r="53" spans="2:44" x14ac:dyDescent="0.2">
      <c r="B53" s="16"/>
      <c r="AR53" s="16"/>
    </row>
    <row r="54" spans="2:44" x14ac:dyDescent="0.2">
      <c r="B54" s="16"/>
      <c r="AR54" s="16"/>
    </row>
    <row r="55" spans="2:44" x14ac:dyDescent="0.2">
      <c r="B55" s="16"/>
      <c r="AR55" s="16"/>
    </row>
    <row r="56" spans="2:44" x14ac:dyDescent="0.2">
      <c r="B56" s="16"/>
      <c r="AR56" s="16"/>
    </row>
    <row r="57" spans="2:44" x14ac:dyDescent="0.2">
      <c r="B57" s="16"/>
      <c r="AR57" s="16"/>
    </row>
    <row r="58" spans="2:44" x14ac:dyDescent="0.2">
      <c r="B58" s="16"/>
      <c r="AR58" s="16"/>
    </row>
    <row r="59" spans="2:44" x14ac:dyDescent="0.2">
      <c r="B59" s="16"/>
      <c r="AR59" s="16"/>
    </row>
    <row r="60" spans="2:44" s="1" customFormat="1" ht="13.2" x14ac:dyDescent="0.2">
      <c r="B60" s="28"/>
      <c r="D60" s="42" t="s">
        <v>46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42" t="s">
        <v>47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42" t="s">
        <v>46</v>
      </c>
      <c r="AI60" s="30"/>
      <c r="AJ60" s="30"/>
      <c r="AK60" s="30"/>
      <c r="AL60" s="30"/>
      <c r="AM60" s="42" t="s">
        <v>47</v>
      </c>
      <c r="AN60" s="30"/>
      <c r="AO60" s="30"/>
      <c r="AR60" s="28"/>
    </row>
    <row r="61" spans="2:44" x14ac:dyDescent="0.2">
      <c r="B61" s="16"/>
      <c r="AR61" s="16"/>
    </row>
    <row r="62" spans="2:44" x14ac:dyDescent="0.2">
      <c r="B62" s="16"/>
      <c r="AR62" s="16"/>
    </row>
    <row r="63" spans="2:44" x14ac:dyDescent="0.2">
      <c r="B63" s="16"/>
      <c r="AR63" s="16"/>
    </row>
    <row r="64" spans="2:44" s="1" customFormat="1" ht="13.2" x14ac:dyDescent="0.2">
      <c r="B64" s="28"/>
      <c r="D64" s="40" t="s">
        <v>48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0" t="s">
        <v>49</v>
      </c>
      <c r="AI64" s="41"/>
      <c r="AJ64" s="41"/>
      <c r="AK64" s="41"/>
      <c r="AL64" s="41"/>
      <c r="AM64" s="41"/>
      <c r="AN64" s="41"/>
      <c r="AO64" s="41"/>
      <c r="AR64" s="28"/>
    </row>
    <row r="65" spans="2:44" x14ac:dyDescent="0.2">
      <c r="B65" s="16"/>
      <c r="AR65" s="16"/>
    </row>
    <row r="66" spans="2:44" x14ac:dyDescent="0.2">
      <c r="B66" s="16"/>
      <c r="AR66" s="16"/>
    </row>
    <row r="67" spans="2:44" x14ac:dyDescent="0.2">
      <c r="B67" s="16"/>
      <c r="AR67" s="16"/>
    </row>
    <row r="68" spans="2:44" x14ac:dyDescent="0.2">
      <c r="B68" s="16"/>
      <c r="AR68" s="16"/>
    </row>
    <row r="69" spans="2:44" x14ac:dyDescent="0.2">
      <c r="B69" s="16"/>
      <c r="AR69" s="16"/>
    </row>
    <row r="70" spans="2:44" x14ac:dyDescent="0.2">
      <c r="B70" s="16"/>
      <c r="AR70" s="16"/>
    </row>
    <row r="71" spans="2:44" x14ac:dyDescent="0.2">
      <c r="B71" s="16"/>
      <c r="AR71" s="16"/>
    </row>
    <row r="72" spans="2:44" x14ac:dyDescent="0.2">
      <c r="B72" s="16"/>
      <c r="AR72" s="16"/>
    </row>
    <row r="73" spans="2:44" x14ac:dyDescent="0.2">
      <c r="B73" s="16"/>
      <c r="AR73" s="16"/>
    </row>
    <row r="74" spans="2:44" x14ac:dyDescent="0.2">
      <c r="B74" s="16"/>
      <c r="AR74" s="16"/>
    </row>
    <row r="75" spans="2:44" s="1" customFormat="1" ht="13.2" x14ac:dyDescent="0.2">
      <c r="B75" s="28"/>
      <c r="D75" s="42" t="s">
        <v>46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42" t="s">
        <v>47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42" t="s">
        <v>46</v>
      </c>
      <c r="AI75" s="30"/>
      <c r="AJ75" s="30"/>
      <c r="AK75" s="30"/>
      <c r="AL75" s="30"/>
      <c r="AM75" s="42" t="s">
        <v>47</v>
      </c>
      <c r="AN75" s="30"/>
      <c r="AO75" s="30"/>
      <c r="AR75" s="28"/>
    </row>
    <row r="76" spans="2:44" s="1" customFormat="1" x14ac:dyDescent="0.2">
      <c r="B76" s="28"/>
      <c r="AR76" s="28"/>
    </row>
    <row r="77" spans="2:44" s="1" customFormat="1" ht="6.9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28"/>
    </row>
    <row r="81" spans="1:91" s="1" customFormat="1" ht="6.9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28"/>
    </row>
    <row r="82" spans="1:91" s="1" customFormat="1" ht="24.9" customHeight="1" x14ac:dyDescent="0.2">
      <c r="B82" s="28"/>
      <c r="C82" s="17" t="s">
        <v>50</v>
      </c>
      <c r="AR82" s="28"/>
    </row>
    <row r="83" spans="1:91" s="1" customFormat="1" ht="6.9" customHeight="1" x14ac:dyDescent="0.2">
      <c r="B83" s="28"/>
      <c r="AR83" s="28"/>
    </row>
    <row r="84" spans="1:91" s="3" customFormat="1" ht="12" customHeight="1" x14ac:dyDescent="0.2">
      <c r="B84" s="47"/>
      <c r="C84" s="23" t="s">
        <v>12</v>
      </c>
      <c r="L84" s="3" t="str">
        <f>K5</f>
        <v>22-046</v>
      </c>
      <c r="AR84" s="47"/>
    </row>
    <row r="85" spans="1:91" s="4" customFormat="1" ht="36.9" customHeight="1" x14ac:dyDescent="0.2">
      <c r="B85" s="48"/>
      <c r="C85" s="49" t="s">
        <v>15</v>
      </c>
      <c r="L85" s="183" t="str">
        <f>K6</f>
        <v>Ortek-FVZ</v>
      </c>
      <c r="M85" s="184"/>
      <c r="N85" s="184"/>
      <c r="O85" s="184"/>
      <c r="P85" s="184"/>
      <c r="Q85" s="184"/>
      <c r="R85" s="184"/>
      <c r="S85" s="184"/>
      <c r="T85" s="184"/>
      <c r="U85" s="184"/>
      <c r="V85" s="184"/>
      <c r="W85" s="184"/>
      <c r="X85" s="184"/>
      <c r="Y85" s="184"/>
      <c r="Z85" s="184"/>
      <c r="AA85" s="184"/>
      <c r="AB85" s="184"/>
      <c r="AC85" s="184"/>
      <c r="AD85" s="184"/>
      <c r="AE85" s="184"/>
      <c r="AF85" s="184"/>
      <c r="AG85" s="184"/>
      <c r="AH85" s="184"/>
      <c r="AI85" s="184"/>
      <c r="AJ85" s="184"/>
      <c r="AK85" s="184"/>
      <c r="AL85" s="184"/>
      <c r="AM85" s="184"/>
      <c r="AN85" s="184"/>
      <c r="AO85" s="184"/>
      <c r="AR85" s="48"/>
    </row>
    <row r="86" spans="1:91" s="1" customFormat="1" ht="6.9" customHeight="1" x14ac:dyDescent="0.2">
      <c r="B86" s="28"/>
      <c r="AR86" s="28"/>
    </row>
    <row r="87" spans="1:91" s="1" customFormat="1" ht="12" customHeight="1" x14ac:dyDescent="0.2">
      <c r="B87" s="28"/>
      <c r="C87" s="23" t="s">
        <v>19</v>
      </c>
      <c r="L87" s="50" t="str">
        <f>IF(K8="","",K8)</f>
        <v xml:space="preserve"> </v>
      </c>
      <c r="AI87" s="23" t="s">
        <v>21</v>
      </c>
      <c r="AM87" s="185" t="str">
        <f>IF(AN8= "","",AN8)</f>
        <v>Vyplň údaj</v>
      </c>
      <c r="AN87" s="185"/>
      <c r="AR87" s="28"/>
    </row>
    <row r="88" spans="1:91" s="1" customFormat="1" ht="6.9" customHeight="1" x14ac:dyDescent="0.2">
      <c r="B88" s="28"/>
      <c r="AR88" s="28"/>
    </row>
    <row r="89" spans="1:91" s="1" customFormat="1" ht="15.15" customHeight="1" x14ac:dyDescent="0.2">
      <c r="B89" s="28"/>
      <c r="C89" s="23" t="s">
        <v>22</v>
      </c>
      <c r="L89" s="3" t="str">
        <f>IF(E11= "","",E11)</f>
        <v xml:space="preserve"> </v>
      </c>
      <c r="AI89" s="23" t="s">
        <v>27</v>
      </c>
      <c r="AM89" s="186" t="str">
        <f>IF(E17="","",E17)</f>
        <v xml:space="preserve"> </v>
      </c>
      <c r="AN89" s="187"/>
      <c r="AO89" s="187"/>
      <c r="AP89" s="187"/>
      <c r="AR89" s="28"/>
      <c r="AS89" s="188" t="s">
        <v>51</v>
      </c>
      <c r="AT89" s="189"/>
      <c r="AU89" s="52"/>
      <c r="AV89" s="52"/>
      <c r="AW89" s="52"/>
      <c r="AX89" s="52"/>
      <c r="AY89" s="52"/>
      <c r="AZ89" s="52"/>
      <c r="BA89" s="52"/>
      <c r="BB89" s="52"/>
      <c r="BC89" s="52"/>
      <c r="BD89" s="53"/>
    </row>
    <row r="90" spans="1:91" s="1" customFormat="1" ht="15.15" customHeight="1" x14ac:dyDescent="0.2">
      <c r="B90" s="28"/>
      <c r="C90" s="23" t="s">
        <v>25</v>
      </c>
      <c r="L90" s="3" t="str">
        <f>IF(E14= "Vyplň údaj","",E14)</f>
        <v/>
      </c>
      <c r="AI90" s="23" t="s">
        <v>29</v>
      </c>
      <c r="AM90" s="186" t="str">
        <f>IF(E20="","",E20)</f>
        <v xml:space="preserve"> </v>
      </c>
      <c r="AN90" s="187"/>
      <c r="AO90" s="187"/>
      <c r="AP90" s="187"/>
      <c r="AR90" s="28"/>
      <c r="AS90" s="190"/>
      <c r="AT90" s="191"/>
      <c r="BD90" s="54"/>
    </row>
    <row r="91" spans="1:91" s="1" customFormat="1" ht="10.95" customHeight="1" x14ac:dyDescent="0.2">
      <c r="B91" s="28"/>
      <c r="AR91" s="28"/>
      <c r="AS91" s="190"/>
      <c r="AT91" s="191"/>
      <c r="BD91" s="54"/>
    </row>
    <row r="92" spans="1:91" s="1" customFormat="1" ht="29.25" customHeight="1" x14ac:dyDescent="0.2">
      <c r="B92" s="28"/>
      <c r="C92" s="173" t="s">
        <v>52</v>
      </c>
      <c r="D92" s="174"/>
      <c r="E92" s="174"/>
      <c r="F92" s="174"/>
      <c r="G92" s="174"/>
      <c r="H92" s="55"/>
      <c r="I92" s="175" t="s">
        <v>53</v>
      </c>
      <c r="J92" s="174"/>
      <c r="K92" s="174"/>
      <c r="L92" s="174"/>
      <c r="M92" s="174"/>
      <c r="N92" s="174"/>
      <c r="O92" s="174"/>
      <c r="P92" s="174"/>
      <c r="Q92" s="174"/>
      <c r="R92" s="174"/>
      <c r="S92" s="174"/>
      <c r="T92" s="174"/>
      <c r="U92" s="174"/>
      <c r="V92" s="174"/>
      <c r="W92" s="174"/>
      <c r="X92" s="174"/>
      <c r="Y92" s="174"/>
      <c r="Z92" s="174"/>
      <c r="AA92" s="174"/>
      <c r="AB92" s="174"/>
      <c r="AC92" s="174"/>
      <c r="AD92" s="174"/>
      <c r="AE92" s="174"/>
      <c r="AF92" s="174"/>
      <c r="AG92" s="176" t="s">
        <v>54</v>
      </c>
      <c r="AH92" s="174"/>
      <c r="AI92" s="174"/>
      <c r="AJ92" s="174"/>
      <c r="AK92" s="174"/>
      <c r="AL92" s="174"/>
      <c r="AM92" s="174"/>
      <c r="AN92" s="175" t="s">
        <v>55</v>
      </c>
      <c r="AO92" s="174"/>
      <c r="AP92" s="177"/>
      <c r="AQ92" s="56" t="s">
        <v>56</v>
      </c>
      <c r="AR92" s="28"/>
      <c r="AS92" s="57" t="s">
        <v>57</v>
      </c>
      <c r="AT92" s="58" t="s">
        <v>58</v>
      </c>
      <c r="AU92" s="58" t="s">
        <v>59</v>
      </c>
      <c r="AV92" s="58" t="s">
        <v>60</v>
      </c>
      <c r="AW92" s="58" t="s">
        <v>61</v>
      </c>
      <c r="AX92" s="58" t="s">
        <v>62</v>
      </c>
      <c r="AY92" s="58" t="s">
        <v>63</v>
      </c>
      <c r="AZ92" s="58" t="s">
        <v>64</v>
      </c>
      <c r="BA92" s="58" t="s">
        <v>65</v>
      </c>
      <c r="BB92" s="58" t="s">
        <v>66</v>
      </c>
      <c r="BC92" s="58" t="s">
        <v>67</v>
      </c>
      <c r="BD92" s="59" t="s">
        <v>68</v>
      </c>
    </row>
    <row r="93" spans="1:91" s="1" customFormat="1" ht="10.95" customHeight="1" x14ac:dyDescent="0.2">
      <c r="B93" s="28"/>
      <c r="AR93" s="28"/>
      <c r="AS93" s="60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/>
    </row>
    <row r="94" spans="1:91" s="5" customFormat="1" ht="32.4" customHeight="1" x14ac:dyDescent="0.2">
      <c r="B94" s="61"/>
      <c r="C94" s="62" t="s">
        <v>69</v>
      </c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3"/>
      <c r="AG94" s="181">
        <f>ROUND(AG95,2)</f>
        <v>0</v>
      </c>
      <c r="AH94" s="181"/>
      <c r="AI94" s="181"/>
      <c r="AJ94" s="181"/>
      <c r="AK94" s="181"/>
      <c r="AL94" s="181"/>
      <c r="AM94" s="181"/>
      <c r="AN94" s="182">
        <f>SUM(AG94,AT94)</f>
        <v>0</v>
      </c>
      <c r="AO94" s="182"/>
      <c r="AP94" s="182"/>
      <c r="AQ94" s="65" t="s">
        <v>1</v>
      </c>
      <c r="AR94" s="61"/>
      <c r="AS94" s="66">
        <f>ROUND(AS95,2)</f>
        <v>0</v>
      </c>
      <c r="AT94" s="67">
        <f>ROUND(SUM(AV94:AW94),2)</f>
        <v>0</v>
      </c>
      <c r="AU94" s="68">
        <f>ROUND(AU95,5)</f>
        <v>0</v>
      </c>
      <c r="AV94" s="67">
        <f>ROUND(AZ94*L29,2)</f>
        <v>0</v>
      </c>
      <c r="AW94" s="67">
        <f>ROUND(BA94*L30,2)</f>
        <v>0</v>
      </c>
      <c r="AX94" s="67">
        <f>ROUND(BB94*L29,2)</f>
        <v>0</v>
      </c>
      <c r="AY94" s="67">
        <f>ROUND(BC94*L30,2)</f>
        <v>0</v>
      </c>
      <c r="AZ94" s="67">
        <f>ROUND(AZ95,2)</f>
        <v>0</v>
      </c>
      <c r="BA94" s="67">
        <f>ROUND(BA95,2)</f>
        <v>0</v>
      </c>
      <c r="BB94" s="67">
        <f>ROUND(BB95,2)</f>
        <v>0</v>
      </c>
      <c r="BC94" s="67">
        <f>ROUND(BC95,2)</f>
        <v>0</v>
      </c>
      <c r="BD94" s="69">
        <f>ROUND(BD95,2)</f>
        <v>0</v>
      </c>
      <c r="BS94" s="70" t="s">
        <v>70</v>
      </c>
      <c r="BT94" s="70" t="s">
        <v>71</v>
      </c>
      <c r="BU94" s="71" t="s">
        <v>72</v>
      </c>
      <c r="BV94" s="70" t="s">
        <v>73</v>
      </c>
      <c r="BW94" s="70" t="s">
        <v>4</v>
      </c>
      <c r="BX94" s="70" t="s">
        <v>74</v>
      </c>
      <c r="CL94" s="70" t="s">
        <v>1</v>
      </c>
    </row>
    <row r="95" spans="1:91" s="6" customFormat="1" ht="16.5" customHeight="1" x14ac:dyDescent="0.2">
      <c r="A95" s="72" t="s">
        <v>75</v>
      </c>
      <c r="B95" s="73"/>
      <c r="C95" s="74"/>
      <c r="D95" s="180" t="s">
        <v>76</v>
      </c>
      <c r="E95" s="180"/>
      <c r="F95" s="180"/>
      <c r="G95" s="180"/>
      <c r="H95" s="180"/>
      <c r="I95" s="75"/>
      <c r="J95" s="180" t="s">
        <v>77</v>
      </c>
      <c r="K95" s="180"/>
      <c r="L95" s="180"/>
      <c r="M95" s="180"/>
      <c r="N95" s="180"/>
      <c r="O95" s="180"/>
      <c r="P95" s="180"/>
      <c r="Q95" s="180"/>
      <c r="R95" s="180"/>
      <c r="S95" s="180"/>
      <c r="T95" s="180"/>
      <c r="U95" s="180"/>
      <c r="V95" s="180"/>
      <c r="W95" s="180"/>
      <c r="X95" s="180"/>
      <c r="Y95" s="180"/>
      <c r="Z95" s="180"/>
      <c r="AA95" s="180"/>
      <c r="AB95" s="180"/>
      <c r="AC95" s="180"/>
      <c r="AD95" s="180"/>
      <c r="AE95" s="180"/>
      <c r="AF95" s="180"/>
      <c r="AG95" s="178">
        <f>'01 - FVZ'!J30</f>
        <v>0</v>
      </c>
      <c r="AH95" s="179"/>
      <c r="AI95" s="179"/>
      <c r="AJ95" s="179"/>
      <c r="AK95" s="179"/>
      <c r="AL95" s="179"/>
      <c r="AM95" s="179"/>
      <c r="AN95" s="178">
        <f>SUM(AG95,AT95)</f>
        <v>0</v>
      </c>
      <c r="AO95" s="179"/>
      <c r="AP95" s="179"/>
      <c r="AQ95" s="76" t="s">
        <v>78</v>
      </c>
      <c r="AR95" s="73"/>
      <c r="AS95" s="77">
        <v>0</v>
      </c>
      <c r="AT95" s="78">
        <f>ROUND(SUM(AV95:AW95),2)</f>
        <v>0</v>
      </c>
      <c r="AU95" s="79">
        <f>'01 - FVZ'!P120</f>
        <v>0</v>
      </c>
      <c r="AV95" s="78">
        <f>'01 - FVZ'!J33</f>
        <v>0</v>
      </c>
      <c r="AW95" s="78">
        <f>'01 - FVZ'!J34</f>
        <v>0</v>
      </c>
      <c r="AX95" s="78">
        <f>'01 - FVZ'!J35</f>
        <v>0</v>
      </c>
      <c r="AY95" s="78">
        <f>'01 - FVZ'!J36</f>
        <v>0</v>
      </c>
      <c r="AZ95" s="78">
        <f>'01 - FVZ'!F33</f>
        <v>0</v>
      </c>
      <c r="BA95" s="78">
        <f>'01 - FVZ'!F34</f>
        <v>0</v>
      </c>
      <c r="BB95" s="78">
        <f>'01 - FVZ'!F35</f>
        <v>0</v>
      </c>
      <c r="BC95" s="78">
        <f>'01 - FVZ'!F36</f>
        <v>0</v>
      </c>
      <c r="BD95" s="80">
        <f>'01 - FVZ'!F37</f>
        <v>0</v>
      </c>
      <c r="BT95" s="81" t="s">
        <v>79</v>
      </c>
      <c r="BV95" s="81" t="s">
        <v>73</v>
      </c>
      <c r="BW95" s="81" t="s">
        <v>80</v>
      </c>
      <c r="BX95" s="81" t="s">
        <v>4</v>
      </c>
      <c r="CL95" s="81" t="s">
        <v>1</v>
      </c>
      <c r="CM95" s="81" t="s">
        <v>71</v>
      </c>
    </row>
    <row r="96" spans="1:91" s="1" customFormat="1" ht="30" customHeight="1" x14ac:dyDescent="0.2">
      <c r="B96" s="28"/>
      <c r="AR96" s="28"/>
    </row>
    <row r="97" spans="2:44" s="1" customFormat="1" ht="6.9" customHeight="1" x14ac:dyDescent="0.2">
      <c r="B97" s="43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4"/>
      <c r="AK97" s="44"/>
      <c r="AL97" s="44"/>
      <c r="AM97" s="44"/>
      <c r="AN97" s="44"/>
      <c r="AO97" s="44"/>
      <c r="AP97" s="44"/>
      <c r="AQ97" s="44"/>
      <c r="AR97" s="28"/>
    </row>
  </sheetData>
  <mergeCells count="42">
    <mergeCell ref="W30:AE30"/>
    <mergeCell ref="AK30:AO30"/>
    <mergeCell ref="L30:P30"/>
    <mergeCell ref="W31:AE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AN95:AP95"/>
    <mergeCell ref="AG95:AM95"/>
    <mergeCell ref="D95:H95"/>
    <mergeCell ref="J95:AF95"/>
    <mergeCell ref="AG94:AM94"/>
    <mergeCell ref="AN94:AP94"/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</mergeCells>
  <hyperlinks>
    <hyperlink ref="A95" location="'01 - FVZ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75"/>
  <sheetViews>
    <sheetView showGridLines="0" tabSelected="1" workbookViewId="0">
      <selection activeCell="L1" sqref="L1:V1048576"/>
    </sheetView>
  </sheetViews>
  <sheetFormatPr defaultRowHeight="10.199999999999999" x14ac:dyDescent="0.2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 x14ac:dyDescent="0.2">
      <c r="L2" s="171" t="s">
        <v>5</v>
      </c>
      <c r="M2" s="172"/>
      <c r="N2" s="172"/>
      <c r="O2" s="172"/>
      <c r="P2" s="172"/>
      <c r="Q2" s="172"/>
      <c r="R2" s="172"/>
      <c r="S2" s="172"/>
      <c r="T2" s="172"/>
      <c r="U2" s="172"/>
      <c r="V2" s="172"/>
      <c r="AT2" s="13" t="s">
        <v>80</v>
      </c>
    </row>
    <row r="3" spans="2:46" ht="6.9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71</v>
      </c>
    </row>
    <row r="4" spans="2:46" ht="24.9" customHeight="1" x14ac:dyDescent="0.2">
      <c r="B4" s="16"/>
      <c r="D4" s="17" t="s">
        <v>81</v>
      </c>
      <c r="L4" s="16"/>
      <c r="M4" s="82" t="s">
        <v>9</v>
      </c>
      <c r="AT4" s="13" t="s">
        <v>3</v>
      </c>
    </row>
    <row r="5" spans="2:46" ht="6.9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16.5" customHeight="1" x14ac:dyDescent="0.2">
      <c r="B7" s="16"/>
      <c r="E7" s="214" t="str">
        <f>'Rekapitulácia stavby'!K6</f>
        <v>Ortek-FVZ</v>
      </c>
      <c r="F7" s="215"/>
      <c r="G7" s="215"/>
      <c r="H7" s="215"/>
      <c r="L7" s="16"/>
    </row>
    <row r="8" spans="2:46" s="1" customFormat="1" ht="12" customHeight="1" x14ac:dyDescent="0.2">
      <c r="B8" s="28"/>
      <c r="D8" s="23" t="s">
        <v>82</v>
      </c>
      <c r="L8" s="28"/>
    </row>
    <row r="9" spans="2:46" s="1" customFormat="1" ht="16.5" customHeight="1" x14ac:dyDescent="0.2">
      <c r="B9" s="28"/>
      <c r="E9" s="183" t="s">
        <v>83</v>
      </c>
      <c r="F9" s="213"/>
      <c r="G9" s="213"/>
      <c r="H9" s="213"/>
      <c r="L9" s="28"/>
    </row>
    <row r="10" spans="2:46" s="1" customFormat="1" x14ac:dyDescent="0.2">
      <c r="B10" s="28"/>
      <c r="L10" s="28"/>
    </row>
    <row r="11" spans="2:46" s="1" customFormat="1" ht="12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 x14ac:dyDescent="0.2">
      <c r="B12" s="28"/>
      <c r="D12" s="23" t="s">
        <v>19</v>
      </c>
      <c r="F12" s="21" t="s">
        <v>20</v>
      </c>
      <c r="I12" s="23" t="s">
        <v>21</v>
      </c>
      <c r="J12" s="24" t="s">
        <v>26</v>
      </c>
      <c r="L12" s="28"/>
    </row>
    <row r="13" spans="2:46" s="1" customFormat="1" ht="10.95" customHeight="1" x14ac:dyDescent="0.2">
      <c r="B13" s="28"/>
      <c r="L13" s="28"/>
    </row>
    <row r="14" spans="2:46" s="1" customFormat="1" ht="12" customHeight="1" x14ac:dyDescent="0.2">
      <c r="B14" s="28"/>
      <c r="D14" s="23" t="s">
        <v>22</v>
      </c>
      <c r="I14" s="23" t="s">
        <v>23</v>
      </c>
      <c r="J14" s="21" t="str">
        <f>IF('Rekapitulácia stavby'!AN10="","",'Rekapitulácia stavby'!AN10)</f>
        <v/>
      </c>
      <c r="L14" s="28"/>
    </row>
    <row r="15" spans="2:46" s="1" customFormat="1" ht="18" customHeight="1" x14ac:dyDescent="0.2">
      <c r="B15" s="28"/>
      <c r="E15" s="21" t="str">
        <f>IF('Rekapitulácia stavby'!E11="","",'Rekapitulácia stavby'!E11)</f>
        <v xml:space="preserve"> </v>
      </c>
      <c r="I15" s="23" t="s">
        <v>24</v>
      </c>
      <c r="J15" s="21" t="str">
        <f>IF('Rekapitulácia stavby'!AN11="","",'Rekapitulácia stavby'!AN11)</f>
        <v/>
      </c>
      <c r="L15" s="28"/>
    </row>
    <row r="16" spans="2:46" s="1" customFormat="1" ht="6.9" customHeight="1" x14ac:dyDescent="0.2">
      <c r="B16" s="28"/>
      <c r="L16" s="28"/>
    </row>
    <row r="17" spans="2:12" s="1" customFormat="1" ht="12" customHeight="1" x14ac:dyDescent="0.2">
      <c r="B17" s="28"/>
      <c r="D17" s="23" t="s">
        <v>25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 x14ac:dyDescent="0.2">
      <c r="B18" s="28"/>
      <c r="E18" s="216" t="str">
        <f>'Rekapitulácia stavby'!E14</f>
        <v>Vyplň údaj</v>
      </c>
      <c r="F18" s="205"/>
      <c r="G18" s="205"/>
      <c r="H18" s="205"/>
      <c r="I18" s="23" t="s">
        <v>24</v>
      </c>
      <c r="J18" s="24" t="str">
        <f>'Rekapitulácia stavby'!AN14</f>
        <v>Vyplň údaj</v>
      </c>
      <c r="L18" s="28"/>
    </row>
    <row r="19" spans="2:12" s="1" customFormat="1" ht="6.9" customHeight="1" x14ac:dyDescent="0.2">
      <c r="B19" s="28"/>
      <c r="L19" s="28"/>
    </row>
    <row r="20" spans="2:12" s="1" customFormat="1" ht="12" customHeight="1" x14ac:dyDescent="0.2">
      <c r="B20" s="28"/>
      <c r="D20" s="23" t="s">
        <v>27</v>
      </c>
      <c r="I20" s="23" t="s">
        <v>23</v>
      </c>
      <c r="J20" s="21" t="str">
        <f>IF('Rekapitulácia stavby'!AN16="","",'Rekapitulácia stavby'!AN16)</f>
        <v/>
      </c>
      <c r="L20" s="28"/>
    </row>
    <row r="21" spans="2:12" s="1" customFormat="1" ht="18" customHeight="1" x14ac:dyDescent="0.2">
      <c r="B21" s="28"/>
      <c r="E21" s="21" t="str">
        <f>IF('Rekapitulácia stavby'!E17="","",'Rekapitulácia stavby'!E17)</f>
        <v xml:space="preserve"> </v>
      </c>
      <c r="I21" s="23" t="s">
        <v>24</v>
      </c>
      <c r="J21" s="21" t="str">
        <f>IF('Rekapitulácia stavby'!AN17="","",'Rekapitulácia stavby'!AN17)</f>
        <v/>
      </c>
      <c r="L21" s="28"/>
    </row>
    <row r="22" spans="2:12" s="1" customFormat="1" ht="6.9" customHeight="1" x14ac:dyDescent="0.2">
      <c r="B22" s="28"/>
      <c r="L22" s="28"/>
    </row>
    <row r="23" spans="2:12" s="1" customFormat="1" ht="12" customHeight="1" x14ac:dyDescent="0.2">
      <c r="B23" s="28"/>
      <c r="D23" s="23" t="s">
        <v>29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 x14ac:dyDescent="0.2">
      <c r="B24" s="28"/>
      <c r="E24" s="21" t="str">
        <f>IF('Rekapitulácia stavby'!E20="","",'Rekapitulácia stavby'!E20)</f>
        <v xml:space="preserve"> </v>
      </c>
      <c r="I24" s="23" t="s">
        <v>24</v>
      </c>
      <c r="J24" s="21" t="str">
        <f>IF('Rekapitulácia stavby'!AN20="","",'Rekapitulácia stavby'!AN20)</f>
        <v/>
      </c>
      <c r="L24" s="28"/>
    </row>
    <row r="25" spans="2:12" s="1" customFormat="1" ht="6.9" customHeight="1" x14ac:dyDescent="0.2">
      <c r="B25" s="28"/>
      <c r="L25" s="28"/>
    </row>
    <row r="26" spans="2:12" s="1" customFormat="1" ht="12" customHeight="1" x14ac:dyDescent="0.2">
      <c r="B26" s="28"/>
      <c r="D26" s="23" t="s">
        <v>30</v>
      </c>
      <c r="L26" s="28"/>
    </row>
    <row r="27" spans="2:12" s="7" customFormat="1" ht="16.5" customHeight="1" x14ac:dyDescent="0.2">
      <c r="B27" s="83"/>
      <c r="E27" s="209" t="s">
        <v>1</v>
      </c>
      <c r="F27" s="209"/>
      <c r="G27" s="209"/>
      <c r="H27" s="209"/>
      <c r="L27" s="83"/>
    </row>
    <row r="28" spans="2:12" s="1" customFormat="1" ht="6.9" customHeight="1" x14ac:dyDescent="0.2">
      <c r="B28" s="28"/>
      <c r="L28" s="28"/>
    </row>
    <row r="29" spans="2:12" s="1" customFormat="1" ht="6.9" customHeight="1" x14ac:dyDescent="0.2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 x14ac:dyDescent="0.2">
      <c r="B30" s="28"/>
      <c r="D30" s="84" t="s">
        <v>31</v>
      </c>
      <c r="J30" s="64">
        <f>ROUND(J120, 2)</f>
        <v>0</v>
      </c>
      <c r="L30" s="28"/>
    </row>
    <row r="31" spans="2:12" s="1" customFormat="1" ht="6.9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" customHeight="1" x14ac:dyDescent="0.2">
      <c r="B32" s="28"/>
      <c r="F32" s="31" t="s">
        <v>33</v>
      </c>
      <c r="I32" s="31" t="s">
        <v>32</v>
      </c>
      <c r="J32" s="31" t="s">
        <v>34</v>
      </c>
      <c r="L32" s="28"/>
    </row>
    <row r="33" spans="2:12" s="1" customFormat="1" ht="14.4" customHeight="1" x14ac:dyDescent="0.2">
      <c r="B33" s="28"/>
      <c r="D33" s="85" t="s">
        <v>35</v>
      </c>
      <c r="E33" s="33" t="s">
        <v>36</v>
      </c>
      <c r="F33" s="86">
        <f>ROUND((ROUND((SUM(BE120:BE163)),  2) + SUM(BE165:BE174)), 2)</f>
        <v>0</v>
      </c>
      <c r="G33" s="87"/>
      <c r="H33" s="87"/>
      <c r="I33" s="88">
        <v>0.2</v>
      </c>
      <c r="J33" s="86">
        <f>ROUND((ROUND(((SUM(BE120:BE163))*I33),  2) + (SUM(BE165:BE174)*I33)), 2)</f>
        <v>0</v>
      </c>
      <c r="L33" s="28"/>
    </row>
    <row r="34" spans="2:12" s="1" customFormat="1" ht="14.4" customHeight="1" x14ac:dyDescent="0.2">
      <c r="B34" s="28"/>
      <c r="E34" s="33" t="s">
        <v>37</v>
      </c>
      <c r="F34" s="86">
        <f>ROUND((ROUND((SUM(BF120:BF163)),  2) + SUM(BF165:BF174)), 2)</f>
        <v>0</v>
      </c>
      <c r="G34" s="87"/>
      <c r="H34" s="87"/>
      <c r="I34" s="88">
        <v>0.2</v>
      </c>
      <c r="J34" s="86">
        <f>ROUND((ROUND(((SUM(BF120:BF163))*I34),  2) + (SUM(BF165:BF174)*I34)), 2)</f>
        <v>0</v>
      </c>
      <c r="L34" s="28"/>
    </row>
    <row r="35" spans="2:12" s="1" customFormat="1" ht="14.4" hidden="1" customHeight="1" x14ac:dyDescent="0.2">
      <c r="B35" s="28"/>
      <c r="E35" s="23" t="s">
        <v>38</v>
      </c>
      <c r="F35" s="89">
        <f>ROUND((ROUND((SUM(BG120:BG163)),  2) + SUM(BG165:BG174)), 2)</f>
        <v>0</v>
      </c>
      <c r="I35" s="90">
        <v>0.2</v>
      </c>
      <c r="J35" s="89">
        <f>0</f>
        <v>0</v>
      </c>
      <c r="L35" s="28"/>
    </row>
    <row r="36" spans="2:12" s="1" customFormat="1" ht="14.4" hidden="1" customHeight="1" x14ac:dyDescent="0.2">
      <c r="B36" s="28"/>
      <c r="E36" s="23" t="s">
        <v>39</v>
      </c>
      <c r="F36" s="89">
        <f>ROUND((ROUND((SUM(BH120:BH163)),  2) + SUM(BH165:BH174)), 2)</f>
        <v>0</v>
      </c>
      <c r="I36" s="90">
        <v>0.2</v>
      </c>
      <c r="J36" s="89">
        <f>0</f>
        <v>0</v>
      </c>
      <c r="L36" s="28"/>
    </row>
    <row r="37" spans="2:12" s="1" customFormat="1" ht="14.4" hidden="1" customHeight="1" x14ac:dyDescent="0.2">
      <c r="B37" s="28"/>
      <c r="E37" s="33" t="s">
        <v>40</v>
      </c>
      <c r="F37" s="86">
        <f>ROUND((ROUND((SUM(BI120:BI163)),  2) + SUM(BI165:BI174)), 2)</f>
        <v>0</v>
      </c>
      <c r="G37" s="87"/>
      <c r="H37" s="87"/>
      <c r="I37" s="88">
        <v>0</v>
      </c>
      <c r="J37" s="86">
        <f>0</f>
        <v>0</v>
      </c>
      <c r="L37" s="28"/>
    </row>
    <row r="38" spans="2:12" s="1" customFormat="1" ht="6.9" customHeight="1" x14ac:dyDescent="0.2">
      <c r="B38" s="28"/>
      <c r="L38" s="28"/>
    </row>
    <row r="39" spans="2:12" s="1" customFormat="1" ht="25.35" customHeight="1" x14ac:dyDescent="0.2">
      <c r="B39" s="28"/>
      <c r="C39" s="91"/>
      <c r="D39" s="92" t="s">
        <v>41</v>
      </c>
      <c r="E39" s="55"/>
      <c r="F39" s="55"/>
      <c r="G39" s="93" t="s">
        <v>42</v>
      </c>
      <c r="H39" s="94" t="s">
        <v>43</v>
      </c>
      <c r="I39" s="55"/>
      <c r="J39" s="95">
        <f>SUM(J30:J37)</f>
        <v>0</v>
      </c>
      <c r="K39" s="96"/>
      <c r="L39" s="28"/>
    </row>
    <row r="40" spans="2:12" s="1" customFormat="1" ht="14.4" customHeight="1" x14ac:dyDescent="0.2">
      <c r="B40" s="28"/>
      <c r="L40" s="28"/>
    </row>
    <row r="41" spans="2:12" ht="14.4" customHeight="1" x14ac:dyDescent="0.2">
      <c r="B41" s="16"/>
      <c r="L41" s="16"/>
    </row>
    <row r="42" spans="2:12" ht="14.4" customHeight="1" x14ac:dyDescent="0.2">
      <c r="B42" s="16"/>
      <c r="L42" s="16"/>
    </row>
    <row r="43" spans="2:12" ht="14.4" customHeight="1" x14ac:dyDescent="0.2">
      <c r="B43" s="16"/>
      <c r="L43" s="16"/>
    </row>
    <row r="44" spans="2:12" ht="14.4" customHeight="1" x14ac:dyDescent="0.2">
      <c r="B44" s="16"/>
      <c r="L44" s="16"/>
    </row>
    <row r="45" spans="2:12" ht="14.4" customHeight="1" x14ac:dyDescent="0.2">
      <c r="B45" s="16"/>
      <c r="L45" s="16"/>
    </row>
    <row r="46" spans="2:12" ht="14.4" customHeight="1" x14ac:dyDescent="0.2">
      <c r="B46" s="16"/>
      <c r="L46" s="16"/>
    </row>
    <row r="47" spans="2:12" ht="14.4" customHeight="1" x14ac:dyDescent="0.2">
      <c r="B47" s="16"/>
      <c r="L47" s="16"/>
    </row>
    <row r="48" spans="2:12" ht="14.4" customHeight="1" x14ac:dyDescent="0.2">
      <c r="B48" s="16"/>
      <c r="L48" s="16"/>
    </row>
    <row r="49" spans="2:12" ht="14.4" customHeight="1" x14ac:dyDescent="0.2">
      <c r="B49" s="16"/>
      <c r="L49" s="16"/>
    </row>
    <row r="50" spans="2:12" s="1" customFormat="1" ht="14.4" customHeight="1" x14ac:dyDescent="0.2">
      <c r="B50" s="28"/>
      <c r="D50" s="40" t="s">
        <v>44</v>
      </c>
      <c r="E50" s="41"/>
      <c r="F50" s="41"/>
      <c r="G50" s="40" t="s">
        <v>45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3.2" x14ac:dyDescent="0.2">
      <c r="B61" s="28"/>
      <c r="D61" s="42" t="s">
        <v>46</v>
      </c>
      <c r="E61" s="30"/>
      <c r="F61" s="97" t="s">
        <v>47</v>
      </c>
      <c r="G61" s="42" t="s">
        <v>46</v>
      </c>
      <c r="H61" s="30"/>
      <c r="I61" s="30"/>
      <c r="J61" s="98" t="s">
        <v>47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.2" x14ac:dyDescent="0.2">
      <c r="B65" s="28"/>
      <c r="D65" s="40" t="s">
        <v>48</v>
      </c>
      <c r="E65" s="41"/>
      <c r="F65" s="41"/>
      <c r="G65" s="40" t="s">
        <v>49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3.2" x14ac:dyDescent="0.2">
      <c r="B76" s="28"/>
      <c r="D76" s="42" t="s">
        <v>46</v>
      </c>
      <c r="E76" s="30"/>
      <c r="F76" s="97" t="s">
        <v>47</v>
      </c>
      <c r="G76" s="42" t="s">
        <v>46</v>
      </c>
      <c r="H76" s="30"/>
      <c r="I76" s="30"/>
      <c r="J76" s="98" t="s">
        <v>47</v>
      </c>
      <c r="K76" s="30"/>
      <c r="L76" s="28"/>
    </row>
    <row r="77" spans="2:12" s="1" customFormat="1" ht="14.4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" hidden="1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" hidden="1" customHeight="1" x14ac:dyDescent="0.2">
      <c r="B82" s="28"/>
      <c r="C82" s="17" t="s">
        <v>84</v>
      </c>
      <c r="L82" s="28"/>
    </row>
    <row r="83" spans="2:47" s="1" customFormat="1" ht="6.9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16.5" hidden="1" customHeight="1" x14ac:dyDescent="0.2">
      <c r="B85" s="28"/>
      <c r="E85" s="214" t="str">
        <f>E7</f>
        <v>Ortek-FVZ</v>
      </c>
      <c r="F85" s="215"/>
      <c r="G85" s="215"/>
      <c r="H85" s="215"/>
      <c r="L85" s="28"/>
    </row>
    <row r="86" spans="2:47" s="1" customFormat="1" ht="12" hidden="1" customHeight="1" x14ac:dyDescent="0.2">
      <c r="B86" s="28"/>
      <c r="C86" s="23" t="s">
        <v>82</v>
      </c>
      <c r="L86" s="28"/>
    </row>
    <row r="87" spans="2:47" s="1" customFormat="1" ht="16.5" hidden="1" customHeight="1" x14ac:dyDescent="0.2">
      <c r="B87" s="28"/>
      <c r="E87" s="183" t="str">
        <f>E9</f>
        <v>01 - FVZ</v>
      </c>
      <c r="F87" s="213"/>
      <c r="G87" s="213"/>
      <c r="H87" s="213"/>
      <c r="L87" s="28"/>
    </row>
    <row r="88" spans="2:47" s="1" customFormat="1" ht="6.9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 xml:space="preserve"> </v>
      </c>
      <c r="I89" s="23" t="s">
        <v>21</v>
      </c>
      <c r="J89" s="51" t="str">
        <f>IF(J12="","",J12)</f>
        <v>Vyplň údaj</v>
      </c>
      <c r="L89" s="28"/>
    </row>
    <row r="90" spans="2:47" s="1" customFormat="1" ht="6.9" hidden="1" customHeight="1" x14ac:dyDescent="0.2">
      <c r="B90" s="28"/>
      <c r="L90" s="28"/>
    </row>
    <row r="91" spans="2:47" s="1" customFormat="1" ht="15.15" hidden="1" customHeight="1" x14ac:dyDescent="0.2">
      <c r="B91" s="28"/>
      <c r="C91" s="23" t="s">
        <v>22</v>
      </c>
      <c r="F91" s="21" t="str">
        <f>E15</f>
        <v xml:space="preserve"> </v>
      </c>
      <c r="I91" s="23" t="s">
        <v>27</v>
      </c>
      <c r="J91" s="26" t="str">
        <f>E21</f>
        <v xml:space="preserve"> </v>
      </c>
      <c r="L91" s="28"/>
    </row>
    <row r="92" spans="2:47" s="1" customFormat="1" ht="15.15" hidden="1" customHeight="1" x14ac:dyDescent="0.2">
      <c r="B92" s="28"/>
      <c r="C92" s="23" t="s">
        <v>25</v>
      </c>
      <c r="F92" s="21" t="str">
        <f>IF(E18="","",E18)</f>
        <v>Vyplň údaj</v>
      </c>
      <c r="I92" s="23" t="s">
        <v>29</v>
      </c>
      <c r="J92" s="26" t="str">
        <f>E24</f>
        <v xml:space="preserve"> </v>
      </c>
      <c r="L92" s="28"/>
    </row>
    <row r="93" spans="2:47" s="1" customFormat="1" ht="10.35" hidden="1" customHeight="1" x14ac:dyDescent="0.2">
      <c r="B93" s="28"/>
      <c r="L93" s="28"/>
    </row>
    <row r="94" spans="2:47" s="1" customFormat="1" ht="29.25" hidden="1" customHeight="1" x14ac:dyDescent="0.2">
      <c r="B94" s="28"/>
      <c r="C94" s="99" t="s">
        <v>85</v>
      </c>
      <c r="D94" s="91"/>
      <c r="E94" s="91"/>
      <c r="F94" s="91"/>
      <c r="G94" s="91"/>
      <c r="H94" s="91"/>
      <c r="I94" s="91"/>
      <c r="J94" s="100" t="s">
        <v>86</v>
      </c>
      <c r="K94" s="91"/>
      <c r="L94" s="28"/>
    </row>
    <row r="95" spans="2:47" s="1" customFormat="1" ht="10.35" hidden="1" customHeight="1" x14ac:dyDescent="0.2">
      <c r="B95" s="28"/>
      <c r="L95" s="28"/>
    </row>
    <row r="96" spans="2:47" s="1" customFormat="1" ht="22.95" hidden="1" customHeight="1" x14ac:dyDescent="0.2">
      <c r="B96" s="28"/>
      <c r="C96" s="101" t="s">
        <v>87</v>
      </c>
      <c r="J96" s="64">
        <f>J120</f>
        <v>0</v>
      </c>
      <c r="L96" s="28"/>
      <c r="AU96" s="13" t="s">
        <v>88</v>
      </c>
    </row>
    <row r="97" spans="2:12" s="8" customFormat="1" ht="24.9" hidden="1" customHeight="1" x14ac:dyDescent="0.2">
      <c r="B97" s="102"/>
      <c r="D97" s="103" t="s">
        <v>89</v>
      </c>
      <c r="E97" s="104"/>
      <c r="F97" s="104"/>
      <c r="G97" s="104"/>
      <c r="H97" s="104"/>
      <c r="I97" s="104"/>
      <c r="J97" s="105">
        <f>J121</f>
        <v>0</v>
      </c>
      <c r="L97" s="102"/>
    </row>
    <row r="98" spans="2:12" s="9" customFormat="1" ht="19.95" hidden="1" customHeight="1" x14ac:dyDescent="0.2">
      <c r="B98" s="106"/>
      <c r="D98" s="107" t="s">
        <v>90</v>
      </c>
      <c r="E98" s="108"/>
      <c r="F98" s="108"/>
      <c r="G98" s="108"/>
      <c r="H98" s="108"/>
      <c r="I98" s="108"/>
      <c r="J98" s="109">
        <f>J122</f>
        <v>0</v>
      </c>
      <c r="L98" s="106"/>
    </row>
    <row r="99" spans="2:12" s="9" customFormat="1" ht="19.95" hidden="1" customHeight="1" x14ac:dyDescent="0.2">
      <c r="B99" s="106"/>
      <c r="D99" s="107" t="s">
        <v>91</v>
      </c>
      <c r="E99" s="108"/>
      <c r="F99" s="108"/>
      <c r="G99" s="108"/>
      <c r="H99" s="108"/>
      <c r="I99" s="108"/>
      <c r="J99" s="109">
        <f>J161</f>
        <v>0</v>
      </c>
      <c r="L99" s="106"/>
    </row>
    <row r="100" spans="2:12" s="8" customFormat="1" ht="21.75" hidden="1" customHeight="1" x14ac:dyDescent="0.25">
      <c r="B100" s="102"/>
      <c r="D100" s="110" t="s">
        <v>92</v>
      </c>
      <c r="J100" s="111">
        <f>J164</f>
        <v>0</v>
      </c>
      <c r="L100" s="102"/>
    </row>
    <row r="101" spans="2:12" s="1" customFormat="1" ht="21.75" hidden="1" customHeight="1" x14ac:dyDescent="0.2">
      <c r="B101" s="28"/>
      <c r="L101" s="28"/>
    </row>
    <row r="102" spans="2:12" s="1" customFormat="1" ht="6.9" hidden="1" customHeight="1" x14ac:dyDescent="0.2">
      <c r="B102" s="43"/>
      <c r="C102" s="44"/>
      <c r="D102" s="44"/>
      <c r="E102" s="44"/>
      <c r="F102" s="44"/>
      <c r="G102" s="44"/>
      <c r="H102" s="44"/>
      <c r="I102" s="44"/>
      <c r="J102" s="44"/>
      <c r="K102" s="44"/>
      <c r="L102" s="28"/>
    </row>
    <row r="103" spans="2:12" hidden="1" x14ac:dyDescent="0.2"/>
    <row r="104" spans="2:12" hidden="1" x14ac:dyDescent="0.2"/>
    <row r="105" spans="2:12" hidden="1" x14ac:dyDescent="0.2"/>
    <row r="106" spans="2:12" s="1" customFormat="1" ht="6.9" customHeight="1" x14ac:dyDescent="0.2">
      <c r="B106" s="45"/>
      <c r="C106" s="46"/>
      <c r="D106" s="46"/>
      <c r="E106" s="46"/>
      <c r="F106" s="46"/>
      <c r="G106" s="46"/>
      <c r="H106" s="46"/>
      <c r="I106" s="46"/>
      <c r="J106" s="46"/>
      <c r="K106" s="46"/>
      <c r="L106" s="28"/>
    </row>
    <row r="107" spans="2:12" s="1" customFormat="1" ht="24.9" customHeight="1" x14ac:dyDescent="0.2">
      <c r="B107" s="28"/>
      <c r="C107" s="17" t="s">
        <v>93</v>
      </c>
      <c r="L107" s="28"/>
    </row>
    <row r="108" spans="2:12" s="1" customFormat="1" ht="6.9" customHeight="1" x14ac:dyDescent="0.2">
      <c r="B108" s="28"/>
      <c r="L108" s="28"/>
    </row>
    <row r="109" spans="2:12" s="1" customFormat="1" ht="12" customHeight="1" x14ac:dyDescent="0.2">
      <c r="B109" s="28"/>
      <c r="C109" s="23" t="s">
        <v>15</v>
      </c>
      <c r="L109" s="28"/>
    </row>
    <row r="110" spans="2:12" s="1" customFormat="1" ht="16.5" customHeight="1" x14ac:dyDescent="0.2">
      <c r="B110" s="28"/>
      <c r="E110" s="214" t="str">
        <f>E7</f>
        <v>Ortek-FVZ</v>
      </c>
      <c r="F110" s="215"/>
      <c r="G110" s="215"/>
      <c r="H110" s="215"/>
      <c r="L110" s="28"/>
    </row>
    <row r="111" spans="2:12" s="1" customFormat="1" ht="12" customHeight="1" x14ac:dyDescent="0.2">
      <c r="B111" s="28"/>
      <c r="C111" s="23" t="s">
        <v>82</v>
      </c>
      <c r="L111" s="28"/>
    </row>
    <row r="112" spans="2:12" s="1" customFormat="1" ht="16.5" customHeight="1" x14ac:dyDescent="0.2">
      <c r="B112" s="28"/>
      <c r="E112" s="183" t="str">
        <f>E9</f>
        <v>01 - FVZ</v>
      </c>
      <c r="F112" s="213"/>
      <c r="G112" s="213"/>
      <c r="H112" s="213"/>
      <c r="L112" s="28"/>
    </row>
    <row r="113" spans="2:65" s="1" customFormat="1" ht="6.9" customHeight="1" x14ac:dyDescent="0.2">
      <c r="B113" s="28"/>
      <c r="L113" s="28"/>
    </row>
    <row r="114" spans="2:65" s="1" customFormat="1" ht="12" customHeight="1" x14ac:dyDescent="0.2">
      <c r="B114" s="28"/>
      <c r="C114" s="23" t="s">
        <v>19</v>
      </c>
      <c r="F114" s="21" t="str">
        <f>F12</f>
        <v xml:space="preserve"> </v>
      </c>
      <c r="I114" s="23" t="s">
        <v>21</v>
      </c>
      <c r="J114" s="51" t="str">
        <f>IF(J12="","",J12)</f>
        <v>Vyplň údaj</v>
      </c>
      <c r="L114" s="28"/>
    </row>
    <row r="115" spans="2:65" s="1" customFormat="1" ht="6.9" customHeight="1" x14ac:dyDescent="0.2">
      <c r="B115" s="28"/>
      <c r="L115" s="28"/>
    </row>
    <row r="116" spans="2:65" s="1" customFormat="1" ht="15.15" customHeight="1" x14ac:dyDescent="0.2">
      <c r="B116" s="28"/>
      <c r="C116" s="23" t="s">
        <v>22</v>
      </c>
      <c r="F116" s="21" t="str">
        <f>E15</f>
        <v xml:space="preserve"> </v>
      </c>
      <c r="I116" s="23" t="s">
        <v>27</v>
      </c>
      <c r="J116" s="26" t="str">
        <f>E21</f>
        <v xml:space="preserve"> </v>
      </c>
      <c r="L116" s="28"/>
    </row>
    <row r="117" spans="2:65" s="1" customFormat="1" ht="15.15" customHeight="1" x14ac:dyDescent="0.2">
      <c r="B117" s="28"/>
      <c r="C117" s="23" t="s">
        <v>25</v>
      </c>
      <c r="F117" s="21" t="str">
        <f>IF(E18="","",E18)</f>
        <v>Vyplň údaj</v>
      </c>
      <c r="I117" s="23" t="s">
        <v>29</v>
      </c>
      <c r="J117" s="26" t="str">
        <f>E24</f>
        <v xml:space="preserve"> </v>
      </c>
      <c r="L117" s="28"/>
    </row>
    <row r="118" spans="2:65" s="1" customFormat="1" ht="10.35" customHeight="1" x14ac:dyDescent="0.2">
      <c r="B118" s="28"/>
      <c r="L118" s="28"/>
    </row>
    <row r="119" spans="2:65" s="10" customFormat="1" ht="29.25" customHeight="1" x14ac:dyDescent="0.2">
      <c r="B119" s="112"/>
      <c r="C119" s="113" t="s">
        <v>94</v>
      </c>
      <c r="D119" s="114" t="s">
        <v>56</v>
      </c>
      <c r="E119" s="114" t="s">
        <v>52</v>
      </c>
      <c r="F119" s="114" t="s">
        <v>53</v>
      </c>
      <c r="G119" s="114" t="s">
        <v>95</v>
      </c>
      <c r="H119" s="114" t="s">
        <v>96</v>
      </c>
      <c r="I119" s="114" t="s">
        <v>97</v>
      </c>
      <c r="J119" s="115" t="s">
        <v>86</v>
      </c>
      <c r="K119" s="116" t="s">
        <v>98</v>
      </c>
      <c r="L119" s="112"/>
      <c r="M119" s="57" t="s">
        <v>1</v>
      </c>
      <c r="N119" s="58" t="s">
        <v>35</v>
      </c>
      <c r="O119" s="58" t="s">
        <v>99</v>
      </c>
      <c r="P119" s="58" t="s">
        <v>100</v>
      </c>
      <c r="Q119" s="58" t="s">
        <v>101</v>
      </c>
      <c r="R119" s="58" t="s">
        <v>102</v>
      </c>
      <c r="S119" s="58" t="s">
        <v>103</v>
      </c>
      <c r="T119" s="59" t="s">
        <v>104</v>
      </c>
    </row>
    <row r="120" spans="2:65" s="1" customFormat="1" ht="22.95" customHeight="1" x14ac:dyDescent="0.3">
      <c r="B120" s="28"/>
      <c r="C120" s="62" t="s">
        <v>87</v>
      </c>
      <c r="J120" s="117">
        <f>BK120</f>
        <v>0</v>
      </c>
      <c r="L120" s="28"/>
      <c r="M120" s="60"/>
      <c r="N120" s="52"/>
      <c r="O120" s="52"/>
      <c r="P120" s="118">
        <f>P121+P164</f>
        <v>0</v>
      </c>
      <c r="Q120" s="52"/>
      <c r="R120" s="118">
        <f>R121+R164</f>
        <v>7.8460000000000002E-2</v>
      </c>
      <c r="S120" s="52"/>
      <c r="T120" s="119">
        <f>T121+T164</f>
        <v>0</v>
      </c>
      <c r="AT120" s="13" t="s">
        <v>70</v>
      </c>
      <c r="AU120" s="13" t="s">
        <v>88</v>
      </c>
      <c r="BK120" s="120">
        <f>BK121+BK164</f>
        <v>0</v>
      </c>
    </row>
    <row r="121" spans="2:65" s="11" customFormat="1" ht="25.95" customHeight="1" x14ac:dyDescent="0.25">
      <c r="B121" s="121"/>
      <c r="D121" s="122" t="s">
        <v>70</v>
      </c>
      <c r="E121" s="123" t="s">
        <v>105</v>
      </c>
      <c r="F121" s="123" t="s">
        <v>106</v>
      </c>
      <c r="I121" s="124"/>
      <c r="J121" s="111">
        <f>BK121</f>
        <v>0</v>
      </c>
      <c r="L121" s="121"/>
      <c r="M121" s="125"/>
      <c r="P121" s="126">
        <f>P122+P161</f>
        <v>0</v>
      </c>
      <c r="R121" s="126">
        <f>R122+R161</f>
        <v>7.8460000000000002E-2</v>
      </c>
      <c r="T121" s="127">
        <f>T122+T161</f>
        <v>0</v>
      </c>
      <c r="AR121" s="122" t="s">
        <v>107</v>
      </c>
      <c r="AT121" s="128" t="s">
        <v>70</v>
      </c>
      <c r="AU121" s="128" t="s">
        <v>71</v>
      </c>
      <c r="AY121" s="122" t="s">
        <v>108</v>
      </c>
      <c r="BK121" s="129">
        <f>BK122+BK161</f>
        <v>0</v>
      </c>
    </row>
    <row r="122" spans="2:65" s="11" customFormat="1" ht="22.95" customHeight="1" x14ac:dyDescent="0.25">
      <c r="B122" s="121"/>
      <c r="D122" s="122" t="s">
        <v>70</v>
      </c>
      <c r="E122" s="130" t="s">
        <v>109</v>
      </c>
      <c r="F122" s="130" t="s">
        <v>110</v>
      </c>
      <c r="I122" s="124"/>
      <c r="J122" s="131">
        <f>BK122</f>
        <v>0</v>
      </c>
      <c r="L122" s="121"/>
      <c r="M122" s="125"/>
      <c r="P122" s="126">
        <f>SUM(P123:P160)</f>
        <v>0</v>
      </c>
      <c r="R122" s="126">
        <f>SUM(R123:R160)</f>
        <v>7.8460000000000002E-2</v>
      </c>
      <c r="T122" s="127">
        <f>SUM(T123:T160)</f>
        <v>0</v>
      </c>
      <c r="AR122" s="122" t="s">
        <v>107</v>
      </c>
      <c r="AT122" s="128" t="s">
        <v>70</v>
      </c>
      <c r="AU122" s="128" t="s">
        <v>79</v>
      </c>
      <c r="AY122" s="122" t="s">
        <v>108</v>
      </c>
      <c r="BK122" s="129">
        <f>SUM(BK123:BK160)</f>
        <v>0</v>
      </c>
    </row>
    <row r="123" spans="2:65" s="1" customFormat="1" ht="16.5" customHeight="1" x14ac:dyDescent="0.2">
      <c r="B123" s="132"/>
      <c r="C123" s="133" t="s">
        <v>79</v>
      </c>
      <c r="D123" s="133" t="s">
        <v>105</v>
      </c>
      <c r="E123" s="134" t="s">
        <v>111</v>
      </c>
      <c r="F123" s="135" t="s">
        <v>112</v>
      </c>
      <c r="G123" s="136" t="s">
        <v>113</v>
      </c>
      <c r="H123" s="137">
        <v>13</v>
      </c>
      <c r="I123" s="138"/>
      <c r="J123" s="139">
        <f t="shared" ref="J123:J160" si="0">ROUND(I123*H123,2)</f>
        <v>0</v>
      </c>
      <c r="K123" s="140"/>
      <c r="L123" s="141"/>
      <c r="M123" s="142" t="s">
        <v>1</v>
      </c>
      <c r="N123" s="143" t="s">
        <v>37</v>
      </c>
      <c r="P123" s="144">
        <f t="shared" ref="P123:P160" si="1">O123*H123</f>
        <v>0</v>
      </c>
      <c r="Q123" s="144">
        <v>0</v>
      </c>
      <c r="R123" s="144">
        <f t="shared" ref="R123:R160" si="2">Q123*H123</f>
        <v>0</v>
      </c>
      <c r="S123" s="144">
        <v>0</v>
      </c>
      <c r="T123" s="145">
        <f t="shared" ref="T123:T160" si="3">S123*H123</f>
        <v>0</v>
      </c>
      <c r="AR123" s="146" t="s">
        <v>114</v>
      </c>
      <c r="AT123" s="146" t="s">
        <v>105</v>
      </c>
      <c r="AU123" s="146" t="s">
        <v>115</v>
      </c>
      <c r="AY123" s="13" t="s">
        <v>108</v>
      </c>
      <c r="BE123" s="147">
        <f t="shared" ref="BE123:BE160" si="4">IF(N123="základná",J123,0)</f>
        <v>0</v>
      </c>
      <c r="BF123" s="147">
        <f t="shared" ref="BF123:BF160" si="5">IF(N123="znížená",J123,0)</f>
        <v>0</v>
      </c>
      <c r="BG123" s="147">
        <f t="shared" ref="BG123:BG160" si="6">IF(N123="zákl. prenesená",J123,0)</f>
        <v>0</v>
      </c>
      <c r="BH123" s="147">
        <f t="shared" ref="BH123:BH160" si="7">IF(N123="zníž. prenesená",J123,0)</f>
        <v>0</v>
      </c>
      <c r="BI123" s="147">
        <f t="shared" ref="BI123:BI160" si="8">IF(N123="nulová",J123,0)</f>
        <v>0</v>
      </c>
      <c r="BJ123" s="13" t="s">
        <v>115</v>
      </c>
      <c r="BK123" s="147">
        <f t="shared" ref="BK123:BK160" si="9">ROUND(I123*H123,2)</f>
        <v>0</v>
      </c>
      <c r="BL123" s="13" t="s">
        <v>114</v>
      </c>
      <c r="BM123" s="146" t="s">
        <v>116</v>
      </c>
    </row>
    <row r="124" spans="2:65" s="1" customFormat="1" ht="24.15" customHeight="1" x14ac:dyDescent="0.2">
      <c r="B124" s="132"/>
      <c r="C124" s="133" t="s">
        <v>115</v>
      </c>
      <c r="D124" s="133" t="s">
        <v>105</v>
      </c>
      <c r="E124" s="134" t="s">
        <v>117</v>
      </c>
      <c r="F124" s="135" t="s">
        <v>118</v>
      </c>
      <c r="G124" s="136" t="s">
        <v>113</v>
      </c>
      <c r="H124" s="137">
        <v>1</v>
      </c>
      <c r="I124" s="138"/>
      <c r="J124" s="139">
        <f t="shared" si="0"/>
        <v>0</v>
      </c>
      <c r="K124" s="140"/>
      <c r="L124" s="141"/>
      <c r="M124" s="142" t="s">
        <v>1</v>
      </c>
      <c r="N124" s="143" t="s">
        <v>37</v>
      </c>
      <c r="P124" s="144">
        <f t="shared" si="1"/>
        <v>0</v>
      </c>
      <c r="Q124" s="144">
        <v>0</v>
      </c>
      <c r="R124" s="144">
        <f t="shared" si="2"/>
        <v>0</v>
      </c>
      <c r="S124" s="144">
        <v>0</v>
      </c>
      <c r="T124" s="145">
        <f t="shared" si="3"/>
        <v>0</v>
      </c>
      <c r="AR124" s="146" t="s">
        <v>114</v>
      </c>
      <c r="AT124" s="146" t="s">
        <v>105</v>
      </c>
      <c r="AU124" s="146" t="s">
        <v>115</v>
      </c>
      <c r="AY124" s="13" t="s">
        <v>108</v>
      </c>
      <c r="BE124" s="147">
        <f t="shared" si="4"/>
        <v>0</v>
      </c>
      <c r="BF124" s="147">
        <f t="shared" si="5"/>
        <v>0</v>
      </c>
      <c r="BG124" s="147">
        <f t="shared" si="6"/>
        <v>0</v>
      </c>
      <c r="BH124" s="147">
        <f t="shared" si="7"/>
        <v>0</v>
      </c>
      <c r="BI124" s="147">
        <f t="shared" si="8"/>
        <v>0</v>
      </c>
      <c r="BJ124" s="13" t="s">
        <v>115</v>
      </c>
      <c r="BK124" s="147">
        <f t="shared" si="9"/>
        <v>0</v>
      </c>
      <c r="BL124" s="13" t="s">
        <v>114</v>
      </c>
      <c r="BM124" s="146" t="s">
        <v>119</v>
      </c>
    </row>
    <row r="125" spans="2:65" s="1" customFormat="1" ht="24.15" customHeight="1" x14ac:dyDescent="0.2">
      <c r="B125" s="132"/>
      <c r="C125" s="148" t="s">
        <v>107</v>
      </c>
      <c r="D125" s="148" t="s">
        <v>120</v>
      </c>
      <c r="E125" s="149" t="s">
        <v>121</v>
      </c>
      <c r="F125" s="150" t="s">
        <v>122</v>
      </c>
      <c r="G125" s="151" t="s">
        <v>113</v>
      </c>
      <c r="H125" s="152">
        <v>20</v>
      </c>
      <c r="I125" s="153"/>
      <c r="J125" s="154">
        <f t="shared" si="0"/>
        <v>0</v>
      </c>
      <c r="K125" s="155"/>
      <c r="L125" s="28"/>
      <c r="M125" s="156" t="s">
        <v>1</v>
      </c>
      <c r="N125" s="157" t="s">
        <v>37</v>
      </c>
      <c r="P125" s="144">
        <f t="shared" si="1"/>
        <v>0</v>
      </c>
      <c r="Q125" s="144">
        <v>0</v>
      </c>
      <c r="R125" s="144">
        <f t="shared" si="2"/>
        <v>0</v>
      </c>
      <c r="S125" s="144">
        <v>0</v>
      </c>
      <c r="T125" s="145">
        <f t="shared" si="3"/>
        <v>0</v>
      </c>
      <c r="AR125" s="146" t="s">
        <v>123</v>
      </c>
      <c r="AT125" s="146" t="s">
        <v>120</v>
      </c>
      <c r="AU125" s="146" t="s">
        <v>115</v>
      </c>
      <c r="AY125" s="13" t="s">
        <v>108</v>
      </c>
      <c r="BE125" s="147">
        <f t="shared" si="4"/>
        <v>0</v>
      </c>
      <c r="BF125" s="147">
        <f t="shared" si="5"/>
        <v>0</v>
      </c>
      <c r="BG125" s="147">
        <f t="shared" si="6"/>
        <v>0</v>
      </c>
      <c r="BH125" s="147">
        <f t="shared" si="7"/>
        <v>0</v>
      </c>
      <c r="BI125" s="147">
        <f t="shared" si="8"/>
        <v>0</v>
      </c>
      <c r="BJ125" s="13" t="s">
        <v>115</v>
      </c>
      <c r="BK125" s="147">
        <f t="shared" si="9"/>
        <v>0</v>
      </c>
      <c r="BL125" s="13" t="s">
        <v>123</v>
      </c>
      <c r="BM125" s="146" t="s">
        <v>124</v>
      </c>
    </row>
    <row r="126" spans="2:65" s="1" customFormat="1" ht="24.15" customHeight="1" x14ac:dyDescent="0.2">
      <c r="B126" s="132"/>
      <c r="C126" s="133" t="s">
        <v>125</v>
      </c>
      <c r="D126" s="133" t="s">
        <v>105</v>
      </c>
      <c r="E126" s="134" t="s">
        <v>126</v>
      </c>
      <c r="F126" s="135" t="s">
        <v>127</v>
      </c>
      <c r="G126" s="136" t="s">
        <v>113</v>
      </c>
      <c r="H126" s="137">
        <v>4</v>
      </c>
      <c r="I126" s="138"/>
      <c r="J126" s="139">
        <f t="shared" si="0"/>
        <v>0</v>
      </c>
      <c r="K126" s="140"/>
      <c r="L126" s="141"/>
      <c r="M126" s="142" t="s">
        <v>1</v>
      </c>
      <c r="N126" s="143" t="s">
        <v>37</v>
      </c>
      <c r="P126" s="144">
        <f t="shared" si="1"/>
        <v>0</v>
      </c>
      <c r="Q126" s="144">
        <v>6.0000000000000002E-5</v>
      </c>
      <c r="R126" s="144">
        <f t="shared" si="2"/>
        <v>2.4000000000000001E-4</v>
      </c>
      <c r="S126" s="144">
        <v>0</v>
      </c>
      <c r="T126" s="145">
        <f t="shared" si="3"/>
        <v>0</v>
      </c>
      <c r="AR126" s="146" t="s">
        <v>128</v>
      </c>
      <c r="AT126" s="146" t="s">
        <v>105</v>
      </c>
      <c r="AU126" s="146" t="s">
        <v>115</v>
      </c>
      <c r="AY126" s="13" t="s">
        <v>108</v>
      </c>
      <c r="BE126" s="147">
        <f t="shared" si="4"/>
        <v>0</v>
      </c>
      <c r="BF126" s="147">
        <f t="shared" si="5"/>
        <v>0</v>
      </c>
      <c r="BG126" s="147">
        <f t="shared" si="6"/>
        <v>0</v>
      </c>
      <c r="BH126" s="147">
        <f t="shared" si="7"/>
        <v>0</v>
      </c>
      <c r="BI126" s="147">
        <f t="shared" si="8"/>
        <v>0</v>
      </c>
      <c r="BJ126" s="13" t="s">
        <v>115</v>
      </c>
      <c r="BK126" s="147">
        <f t="shared" si="9"/>
        <v>0</v>
      </c>
      <c r="BL126" s="13" t="s">
        <v>125</v>
      </c>
      <c r="BM126" s="146" t="s">
        <v>129</v>
      </c>
    </row>
    <row r="127" spans="2:65" s="1" customFormat="1" ht="24.15" customHeight="1" x14ac:dyDescent="0.2">
      <c r="B127" s="132"/>
      <c r="C127" s="133" t="s">
        <v>130</v>
      </c>
      <c r="D127" s="133" t="s">
        <v>105</v>
      </c>
      <c r="E127" s="134" t="s">
        <v>131</v>
      </c>
      <c r="F127" s="135" t="s">
        <v>132</v>
      </c>
      <c r="G127" s="136" t="s">
        <v>113</v>
      </c>
      <c r="H127" s="137">
        <v>4</v>
      </c>
      <c r="I127" s="138"/>
      <c r="J127" s="139">
        <f t="shared" si="0"/>
        <v>0</v>
      </c>
      <c r="K127" s="140"/>
      <c r="L127" s="141"/>
      <c r="M127" s="142" t="s">
        <v>1</v>
      </c>
      <c r="N127" s="143" t="s">
        <v>37</v>
      </c>
      <c r="P127" s="144">
        <f t="shared" si="1"/>
        <v>0</v>
      </c>
      <c r="Q127" s="144">
        <v>1.0000000000000001E-5</v>
      </c>
      <c r="R127" s="144">
        <f t="shared" si="2"/>
        <v>4.0000000000000003E-5</v>
      </c>
      <c r="S127" s="144">
        <v>0</v>
      </c>
      <c r="T127" s="145">
        <f t="shared" si="3"/>
        <v>0</v>
      </c>
      <c r="AR127" s="146" t="s">
        <v>128</v>
      </c>
      <c r="AT127" s="146" t="s">
        <v>105</v>
      </c>
      <c r="AU127" s="146" t="s">
        <v>115</v>
      </c>
      <c r="AY127" s="13" t="s">
        <v>108</v>
      </c>
      <c r="BE127" s="147">
        <f t="shared" si="4"/>
        <v>0</v>
      </c>
      <c r="BF127" s="147">
        <f t="shared" si="5"/>
        <v>0</v>
      </c>
      <c r="BG127" s="147">
        <f t="shared" si="6"/>
        <v>0</v>
      </c>
      <c r="BH127" s="147">
        <f t="shared" si="7"/>
        <v>0</v>
      </c>
      <c r="BI127" s="147">
        <f t="shared" si="8"/>
        <v>0</v>
      </c>
      <c r="BJ127" s="13" t="s">
        <v>115</v>
      </c>
      <c r="BK127" s="147">
        <f t="shared" si="9"/>
        <v>0</v>
      </c>
      <c r="BL127" s="13" t="s">
        <v>125</v>
      </c>
      <c r="BM127" s="146" t="s">
        <v>133</v>
      </c>
    </row>
    <row r="128" spans="2:65" s="1" customFormat="1" ht="44.25" customHeight="1" x14ac:dyDescent="0.2">
      <c r="B128" s="132"/>
      <c r="C128" s="133" t="s">
        <v>134</v>
      </c>
      <c r="D128" s="133" t="s">
        <v>105</v>
      </c>
      <c r="E128" s="134" t="s">
        <v>135</v>
      </c>
      <c r="F128" s="135" t="s">
        <v>136</v>
      </c>
      <c r="G128" s="136" t="s">
        <v>113</v>
      </c>
      <c r="H128" s="137">
        <v>2</v>
      </c>
      <c r="I128" s="138"/>
      <c r="J128" s="139">
        <f t="shared" si="0"/>
        <v>0</v>
      </c>
      <c r="K128" s="140"/>
      <c r="L128" s="141"/>
      <c r="M128" s="142" t="s">
        <v>1</v>
      </c>
      <c r="N128" s="143" t="s">
        <v>37</v>
      </c>
      <c r="P128" s="144">
        <f t="shared" si="1"/>
        <v>0</v>
      </c>
      <c r="Q128" s="144">
        <v>2.7999999999999998E-4</v>
      </c>
      <c r="R128" s="144">
        <f t="shared" si="2"/>
        <v>5.5999999999999995E-4</v>
      </c>
      <c r="S128" s="144">
        <v>0</v>
      </c>
      <c r="T128" s="145">
        <f t="shared" si="3"/>
        <v>0</v>
      </c>
      <c r="AR128" s="146" t="s">
        <v>128</v>
      </c>
      <c r="AT128" s="146" t="s">
        <v>105</v>
      </c>
      <c r="AU128" s="146" t="s">
        <v>115</v>
      </c>
      <c r="AY128" s="13" t="s">
        <v>108</v>
      </c>
      <c r="BE128" s="147">
        <f t="shared" si="4"/>
        <v>0</v>
      </c>
      <c r="BF128" s="147">
        <f t="shared" si="5"/>
        <v>0</v>
      </c>
      <c r="BG128" s="147">
        <f t="shared" si="6"/>
        <v>0</v>
      </c>
      <c r="BH128" s="147">
        <f t="shared" si="7"/>
        <v>0</v>
      </c>
      <c r="BI128" s="147">
        <f t="shared" si="8"/>
        <v>0</v>
      </c>
      <c r="BJ128" s="13" t="s">
        <v>115</v>
      </c>
      <c r="BK128" s="147">
        <f t="shared" si="9"/>
        <v>0</v>
      </c>
      <c r="BL128" s="13" t="s">
        <v>125</v>
      </c>
      <c r="BM128" s="146" t="s">
        <v>137</v>
      </c>
    </row>
    <row r="129" spans="2:65" s="1" customFormat="1" ht="16.5" customHeight="1" x14ac:dyDescent="0.2">
      <c r="B129" s="132"/>
      <c r="C129" s="148" t="s">
        <v>138</v>
      </c>
      <c r="D129" s="148" t="s">
        <v>120</v>
      </c>
      <c r="E129" s="149" t="s">
        <v>139</v>
      </c>
      <c r="F129" s="150" t="s">
        <v>140</v>
      </c>
      <c r="G129" s="151" t="s">
        <v>113</v>
      </c>
      <c r="H129" s="152">
        <v>2</v>
      </c>
      <c r="I129" s="153"/>
      <c r="J129" s="154">
        <f t="shared" si="0"/>
        <v>0</v>
      </c>
      <c r="K129" s="155"/>
      <c r="L129" s="28"/>
      <c r="M129" s="156" t="s">
        <v>1</v>
      </c>
      <c r="N129" s="157" t="s">
        <v>37</v>
      </c>
      <c r="P129" s="144">
        <f t="shared" si="1"/>
        <v>0</v>
      </c>
      <c r="Q129" s="144">
        <v>0</v>
      </c>
      <c r="R129" s="144">
        <f t="shared" si="2"/>
        <v>0</v>
      </c>
      <c r="S129" s="144">
        <v>0</v>
      </c>
      <c r="T129" s="145">
        <f t="shared" si="3"/>
        <v>0</v>
      </c>
      <c r="AR129" s="146" t="s">
        <v>123</v>
      </c>
      <c r="AT129" s="146" t="s">
        <v>120</v>
      </c>
      <c r="AU129" s="146" t="s">
        <v>115</v>
      </c>
      <c r="AY129" s="13" t="s">
        <v>108</v>
      </c>
      <c r="BE129" s="147">
        <f t="shared" si="4"/>
        <v>0</v>
      </c>
      <c r="BF129" s="147">
        <f t="shared" si="5"/>
        <v>0</v>
      </c>
      <c r="BG129" s="147">
        <f t="shared" si="6"/>
        <v>0</v>
      </c>
      <c r="BH129" s="147">
        <f t="shared" si="7"/>
        <v>0</v>
      </c>
      <c r="BI129" s="147">
        <f t="shared" si="8"/>
        <v>0</v>
      </c>
      <c r="BJ129" s="13" t="s">
        <v>115</v>
      </c>
      <c r="BK129" s="147">
        <f t="shared" si="9"/>
        <v>0</v>
      </c>
      <c r="BL129" s="13" t="s">
        <v>123</v>
      </c>
      <c r="BM129" s="146" t="s">
        <v>141</v>
      </c>
    </row>
    <row r="130" spans="2:65" s="1" customFormat="1" ht="24.15" customHeight="1" x14ac:dyDescent="0.2">
      <c r="B130" s="132"/>
      <c r="C130" s="133" t="s">
        <v>128</v>
      </c>
      <c r="D130" s="133" t="s">
        <v>105</v>
      </c>
      <c r="E130" s="134" t="s">
        <v>142</v>
      </c>
      <c r="F130" s="135" t="s">
        <v>143</v>
      </c>
      <c r="G130" s="136" t="s">
        <v>113</v>
      </c>
      <c r="H130" s="137">
        <v>1</v>
      </c>
      <c r="I130" s="138"/>
      <c r="J130" s="139">
        <f t="shared" si="0"/>
        <v>0</v>
      </c>
      <c r="K130" s="140"/>
      <c r="L130" s="141"/>
      <c r="M130" s="142" t="s">
        <v>1</v>
      </c>
      <c r="N130" s="143" t="s">
        <v>37</v>
      </c>
      <c r="P130" s="144">
        <f t="shared" si="1"/>
        <v>0</v>
      </c>
      <c r="Q130" s="144">
        <v>0</v>
      </c>
      <c r="R130" s="144">
        <f t="shared" si="2"/>
        <v>0</v>
      </c>
      <c r="S130" s="144">
        <v>0</v>
      </c>
      <c r="T130" s="145">
        <f t="shared" si="3"/>
        <v>0</v>
      </c>
      <c r="AR130" s="146" t="s">
        <v>144</v>
      </c>
      <c r="AT130" s="146" t="s">
        <v>105</v>
      </c>
      <c r="AU130" s="146" t="s">
        <v>115</v>
      </c>
      <c r="AY130" s="13" t="s">
        <v>108</v>
      </c>
      <c r="BE130" s="147">
        <f t="shared" si="4"/>
        <v>0</v>
      </c>
      <c r="BF130" s="147">
        <f t="shared" si="5"/>
        <v>0</v>
      </c>
      <c r="BG130" s="147">
        <f t="shared" si="6"/>
        <v>0</v>
      </c>
      <c r="BH130" s="147">
        <f t="shared" si="7"/>
        <v>0</v>
      </c>
      <c r="BI130" s="147">
        <f t="shared" si="8"/>
        <v>0</v>
      </c>
      <c r="BJ130" s="13" t="s">
        <v>115</v>
      </c>
      <c r="BK130" s="147">
        <f t="shared" si="9"/>
        <v>0</v>
      </c>
      <c r="BL130" s="13" t="s">
        <v>123</v>
      </c>
      <c r="BM130" s="146" t="s">
        <v>145</v>
      </c>
    </row>
    <row r="131" spans="2:65" s="1" customFormat="1" ht="21.75" customHeight="1" x14ac:dyDescent="0.2">
      <c r="B131" s="132"/>
      <c r="C131" s="148" t="s">
        <v>146</v>
      </c>
      <c r="D131" s="148" t="s">
        <v>120</v>
      </c>
      <c r="E131" s="149" t="s">
        <v>147</v>
      </c>
      <c r="F131" s="150" t="s">
        <v>148</v>
      </c>
      <c r="G131" s="151" t="s">
        <v>113</v>
      </c>
      <c r="H131" s="152">
        <v>1</v>
      </c>
      <c r="I131" s="153"/>
      <c r="J131" s="154">
        <f t="shared" si="0"/>
        <v>0</v>
      </c>
      <c r="K131" s="155"/>
      <c r="L131" s="28"/>
      <c r="M131" s="156" t="s">
        <v>1</v>
      </c>
      <c r="N131" s="157" t="s">
        <v>37</v>
      </c>
      <c r="P131" s="144">
        <f t="shared" si="1"/>
        <v>0</v>
      </c>
      <c r="Q131" s="144">
        <v>0</v>
      </c>
      <c r="R131" s="144">
        <f t="shared" si="2"/>
        <v>0</v>
      </c>
      <c r="S131" s="144">
        <v>0</v>
      </c>
      <c r="T131" s="145">
        <f t="shared" si="3"/>
        <v>0</v>
      </c>
      <c r="AR131" s="146" t="s">
        <v>123</v>
      </c>
      <c r="AT131" s="146" t="s">
        <v>120</v>
      </c>
      <c r="AU131" s="146" t="s">
        <v>115</v>
      </c>
      <c r="AY131" s="13" t="s">
        <v>108</v>
      </c>
      <c r="BE131" s="147">
        <f t="shared" si="4"/>
        <v>0</v>
      </c>
      <c r="BF131" s="147">
        <f t="shared" si="5"/>
        <v>0</v>
      </c>
      <c r="BG131" s="147">
        <f t="shared" si="6"/>
        <v>0</v>
      </c>
      <c r="BH131" s="147">
        <f t="shared" si="7"/>
        <v>0</v>
      </c>
      <c r="BI131" s="147">
        <f t="shared" si="8"/>
        <v>0</v>
      </c>
      <c r="BJ131" s="13" t="s">
        <v>115</v>
      </c>
      <c r="BK131" s="147">
        <f t="shared" si="9"/>
        <v>0</v>
      </c>
      <c r="BL131" s="13" t="s">
        <v>123</v>
      </c>
      <c r="BM131" s="146" t="s">
        <v>149</v>
      </c>
    </row>
    <row r="132" spans="2:65" s="1" customFormat="1" ht="24.15" customHeight="1" x14ac:dyDescent="0.2">
      <c r="B132" s="132"/>
      <c r="C132" s="148" t="s">
        <v>150</v>
      </c>
      <c r="D132" s="148" t="s">
        <v>120</v>
      </c>
      <c r="E132" s="149" t="s">
        <v>151</v>
      </c>
      <c r="F132" s="150" t="s">
        <v>152</v>
      </c>
      <c r="G132" s="151" t="s">
        <v>113</v>
      </c>
      <c r="H132" s="152">
        <v>38</v>
      </c>
      <c r="I132" s="153"/>
      <c r="J132" s="154">
        <f t="shared" si="0"/>
        <v>0</v>
      </c>
      <c r="K132" s="155"/>
      <c r="L132" s="28"/>
      <c r="M132" s="156" t="s">
        <v>1</v>
      </c>
      <c r="N132" s="157" t="s">
        <v>37</v>
      </c>
      <c r="P132" s="144">
        <f t="shared" si="1"/>
        <v>0</v>
      </c>
      <c r="Q132" s="144">
        <v>8.0000000000000007E-5</v>
      </c>
      <c r="R132" s="144">
        <f t="shared" si="2"/>
        <v>3.0400000000000002E-3</v>
      </c>
      <c r="S132" s="144">
        <v>0</v>
      </c>
      <c r="T132" s="145">
        <f t="shared" si="3"/>
        <v>0</v>
      </c>
      <c r="AR132" s="146" t="s">
        <v>123</v>
      </c>
      <c r="AT132" s="146" t="s">
        <v>120</v>
      </c>
      <c r="AU132" s="146" t="s">
        <v>115</v>
      </c>
      <c r="AY132" s="13" t="s">
        <v>108</v>
      </c>
      <c r="BE132" s="147">
        <f t="shared" si="4"/>
        <v>0</v>
      </c>
      <c r="BF132" s="147">
        <f t="shared" si="5"/>
        <v>0</v>
      </c>
      <c r="BG132" s="147">
        <f t="shared" si="6"/>
        <v>0</v>
      </c>
      <c r="BH132" s="147">
        <f t="shared" si="7"/>
        <v>0</v>
      </c>
      <c r="BI132" s="147">
        <f t="shared" si="8"/>
        <v>0</v>
      </c>
      <c r="BJ132" s="13" t="s">
        <v>115</v>
      </c>
      <c r="BK132" s="147">
        <f t="shared" si="9"/>
        <v>0</v>
      </c>
      <c r="BL132" s="13" t="s">
        <v>123</v>
      </c>
      <c r="BM132" s="146" t="s">
        <v>153</v>
      </c>
    </row>
    <row r="133" spans="2:65" s="1" customFormat="1" ht="16.5" customHeight="1" x14ac:dyDescent="0.2">
      <c r="B133" s="132"/>
      <c r="C133" s="148" t="s">
        <v>154</v>
      </c>
      <c r="D133" s="148" t="s">
        <v>120</v>
      </c>
      <c r="E133" s="149" t="s">
        <v>155</v>
      </c>
      <c r="F133" s="150" t="s">
        <v>156</v>
      </c>
      <c r="G133" s="151" t="s">
        <v>157</v>
      </c>
      <c r="H133" s="152">
        <v>38</v>
      </c>
      <c r="I133" s="153"/>
      <c r="J133" s="154">
        <f t="shared" si="0"/>
        <v>0</v>
      </c>
      <c r="K133" s="155"/>
      <c r="L133" s="28"/>
      <c r="M133" s="156" t="s">
        <v>1</v>
      </c>
      <c r="N133" s="157" t="s">
        <v>37</v>
      </c>
      <c r="P133" s="144">
        <f t="shared" si="1"/>
        <v>0</v>
      </c>
      <c r="Q133" s="144">
        <v>1.6000000000000001E-4</v>
      </c>
      <c r="R133" s="144">
        <f t="shared" si="2"/>
        <v>6.0800000000000003E-3</v>
      </c>
      <c r="S133" s="144">
        <v>0</v>
      </c>
      <c r="T133" s="145">
        <f t="shared" si="3"/>
        <v>0</v>
      </c>
      <c r="AR133" s="146" t="s">
        <v>123</v>
      </c>
      <c r="AT133" s="146" t="s">
        <v>120</v>
      </c>
      <c r="AU133" s="146" t="s">
        <v>115</v>
      </c>
      <c r="AY133" s="13" t="s">
        <v>108</v>
      </c>
      <c r="BE133" s="147">
        <f t="shared" si="4"/>
        <v>0</v>
      </c>
      <c r="BF133" s="147">
        <f t="shared" si="5"/>
        <v>0</v>
      </c>
      <c r="BG133" s="147">
        <f t="shared" si="6"/>
        <v>0</v>
      </c>
      <c r="BH133" s="147">
        <f t="shared" si="7"/>
        <v>0</v>
      </c>
      <c r="BI133" s="147">
        <f t="shared" si="8"/>
        <v>0</v>
      </c>
      <c r="BJ133" s="13" t="s">
        <v>115</v>
      </c>
      <c r="BK133" s="147">
        <f t="shared" si="9"/>
        <v>0</v>
      </c>
      <c r="BL133" s="13" t="s">
        <v>123</v>
      </c>
      <c r="BM133" s="146" t="s">
        <v>158</v>
      </c>
    </row>
    <row r="134" spans="2:65" s="1" customFormat="1" ht="16.5" customHeight="1" x14ac:dyDescent="0.2">
      <c r="B134" s="132"/>
      <c r="C134" s="148" t="s">
        <v>159</v>
      </c>
      <c r="D134" s="148" t="s">
        <v>120</v>
      </c>
      <c r="E134" s="149" t="s">
        <v>160</v>
      </c>
      <c r="F134" s="150" t="s">
        <v>161</v>
      </c>
      <c r="G134" s="151" t="s">
        <v>162</v>
      </c>
      <c r="H134" s="152">
        <v>17.100000000000001</v>
      </c>
      <c r="I134" s="153"/>
      <c r="J134" s="154">
        <f t="shared" si="0"/>
        <v>0</v>
      </c>
      <c r="K134" s="155"/>
      <c r="L134" s="28"/>
      <c r="M134" s="156" t="s">
        <v>1</v>
      </c>
      <c r="N134" s="157" t="s">
        <v>37</v>
      </c>
      <c r="P134" s="144">
        <f t="shared" si="1"/>
        <v>0</v>
      </c>
      <c r="Q134" s="144">
        <v>0</v>
      </c>
      <c r="R134" s="144">
        <f t="shared" si="2"/>
        <v>0</v>
      </c>
      <c r="S134" s="144">
        <v>0</v>
      </c>
      <c r="T134" s="145">
        <f t="shared" si="3"/>
        <v>0</v>
      </c>
      <c r="AR134" s="146" t="s">
        <v>123</v>
      </c>
      <c r="AT134" s="146" t="s">
        <v>120</v>
      </c>
      <c r="AU134" s="146" t="s">
        <v>115</v>
      </c>
      <c r="AY134" s="13" t="s">
        <v>108</v>
      </c>
      <c r="BE134" s="147">
        <f t="shared" si="4"/>
        <v>0</v>
      </c>
      <c r="BF134" s="147">
        <f t="shared" si="5"/>
        <v>0</v>
      </c>
      <c r="BG134" s="147">
        <f t="shared" si="6"/>
        <v>0</v>
      </c>
      <c r="BH134" s="147">
        <f t="shared" si="7"/>
        <v>0</v>
      </c>
      <c r="BI134" s="147">
        <f t="shared" si="8"/>
        <v>0</v>
      </c>
      <c r="BJ134" s="13" t="s">
        <v>115</v>
      </c>
      <c r="BK134" s="147">
        <f t="shared" si="9"/>
        <v>0</v>
      </c>
      <c r="BL134" s="13" t="s">
        <v>123</v>
      </c>
      <c r="BM134" s="146" t="s">
        <v>163</v>
      </c>
    </row>
    <row r="135" spans="2:65" s="1" customFormat="1" ht="24.15" customHeight="1" x14ac:dyDescent="0.2">
      <c r="B135" s="132"/>
      <c r="C135" s="148" t="s">
        <v>164</v>
      </c>
      <c r="D135" s="148" t="s">
        <v>120</v>
      </c>
      <c r="E135" s="149" t="s">
        <v>165</v>
      </c>
      <c r="F135" s="150" t="s">
        <v>166</v>
      </c>
      <c r="G135" s="151" t="s">
        <v>157</v>
      </c>
      <c r="H135" s="152">
        <v>1</v>
      </c>
      <c r="I135" s="153"/>
      <c r="J135" s="154">
        <f t="shared" si="0"/>
        <v>0</v>
      </c>
      <c r="K135" s="155"/>
      <c r="L135" s="28"/>
      <c r="M135" s="156" t="s">
        <v>1</v>
      </c>
      <c r="N135" s="157" t="s">
        <v>37</v>
      </c>
      <c r="P135" s="144">
        <f t="shared" si="1"/>
        <v>0</v>
      </c>
      <c r="Q135" s="144">
        <v>0</v>
      </c>
      <c r="R135" s="144">
        <f t="shared" si="2"/>
        <v>0</v>
      </c>
      <c r="S135" s="144">
        <v>0</v>
      </c>
      <c r="T135" s="145">
        <f t="shared" si="3"/>
        <v>0</v>
      </c>
      <c r="AR135" s="146" t="s">
        <v>123</v>
      </c>
      <c r="AT135" s="146" t="s">
        <v>120</v>
      </c>
      <c r="AU135" s="146" t="s">
        <v>115</v>
      </c>
      <c r="AY135" s="13" t="s">
        <v>108</v>
      </c>
      <c r="BE135" s="147">
        <f t="shared" si="4"/>
        <v>0</v>
      </c>
      <c r="BF135" s="147">
        <f t="shared" si="5"/>
        <v>0</v>
      </c>
      <c r="BG135" s="147">
        <f t="shared" si="6"/>
        <v>0</v>
      </c>
      <c r="BH135" s="147">
        <f t="shared" si="7"/>
        <v>0</v>
      </c>
      <c r="BI135" s="147">
        <f t="shared" si="8"/>
        <v>0</v>
      </c>
      <c r="BJ135" s="13" t="s">
        <v>115</v>
      </c>
      <c r="BK135" s="147">
        <f t="shared" si="9"/>
        <v>0</v>
      </c>
      <c r="BL135" s="13" t="s">
        <v>123</v>
      </c>
      <c r="BM135" s="146" t="s">
        <v>167</v>
      </c>
    </row>
    <row r="136" spans="2:65" s="1" customFormat="1" ht="16.5" customHeight="1" x14ac:dyDescent="0.2">
      <c r="B136" s="132"/>
      <c r="C136" s="148" t="s">
        <v>168</v>
      </c>
      <c r="D136" s="148" t="s">
        <v>120</v>
      </c>
      <c r="E136" s="149" t="s">
        <v>169</v>
      </c>
      <c r="F136" s="150" t="s">
        <v>170</v>
      </c>
      <c r="G136" s="151" t="s">
        <v>171</v>
      </c>
      <c r="H136" s="152">
        <v>170</v>
      </c>
      <c r="I136" s="153"/>
      <c r="J136" s="154">
        <f t="shared" si="0"/>
        <v>0</v>
      </c>
      <c r="K136" s="155"/>
      <c r="L136" s="28"/>
      <c r="M136" s="156" t="s">
        <v>1</v>
      </c>
      <c r="N136" s="157" t="s">
        <v>37</v>
      </c>
      <c r="P136" s="144">
        <f t="shared" si="1"/>
        <v>0</v>
      </c>
      <c r="Q136" s="144">
        <v>0</v>
      </c>
      <c r="R136" s="144">
        <f t="shared" si="2"/>
        <v>0</v>
      </c>
      <c r="S136" s="144">
        <v>0</v>
      </c>
      <c r="T136" s="145">
        <f t="shared" si="3"/>
        <v>0</v>
      </c>
      <c r="AR136" s="146" t="s">
        <v>123</v>
      </c>
      <c r="AT136" s="146" t="s">
        <v>120</v>
      </c>
      <c r="AU136" s="146" t="s">
        <v>115</v>
      </c>
      <c r="AY136" s="13" t="s">
        <v>108</v>
      </c>
      <c r="BE136" s="147">
        <f t="shared" si="4"/>
        <v>0</v>
      </c>
      <c r="BF136" s="147">
        <f t="shared" si="5"/>
        <v>0</v>
      </c>
      <c r="BG136" s="147">
        <f t="shared" si="6"/>
        <v>0</v>
      </c>
      <c r="BH136" s="147">
        <f t="shared" si="7"/>
        <v>0</v>
      </c>
      <c r="BI136" s="147">
        <f t="shared" si="8"/>
        <v>0</v>
      </c>
      <c r="BJ136" s="13" t="s">
        <v>115</v>
      </c>
      <c r="BK136" s="147">
        <f t="shared" si="9"/>
        <v>0</v>
      </c>
      <c r="BL136" s="13" t="s">
        <v>123</v>
      </c>
      <c r="BM136" s="146" t="s">
        <v>172</v>
      </c>
    </row>
    <row r="137" spans="2:65" s="1" customFormat="1" ht="24.15" customHeight="1" x14ac:dyDescent="0.2">
      <c r="B137" s="132"/>
      <c r="C137" s="148" t="s">
        <v>173</v>
      </c>
      <c r="D137" s="148" t="s">
        <v>120</v>
      </c>
      <c r="E137" s="149" t="s">
        <v>174</v>
      </c>
      <c r="F137" s="150" t="s">
        <v>175</v>
      </c>
      <c r="G137" s="151" t="s">
        <v>171</v>
      </c>
      <c r="H137" s="152">
        <v>120</v>
      </c>
      <c r="I137" s="153"/>
      <c r="J137" s="154">
        <f t="shared" si="0"/>
        <v>0</v>
      </c>
      <c r="K137" s="155"/>
      <c r="L137" s="28"/>
      <c r="M137" s="156" t="s">
        <v>1</v>
      </c>
      <c r="N137" s="157" t="s">
        <v>37</v>
      </c>
      <c r="P137" s="144">
        <f t="shared" si="1"/>
        <v>0</v>
      </c>
      <c r="Q137" s="144">
        <v>0</v>
      </c>
      <c r="R137" s="144">
        <f t="shared" si="2"/>
        <v>0</v>
      </c>
      <c r="S137" s="144">
        <v>0</v>
      </c>
      <c r="T137" s="145">
        <f t="shared" si="3"/>
        <v>0</v>
      </c>
      <c r="AR137" s="146" t="s">
        <v>123</v>
      </c>
      <c r="AT137" s="146" t="s">
        <v>120</v>
      </c>
      <c r="AU137" s="146" t="s">
        <v>115</v>
      </c>
      <c r="AY137" s="13" t="s">
        <v>108</v>
      </c>
      <c r="BE137" s="147">
        <f t="shared" si="4"/>
        <v>0</v>
      </c>
      <c r="BF137" s="147">
        <f t="shared" si="5"/>
        <v>0</v>
      </c>
      <c r="BG137" s="147">
        <f t="shared" si="6"/>
        <v>0</v>
      </c>
      <c r="BH137" s="147">
        <f t="shared" si="7"/>
        <v>0</v>
      </c>
      <c r="BI137" s="147">
        <f t="shared" si="8"/>
        <v>0</v>
      </c>
      <c r="BJ137" s="13" t="s">
        <v>115</v>
      </c>
      <c r="BK137" s="147">
        <f t="shared" si="9"/>
        <v>0</v>
      </c>
      <c r="BL137" s="13" t="s">
        <v>123</v>
      </c>
      <c r="BM137" s="146" t="s">
        <v>176</v>
      </c>
    </row>
    <row r="138" spans="2:65" s="1" customFormat="1" ht="21.75" customHeight="1" x14ac:dyDescent="0.2">
      <c r="B138" s="132"/>
      <c r="C138" s="133" t="s">
        <v>177</v>
      </c>
      <c r="D138" s="133" t="s">
        <v>105</v>
      </c>
      <c r="E138" s="134" t="s">
        <v>178</v>
      </c>
      <c r="F138" s="135" t="s">
        <v>179</v>
      </c>
      <c r="G138" s="136" t="s">
        <v>171</v>
      </c>
      <c r="H138" s="137">
        <v>120</v>
      </c>
      <c r="I138" s="138"/>
      <c r="J138" s="139">
        <f t="shared" si="0"/>
        <v>0</v>
      </c>
      <c r="K138" s="140"/>
      <c r="L138" s="141"/>
      <c r="M138" s="142" t="s">
        <v>1</v>
      </c>
      <c r="N138" s="143" t="s">
        <v>37</v>
      </c>
      <c r="P138" s="144">
        <f t="shared" si="1"/>
        <v>0</v>
      </c>
      <c r="Q138" s="144">
        <v>4.6000000000000001E-4</v>
      </c>
      <c r="R138" s="144">
        <f t="shared" si="2"/>
        <v>5.5199999999999999E-2</v>
      </c>
      <c r="S138" s="144">
        <v>0</v>
      </c>
      <c r="T138" s="145">
        <f t="shared" si="3"/>
        <v>0</v>
      </c>
      <c r="AR138" s="146" t="s">
        <v>114</v>
      </c>
      <c r="AT138" s="146" t="s">
        <v>105</v>
      </c>
      <c r="AU138" s="146" t="s">
        <v>115</v>
      </c>
      <c r="AY138" s="13" t="s">
        <v>108</v>
      </c>
      <c r="BE138" s="147">
        <f t="shared" si="4"/>
        <v>0</v>
      </c>
      <c r="BF138" s="147">
        <f t="shared" si="5"/>
        <v>0</v>
      </c>
      <c r="BG138" s="147">
        <f t="shared" si="6"/>
        <v>0</v>
      </c>
      <c r="BH138" s="147">
        <f t="shared" si="7"/>
        <v>0</v>
      </c>
      <c r="BI138" s="147">
        <f t="shared" si="8"/>
        <v>0</v>
      </c>
      <c r="BJ138" s="13" t="s">
        <v>115</v>
      </c>
      <c r="BK138" s="147">
        <f t="shared" si="9"/>
        <v>0</v>
      </c>
      <c r="BL138" s="13" t="s">
        <v>114</v>
      </c>
      <c r="BM138" s="146" t="s">
        <v>180</v>
      </c>
    </row>
    <row r="139" spans="2:65" s="1" customFormat="1" ht="16.5" customHeight="1" x14ac:dyDescent="0.2">
      <c r="B139" s="132"/>
      <c r="C139" s="148" t="s">
        <v>181</v>
      </c>
      <c r="D139" s="148" t="s">
        <v>120</v>
      </c>
      <c r="E139" s="149" t="s">
        <v>182</v>
      </c>
      <c r="F139" s="150" t="s">
        <v>183</v>
      </c>
      <c r="G139" s="151" t="s">
        <v>171</v>
      </c>
      <c r="H139" s="152">
        <v>80</v>
      </c>
      <c r="I139" s="153"/>
      <c r="J139" s="154">
        <f t="shared" si="0"/>
        <v>0</v>
      </c>
      <c r="K139" s="155"/>
      <c r="L139" s="28"/>
      <c r="M139" s="156" t="s">
        <v>1</v>
      </c>
      <c r="N139" s="157" t="s">
        <v>37</v>
      </c>
      <c r="P139" s="144">
        <f t="shared" si="1"/>
        <v>0</v>
      </c>
      <c r="Q139" s="144">
        <v>0</v>
      </c>
      <c r="R139" s="144">
        <f t="shared" si="2"/>
        <v>0</v>
      </c>
      <c r="S139" s="144">
        <v>0</v>
      </c>
      <c r="T139" s="145">
        <f t="shared" si="3"/>
        <v>0</v>
      </c>
      <c r="AR139" s="146" t="s">
        <v>123</v>
      </c>
      <c r="AT139" s="146" t="s">
        <v>120</v>
      </c>
      <c r="AU139" s="146" t="s">
        <v>115</v>
      </c>
      <c r="AY139" s="13" t="s">
        <v>108</v>
      </c>
      <c r="BE139" s="147">
        <f t="shared" si="4"/>
        <v>0</v>
      </c>
      <c r="BF139" s="147">
        <f t="shared" si="5"/>
        <v>0</v>
      </c>
      <c r="BG139" s="147">
        <f t="shared" si="6"/>
        <v>0</v>
      </c>
      <c r="BH139" s="147">
        <f t="shared" si="7"/>
        <v>0</v>
      </c>
      <c r="BI139" s="147">
        <f t="shared" si="8"/>
        <v>0</v>
      </c>
      <c r="BJ139" s="13" t="s">
        <v>115</v>
      </c>
      <c r="BK139" s="147">
        <f t="shared" si="9"/>
        <v>0</v>
      </c>
      <c r="BL139" s="13" t="s">
        <v>123</v>
      </c>
      <c r="BM139" s="146" t="s">
        <v>184</v>
      </c>
    </row>
    <row r="140" spans="2:65" s="1" customFormat="1" ht="16.5" customHeight="1" x14ac:dyDescent="0.2">
      <c r="B140" s="132"/>
      <c r="C140" s="133" t="s">
        <v>185</v>
      </c>
      <c r="D140" s="133" t="s">
        <v>105</v>
      </c>
      <c r="E140" s="134" t="s">
        <v>186</v>
      </c>
      <c r="F140" s="135" t="s">
        <v>187</v>
      </c>
      <c r="G140" s="136" t="s">
        <v>171</v>
      </c>
      <c r="H140" s="137">
        <v>80</v>
      </c>
      <c r="I140" s="138"/>
      <c r="J140" s="139">
        <f t="shared" si="0"/>
        <v>0</v>
      </c>
      <c r="K140" s="140"/>
      <c r="L140" s="141"/>
      <c r="M140" s="142" t="s">
        <v>1</v>
      </c>
      <c r="N140" s="143" t="s">
        <v>37</v>
      </c>
      <c r="P140" s="144">
        <f t="shared" si="1"/>
        <v>0</v>
      </c>
      <c r="Q140" s="144">
        <v>6.0000000000000002E-5</v>
      </c>
      <c r="R140" s="144">
        <f t="shared" si="2"/>
        <v>4.8000000000000004E-3</v>
      </c>
      <c r="S140" s="144">
        <v>0</v>
      </c>
      <c r="T140" s="145">
        <f t="shared" si="3"/>
        <v>0</v>
      </c>
      <c r="AR140" s="146" t="s">
        <v>114</v>
      </c>
      <c r="AT140" s="146" t="s">
        <v>105</v>
      </c>
      <c r="AU140" s="146" t="s">
        <v>115</v>
      </c>
      <c r="AY140" s="13" t="s">
        <v>108</v>
      </c>
      <c r="BE140" s="147">
        <f t="shared" si="4"/>
        <v>0</v>
      </c>
      <c r="BF140" s="147">
        <f t="shared" si="5"/>
        <v>0</v>
      </c>
      <c r="BG140" s="147">
        <f t="shared" si="6"/>
        <v>0</v>
      </c>
      <c r="BH140" s="147">
        <f t="shared" si="7"/>
        <v>0</v>
      </c>
      <c r="BI140" s="147">
        <f t="shared" si="8"/>
        <v>0</v>
      </c>
      <c r="BJ140" s="13" t="s">
        <v>115</v>
      </c>
      <c r="BK140" s="147">
        <f t="shared" si="9"/>
        <v>0</v>
      </c>
      <c r="BL140" s="13" t="s">
        <v>114</v>
      </c>
      <c r="BM140" s="146" t="s">
        <v>188</v>
      </c>
    </row>
    <row r="141" spans="2:65" s="1" customFormat="1" ht="16.5" customHeight="1" x14ac:dyDescent="0.2">
      <c r="B141" s="132"/>
      <c r="C141" s="133" t="s">
        <v>189</v>
      </c>
      <c r="D141" s="133" t="s">
        <v>105</v>
      </c>
      <c r="E141" s="134" t="s">
        <v>190</v>
      </c>
      <c r="F141" s="135" t="s">
        <v>191</v>
      </c>
      <c r="G141" s="136" t="s">
        <v>171</v>
      </c>
      <c r="H141" s="137">
        <v>170</v>
      </c>
      <c r="I141" s="138"/>
      <c r="J141" s="139">
        <f t="shared" si="0"/>
        <v>0</v>
      </c>
      <c r="K141" s="140"/>
      <c r="L141" s="141"/>
      <c r="M141" s="142" t="s">
        <v>1</v>
      </c>
      <c r="N141" s="143" t="s">
        <v>37</v>
      </c>
      <c r="P141" s="144">
        <f t="shared" si="1"/>
        <v>0</v>
      </c>
      <c r="Q141" s="144">
        <v>5.0000000000000002E-5</v>
      </c>
      <c r="R141" s="144">
        <f t="shared" si="2"/>
        <v>8.5000000000000006E-3</v>
      </c>
      <c r="S141" s="144">
        <v>0</v>
      </c>
      <c r="T141" s="145">
        <f t="shared" si="3"/>
        <v>0</v>
      </c>
      <c r="AR141" s="146" t="s">
        <v>114</v>
      </c>
      <c r="AT141" s="146" t="s">
        <v>105</v>
      </c>
      <c r="AU141" s="146" t="s">
        <v>115</v>
      </c>
      <c r="AY141" s="13" t="s">
        <v>108</v>
      </c>
      <c r="BE141" s="147">
        <f t="shared" si="4"/>
        <v>0</v>
      </c>
      <c r="BF141" s="147">
        <f t="shared" si="5"/>
        <v>0</v>
      </c>
      <c r="BG141" s="147">
        <f t="shared" si="6"/>
        <v>0</v>
      </c>
      <c r="BH141" s="147">
        <f t="shared" si="7"/>
        <v>0</v>
      </c>
      <c r="BI141" s="147">
        <f t="shared" si="8"/>
        <v>0</v>
      </c>
      <c r="BJ141" s="13" t="s">
        <v>115</v>
      </c>
      <c r="BK141" s="147">
        <f t="shared" si="9"/>
        <v>0</v>
      </c>
      <c r="BL141" s="13" t="s">
        <v>114</v>
      </c>
      <c r="BM141" s="146" t="s">
        <v>192</v>
      </c>
    </row>
    <row r="142" spans="2:65" s="1" customFormat="1" ht="24.15" customHeight="1" x14ac:dyDescent="0.2">
      <c r="B142" s="132"/>
      <c r="C142" s="133" t="s">
        <v>7</v>
      </c>
      <c r="D142" s="133" t="s">
        <v>105</v>
      </c>
      <c r="E142" s="134" t="s">
        <v>193</v>
      </c>
      <c r="F142" s="135" t="s">
        <v>194</v>
      </c>
      <c r="G142" s="136" t="s">
        <v>113</v>
      </c>
      <c r="H142" s="137">
        <v>8</v>
      </c>
      <c r="I142" s="138"/>
      <c r="J142" s="139">
        <f t="shared" si="0"/>
        <v>0</v>
      </c>
      <c r="K142" s="140"/>
      <c r="L142" s="141"/>
      <c r="M142" s="142" t="s">
        <v>1</v>
      </c>
      <c r="N142" s="143" t="s">
        <v>37</v>
      </c>
      <c r="P142" s="144">
        <f t="shared" si="1"/>
        <v>0</v>
      </c>
      <c r="Q142" s="144">
        <v>0</v>
      </c>
      <c r="R142" s="144">
        <f t="shared" si="2"/>
        <v>0</v>
      </c>
      <c r="S142" s="144">
        <v>0</v>
      </c>
      <c r="T142" s="145">
        <f t="shared" si="3"/>
        <v>0</v>
      </c>
      <c r="AR142" s="146" t="s">
        <v>114</v>
      </c>
      <c r="AT142" s="146" t="s">
        <v>105</v>
      </c>
      <c r="AU142" s="146" t="s">
        <v>115</v>
      </c>
      <c r="AY142" s="13" t="s">
        <v>108</v>
      </c>
      <c r="BE142" s="147">
        <f t="shared" si="4"/>
        <v>0</v>
      </c>
      <c r="BF142" s="147">
        <f t="shared" si="5"/>
        <v>0</v>
      </c>
      <c r="BG142" s="147">
        <f t="shared" si="6"/>
        <v>0</v>
      </c>
      <c r="BH142" s="147">
        <f t="shared" si="7"/>
        <v>0</v>
      </c>
      <c r="BI142" s="147">
        <f t="shared" si="8"/>
        <v>0</v>
      </c>
      <c r="BJ142" s="13" t="s">
        <v>115</v>
      </c>
      <c r="BK142" s="147">
        <f t="shared" si="9"/>
        <v>0</v>
      </c>
      <c r="BL142" s="13" t="s">
        <v>114</v>
      </c>
      <c r="BM142" s="146" t="s">
        <v>195</v>
      </c>
    </row>
    <row r="143" spans="2:65" s="1" customFormat="1" ht="24.15" customHeight="1" x14ac:dyDescent="0.2">
      <c r="B143" s="132"/>
      <c r="C143" s="133" t="s">
        <v>196</v>
      </c>
      <c r="D143" s="133" t="s">
        <v>105</v>
      </c>
      <c r="E143" s="134" t="s">
        <v>197</v>
      </c>
      <c r="F143" s="135" t="s">
        <v>198</v>
      </c>
      <c r="G143" s="136" t="s">
        <v>113</v>
      </c>
      <c r="H143" s="137">
        <v>8</v>
      </c>
      <c r="I143" s="138"/>
      <c r="J143" s="139">
        <f t="shared" si="0"/>
        <v>0</v>
      </c>
      <c r="K143" s="140"/>
      <c r="L143" s="141"/>
      <c r="M143" s="142" t="s">
        <v>1</v>
      </c>
      <c r="N143" s="143" t="s">
        <v>37</v>
      </c>
      <c r="P143" s="144">
        <f t="shared" si="1"/>
        <v>0</v>
      </c>
      <c r="Q143" s="144">
        <v>0</v>
      </c>
      <c r="R143" s="144">
        <f t="shared" si="2"/>
        <v>0</v>
      </c>
      <c r="S143" s="144">
        <v>0</v>
      </c>
      <c r="T143" s="145">
        <f t="shared" si="3"/>
        <v>0</v>
      </c>
      <c r="AR143" s="146" t="s">
        <v>114</v>
      </c>
      <c r="AT143" s="146" t="s">
        <v>105</v>
      </c>
      <c r="AU143" s="146" t="s">
        <v>115</v>
      </c>
      <c r="AY143" s="13" t="s">
        <v>108</v>
      </c>
      <c r="BE143" s="147">
        <f t="shared" si="4"/>
        <v>0</v>
      </c>
      <c r="BF143" s="147">
        <f t="shared" si="5"/>
        <v>0</v>
      </c>
      <c r="BG143" s="147">
        <f t="shared" si="6"/>
        <v>0</v>
      </c>
      <c r="BH143" s="147">
        <f t="shared" si="7"/>
        <v>0</v>
      </c>
      <c r="BI143" s="147">
        <f t="shared" si="8"/>
        <v>0</v>
      </c>
      <c r="BJ143" s="13" t="s">
        <v>115</v>
      </c>
      <c r="BK143" s="147">
        <f t="shared" si="9"/>
        <v>0</v>
      </c>
      <c r="BL143" s="13" t="s">
        <v>114</v>
      </c>
      <c r="BM143" s="146" t="s">
        <v>199</v>
      </c>
    </row>
    <row r="144" spans="2:65" s="1" customFormat="1" ht="16.5" customHeight="1" x14ac:dyDescent="0.2">
      <c r="B144" s="132"/>
      <c r="C144" s="133" t="s">
        <v>200</v>
      </c>
      <c r="D144" s="133" t="s">
        <v>105</v>
      </c>
      <c r="E144" s="134" t="s">
        <v>201</v>
      </c>
      <c r="F144" s="135" t="s">
        <v>202</v>
      </c>
      <c r="G144" s="136" t="s">
        <v>113</v>
      </c>
      <c r="H144" s="137">
        <v>38</v>
      </c>
      <c r="I144" s="138"/>
      <c r="J144" s="139">
        <f t="shared" si="0"/>
        <v>0</v>
      </c>
      <c r="K144" s="140"/>
      <c r="L144" s="141"/>
      <c r="M144" s="142" t="s">
        <v>1</v>
      </c>
      <c r="N144" s="143" t="s">
        <v>37</v>
      </c>
      <c r="P144" s="144">
        <f t="shared" si="1"/>
        <v>0</v>
      </c>
      <c r="Q144" s="144">
        <v>0</v>
      </c>
      <c r="R144" s="144">
        <f t="shared" si="2"/>
        <v>0</v>
      </c>
      <c r="S144" s="144">
        <v>0</v>
      </c>
      <c r="T144" s="145">
        <f t="shared" si="3"/>
        <v>0</v>
      </c>
      <c r="AR144" s="146" t="s">
        <v>128</v>
      </c>
      <c r="AT144" s="146" t="s">
        <v>105</v>
      </c>
      <c r="AU144" s="146" t="s">
        <v>115</v>
      </c>
      <c r="AY144" s="13" t="s">
        <v>108</v>
      </c>
      <c r="BE144" s="147">
        <f t="shared" si="4"/>
        <v>0</v>
      </c>
      <c r="BF144" s="147">
        <f t="shared" si="5"/>
        <v>0</v>
      </c>
      <c r="BG144" s="147">
        <f t="shared" si="6"/>
        <v>0</v>
      </c>
      <c r="BH144" s="147">
        <f t="shared" si="7"/>
        <v>0</v>
      </c>
      <c r="BI144" s="147">
        <f t="shared" si="8"/>
        <v>0</v>
      </c>
      <c r="BJ144" s="13" t="s">
        <v>115</v>
      </c>
      <c r="BK144" s="147">
        <f t="shared" si="9"/>
        <v>0</v>
      </c>
      <c r="BL144" s="13" t="s">
        <v>125</v>
      </c>
      <c r="BM144" s="146" t="s">
        <v>203</v>
      </c>
    </row>
    <row r="145" spans="2:65" s="1" customFormat="1" ht="16.5" customHeight="1" x14ac:dyDescent="0.2">
      <c r="B145" s="132"/>
      <c r="C145" s="133" t="s">
        <v>204</v>
      </c>
      <c r="D145" s="133" t="s">
        <v>105</v>
      </c>
      <c r="E145" s="134" t="s">
        <v>205</v>
      </c>
      <c r="F145" s="135" t="s">
        <v>206</v>
      </c>
      <c r="G145" s="136" t="s">
        <v>113</v>
      </c>
      <c r="H145" s="137">
        <v>1</v>
      </c>
      <c r="I145" s="138"/>
      <c r="J145" s="139">
        <f t="shared" si="0"/>
        <v>0</v>
      </c>
      <c r="K145" s="140"/>
      <c r="L145" s="141"/>
      <c r="M145" s="142" t="s">
        <v>1</v>
      </c>
      <c r="N145" s="143" t="s">
        <v>37</v>
      </c>
      <c r="P145" s="144">
        <f t="shared" si="1"/>
        <v>0</v>
      </c>
      <c r="Q145" s="144">
        <v>0</v>
      </c>
      <c r="R145" s="144">
        <f t="shared" si="2"/>
        <v>0</v>
      </c>
      <c r="S145" s="144">
        <v>0</v>
      </c>
      <c r="T145" s="145">
        <f t="shared" si="3"/>
        <v>0</v>
      </c>
      <c r="AR145" s="146" t="s">
        <v>128</v>
      </c>
      <c r="AT145" s="146" t="s">
        <v>105</v>
      </c>
      <c r="AU145" s="146" t="s">
        <v>115</v>
      </c>
      <c r="AY145" s="13" t="s">
        <v>108</v>
      </c>
      <c r="BE145" s="147">
        <f t="shared" si="4"/>
        <v>0</v>
      </c>
      <c r="BF145" s="147">
        <f t="shared" si="5"/>
        <v>0</v>
      </c>
      <c r="BG145" s="147">
        <f t="shared" si="6"/>
        <v>0</v>
      </c>
      <c r="BH145" s="147">
        <f t="shared" si="7"/>
        <v>0</v>
      </c>
      <c r="BI145" s="147">
        <f t="shared" si="8"/>
        <v>0</v>
      </c>
      <c r="BJ145" s="13" t="s">
        <v>115</v>
      </c>
      <c r="BK145" s="147">
        <f t="shared" si="9"/>
        <v>0</v>
      </c>
      <c r="BL145" s="13" t="s">
        <v>125</v>
      </c>
      <c r="BM145" s="146" t="s">
        <v>207</v>
      </c>
    </row>
    <row r="146" spans="2:65" s="1" customFormat="1" ht="16.5" customHeight="1" x14ac:dyDescent="0.2">
      <c r="B146" s="132"/>
      <c r="C146" s="133" t="s">
        <v>208</v>
      </c>
      <c r="D146" s="133" t="s">
        <v>105</v>
      </c>
      <c r="E146" s="134" t="s">
        <v>209</v>
      </c>
      <c r="F146" s="135" t="s">
        <v>210</v>
      </c>
      <c r="G146" s="136" t="s">
        <v>113</v>
      </c>
      <c r="H146" s="137">
        <v>20</v>
      </c>
      <c r="I146" s="138"/>
      <c r="J146" s="139">
        <f t="shared" si="0"/>
        <v>0</v>
      </c>
      <c r="K146" s="140"/>
      <c r="L146" s="141"/>
      <c r="M146" s="142" t="s">
        <v>1</v>
      </c>
      <c r="N146" s="143" t="s">
        <v>37</v>
      </c>
      <c r="P146" s="144">
        <f t="shared" si="1"/>
        <v>0</v>
      </c>
      <c r="Q146" s="144">
        <v>0</v>
      </c>
      <c r="R146" s="144">
        <f t="shared" si="2"/>
        <v>0</v>
      </c>
      <c r="S146" s="144">
        <v>0</v>
      </c>
      <c r="T146" s="145">
        <f t="shared" si="3"/>
        <v>0</v>
      </c>
      <c r="AR146" s="146" t="s">
        <v>128</v>
      </c>
      <c r="AT146" s="146" t="s">
        <v>105</v>
      </c>
      <c r="AU146" s="146" t="s">
        <v>115</v>
      </c>
      <c r="AY146" s="13" t="s">
        <v>108</v>
      </c>
      <c r="BE146" s="147">
        <f t="shared" si="4"/>
        <v>0</v>
      </c>
      <c r="BF146" s="147">
        <f t="shared" si="5"/>
        <v>0</v>
      </c>
      <c r="BG146" s="147">
        <f t="shared" si="6"/>
        <v>0</v>
      </c>
      <c r="BH146" s="147">
        <f t="shared" si="7"/>
        <v>0</v>
      </c>
      <c r="BI146" s="147">
        <f t="shared" si="8"/>
        <v>0</v>
      </c>
      <c r="BJ146" s="13" t="s">
        <v>115</v>
      </c>
      <c r="BK146" s="147">
        <f t="shared" si="9"/>
        <v>0</v>
      </c>
      <c r="BL146" s="13" t="s">
        <v>125</v>
      </c>
      <c r="BM146" s="146" t="s">
        <v>211</v>
      </c>
    </row>
    <row r="147" spans="2:65" s="1" customFormat="1" ht="16.5" customHeight="1" x14ac:dyDescent="0.2">
      <c r="B147" s="132"/>
      <c r="C147" s="133" t="s">
        <v>212</v>
      </c>
      <c r="D147" s="133" t="s">
        <v>105</v>
      </c>
      <c r="E147" s="134" t="s">
        <v>213</v>
      </c>
      <c r="F147" s="135" t="s">
        <v>214</v>
      </c>
      <c r="G147" s="136" t="s">
        <v>113</v>
      </c>
      <c r="H147" s="137">
        <v>66</v>
      </c>
      <c r="I147" s="138"/>
      <c r="J147" s="139">
        <f t="shared" si="0"/>
        <v>0</v>
      </c>
      <c r="K147" s="140"/>
      <c r="L147" s="141"/>
      <c r="M147" s="142" t="s">
        <v>1</v>
      </c>
      <c r="N147" s="143" t="s">
        <v>37</v>
      </c>
      <c r="P147" s="144">
        <f t="shared" si="1"/>
        <v>0</v>
      </c>
      <c r="Q147" s="144">
        <v>0</v>
      </c>
      <c r="R147" s="144">
        <f t="shared" si="2"/>
        <v>0</v>
      </c>
      <c r="S147" s="144">
        <v>0</v>
      </c>
      <c r="T147" s="145">
        <f t="shared" si="3"/>
        <v>0</v>
      </c>
      <c r="AR147" s="146" t="s">
        <v>128</v>
      </c>
      <c r="AT147" s="146" t="s">
        <v>105</v>
      </c>
      <c r="AU147" s="146" t="s">
        <v>115</v>
      </c>
      <c r="AY147" s="13" t="s">
        <v>108</v>
      </c>
      <c r="BE147" s="147">
        <f t="shared" si="4"/>
        <v>0</v>
      </c>
      <c r="BF147" s="147">
        <f t="shared" si="5"/>
        <v>0</v>
      </c>
      <c r="BG147" s="147">
        <f t="shared" si="6"/>
        <v>0</v>
      </c>
      <c r="BH147" s="147">
        <f t="shared" si="7"/>
        <v>0</v>
      </c>
      <c r="BI147" s="147">
        <f t="shared" si="8"/>
        <v>0</v>
      </c>
      <c r="BJ147" s="13" t="s">
        <v>115</v>
      </c>
      <c r="BK147" s="147">
        <f t="shared" si="9"/>
        <v>0</v>
      </c>
      <c r="BL147" s="13" t="s">
        <v>125</v>
      </c>
      <c r="BM147" s="146" t="s">
        <v>215</v>
      </c>
    </row>
    <row r="148" spans="2:65" s="1" customFormat="1" ht="16.5" customHeight="1" x14ac:dyDescent="0.2">
      <c r="B148" s="132"/>
      <c r="C148" s="133" t="s">
        <v>216</v>
      </c>
      <c r="D148" s="133" t="s">
        <v>105</v>
      </c>
      <c r="E148" s="134" t="s">
        <v>217</v>
      </c>
      <c r="F148" s="135" t="s">
        <v>218</v>
      </c>
      <c r="G148" s="136" t="s">
        <v>113</v>
      </c>
      <c r="H148" s="137">
        <v>19</v>
      </c>
      <c r="I148" s="138"/>
      <c r="J148" s="139">
        <f t="shared" si="0"/>
        <v>0</v>
      </c>
      <c r="K148" s="140"/>
      <c r="L148" s="141"/>
      <c r="M148" s="142" t="s">
        <v>1</v>
      </c>
      <c r="N148" s="143" t="s">
        <v>37</v>
      </c>
      <c r="P148" s="144">
        <f t="shared" si="1"/>
        <v>0</v>
      </c>
      <c r="Q148" s="144">
        <v>0</v>
      </c>
      <c r="R148" s="144">
        <f t="shared" si="2"/>
        <v>0</v>
      </c>
      <c r="S148" s="144">
        <v>0</v>
      </c>
      <c r="T148" s="145">
        <f t="shared" si="3"/>
        <v>0</v>
      </c>
      <c r="AR148" s="146" t="s">
        <v>128</v>
      </c>
      <c r="AT148" s="146" t="s">
        <v>105</v>
      </c>
      <c r="AU148" s="146" t="s">
        <v>115</v>
      </c>
      <c r="AY148" s="13" t="s">
        <v>108</v>
      </c>
      <c r="BE148" s="147">
        <f t="shared" si="4"/>
        <v>0</v>
      </c>
      <c r="BF148" s="147">
        <f t="shared" si="5"/>
        <v>0</v>
      </c>
      <c r="BG148" s="147">
        <f t="shared" si="6"/>
        <v>0</v>
      </c>
      <c r="BH148" s="147">
        <f t="shared" si="7"/>
        <v>0</v>
      </c>
      <c r="BI148" s="147">
        <f t="shared" si="8"/>
        <v>0</v>
      </c>
      <c r="BJ148" s="13" t="s">
        <v>115</v>
      </c>
      <c r="BK148" s="147">
        <f t="shared" si="9"/>
        <v>0</v>
      </c>
      <c r="BL148" s="13" t="s">
        <v>125</v>
      </c>
      <c r="BM148" s="146" t="s">
        <v>219</v>
      </c>
    </row>
    <row r="149" spans="2:65" s="1" customFormat="1" ht="16.5" customHeight="1" x14ac:dyDescent="0.2">
      <c r="B149" s="132"/>
      <c r="C149" s="133" t="s">
        <v>220</v>
      </c>
      <c r="D149" s="133" t="s">
        <v>105</v>
      </c>
      <c r="E149" s="134" t="s">
        <v>221</v>
      </c>
      <c r="F149" s="135" t="s">
        <v>222</v>
      </c>
      <c r="G149" s="136" t="s">
        <v>171</v>
      </c>
      <c r="H149" s="137">
        <v>80</v>
      </c>
      <c r="I149" s="138"/>
      <c r="J149" s="139">
        <f t="shared" si="0"/>
        <v>0</v>
      </c>
      <c r="K149" s="140"/>
      <c r="L149" s="141"/>
      <c r="M149" s="142" t="s">
        <v>1</v>
      </c>
      <c r="N149" s="143" t="s">
        <v>37</v>
      </c>
      <c r="P149" s="144">
        <f t="shared" si="1"/>
        <v>0</v>
      </c>
      <c r="Q149" s="144">
        <v>0</v>
      </c>
      <c r="R149" s="144">
        <f t="shared" si="2"/>
        <v>0</v>
      </c>
      <c r="S149" s="144">
        <v>0</v>
      </c>
      <c r="T149" s="145">
        <f t="shared" si="3"/>
        <v>0</v>
      </c>
      <c r="AR149" s="146" t="s">
        <v>128</v>
      </c>
      <c r="AT149" s="146" t="s">
        <v>105</v>
      </c>
      <c r="AU149" s="146" t="s">
        <v>115</v>
      </c>
      <c r="AY149" s="13" t="s">
        <v>108</v>
      </c>
      <c r="BE149" s="147">
        <f t="shared" si="4"/>
        <v>0</v>
      </c>
      <c r="BF149" s="147">
        <f t="shared" si="5"/>
        <v>0</v>
      </c>
      <c r="BG149" s="147">
        <f t="shared" si="6"/>
        <v>0</v>
      </c>
      <c r="BH149" s="147">
        <f t="shared" si="7"/>
        <v>0</v>
      </c>
      <c r="BI149" s="147">
        <f t="shared" si="8"/>
        <v>0</v>
      </c>
      <c r="BJ149" s="13" t="s">
        <v>115</v>
      </c>
      <c r="BK149" s="147">
        <f t="shared" si="9"/>
        <v>0</v>
      </c>
      <c r="BL149" s="13" t="s">
        <v>125</v>
      </c>
      <c r="BM149" s="146" t="s">
        <v>223</v>
      </c>
    </row>
    <row r="150" spans="2:65" s="1" customFormat="1" ht="16.5" customHeight="1" x14ac:dyDescent="0.2">
      <c r="B150" s="132"/>
      <c r="C150" s="133" t="s">
        <v>224</v>
      </c>
      <c r="D150" s="133" t="s">
        <v>105</v>
      </c>
      <c r="E150" s="134" t="s">
        <v>225</v>
      </c>
      <c r="F150" s="135" t="s">
        <v>226</v>
      </c>
      <c r="G150" s="136" t="s">
        <v>113</v>
      </c>
      <c r="H150" s="137">
        <v>1</v>
      </c>
      <c r="I150" s="138"/>
      <c r="J150" s="139">
        <f t="shared" si="0"/>
        <v>0</v>
      </c>
      <c r="K150" s="140"/>
      <c r="L150" s="141"/>
      <c r="M150" s="142" t="s">
        <v>1</v>
      </c>
      <c r="N150" s="143" t="s">
        <v>37</v>
      </c>
      <c r="P150" s="144">
        <f t="shared" si="1"/>
        <v>0</v>
      </c>
      <c r="Q150" s="144">
        <v>0</v>
      </c>
      <c r="R150" s="144">
        <f t="shared" si="2"/>
        <v>0</v>
      </c>
      <c r="S150" s="144">
        <v>0</v>
      </c>
      <c r="T150" s="145">
        <f t="shared" si="3"/>
        <v>0</v>
      </c>
      <c r="AR150" s="146" t="s">
        <v>128</v>
      </c>
      <c r="AT150" s="146" t="s">
        <v>105</v>
      </c>
      <c r="AU150" s="146" t="s">
        <v>115</v>
      </c>
      <c r="AY150" s="13" t="s">
        <v>108</v>
      </c>
      <c r="BE150" s="147">
        <f t="shared" si="4"/>
        <v>0</v>
      </c>
      <c r="BF150" s="147">
        <f t="shared" si="5"/>
        <v>0</v>
      </c>
      <c r="BG150" s="147">
        <f t="shared" si="6"/>
        <v>0</v>
      </c>
      <c r="BH150" s="147">
        <f t="shared" si="7"/>
        <v>0</v>
      </c>
      <c r="BI150" s="147">
        <f t="shared" si="8"/>
        <v>0</v>
      </c>
      <c r="BJ150" s="13" t="s">
        <v>115</v>
      </c>
      <c r="BK150" s="147">
        <f t="shared" si="9"/>
        <v>0</v>
      </c>
      <c r="BL150" s="13" t="s">
        <v>125</v>
      </c>
      <c r="BM150" s="146" t="s">
        <v>227</v>
      </c>
    </row>
    <row r="151" spans="2:65" s="1" customFormat="1" ht="16.5" customHeight="1" x14ac:dyDescent="0.2">
      <c r="B151" s="132"/>
      <c r="C151" s="133" t="s">
        <v>228</v>
      </c>
      <c r="D151" s="133" t="s">
        <v>105</v>
      </c>
      <c r="E151" s="134" t="s">
        <v>229</v>
      </c>
      <c r="F151" s="135" t="s">
        <v>230</v>
      </c>
      <c r="G151" s="136" t="s">
        <v>113</v>
      </c>
      <c r="H151" s="137">
        <v>1</v>
      </c>
      <c r="I151" s="138"/>
      <c r="J151" s="139">
        <f t="shared" si="0"/>
        <v>0</v>
      </c>
      <c r="K151" s="140"/>
      <c r="L151" s="141"/>
      <c r="M151" s="142" t="s">
        <v>1</v>
      </c>
      <c r="N151" s="143" t="s">
        <v>37</v>
      </c>
      <c r="P151" s="144">
        <f t="shared" si="1"/>
        <v>0</v>
      </c>
      <c r="Q151" s="144">
        <v>0</v>
      </c>
      <c r="R151" s="144">
        <f t="shared" si="2"/>
        <v>0</v>
      </c>
      <c r="S151" s="144">
        <v>0</v>
      </c>
      <c r="T151" s="145">
        <f t="shared" si="3"/>
        <v>0</v>
      </c>
      <c r="AR151" s="146" t="s">
        <v>128</v>
      </c>
      <c r="AT151" s="146" t="s">
        <v>105</v>
      </c>
      <c r="AU151" s="146" t="s">
        <v>115</v>
      </c>
      <c r="AY151" s="13" t="s">
        <v>108</v>
      </c>
      <c r="BE151" s="147">
        <f t="shared" si="4"/>
        <v>0</v>
      </c>
      <c r="BF151" s="147">
        <f t="shared" si="5"/>
        <v>0</v>
      </c>
      <c r="BG151" s="147">
        <f t="shared" si="6"/>
        <v>0</v>
      </c>
      <c r="BH151" s="147">
        <f t="shared" si="7"/>
        <v>0</v>
      </c>
      <c r="BI151" s="147">
        <f t="shared" si="8"/>
        <v>0</v>
      </c>
      <c r="BJ151" s="13" t="s">
        <v>115</v>
      </c>
      <c r="BK151" s="147">
        <f t="shared" si="9"/>
        <v>0</v>
      </c>
      <c r="BL151" s="13" t="s">
        <v>125</v>
      </c>
      <c r="BM151" s="146" t="s">
        <v>231</v>
      </c>
    </row>
    <row r="152" spans="2:65" s="1" customFormat="1" ht="16.5" customHeight="1" x14ac:dyDescent="0.2">
      <c r="B152" s="132"/>
      <c r="C152" s="133" t="s">
        <v>232</v>
      </c>
      <c r="D152" s="133" t="s">
        <v>105</v>
      </c>
      <c r="E152" s="134" t="s">
        <v>233</v>
      </c>
      <c r="F152" s="135" t="s">
        <v>234</v>
      </c>
      <c r="G152" s="136" t="s">
        <v>113</v>
      </c>
      <c r="H152" s="137">
        <v>8</v>
      </c>
      <c r="I152" s="138"/>
      <c r="J152" s="139">
        <f t="shared" si="0"/>
        <v>0</v>
      </c>
      <c r="K152" s="140"/>
      <c r="L152" s="141"/>
      <c r="M152" s="142" t="s">
        <v>1</v>
      </c>
      <c r="N152" s="143" t="s">
        <v>37</v>
      </c>
      <c r="P152" s="144">
        <f t="shared" si="1"/>
        <v>0</v>
      </c>
      <c r="Q152" s="144">
        <v>0</v>
      </c>
      <c r="R152" s="144">
        <f t="shared" si="2"/>
        <v>0</v>
      </c>
      <c r="S152" s="144">
        <v>0</v>
      </c>
      <c r="T152" s="145">
        <f t="shared" si="3"/>
        <v>0</v>
      </c>
      <c r="AR152" s="146" t="s">
        <v>128</v>
      </c>
      <c r="AT152" s="146" t="s">
        <v>105</v>
      </c>
      <c r="AU152" s="146" t="s">
        <v>115</v>
      </c>
      <c r="AY152" s="13" t="s">
        <v>108</v>
      </c>
      <c r="BE152" s="147">
        <f t="shared" si="4"/>
        <v>0</v>
      </c>
      <c r="BF152" s="147">
        <f t="shared" si="5"/>
        <v>0</v>
      </c>
      <c r="BG152" s="147">
        <f t="shared" si="6"/>
        <v>0</v>
      </c>
      <c r="BH152" s="147">
        <f t="shared" si="7"/>
        <v>0</v>
      </c>
      <c r="BI152" s="147">
        <f t="shared" si="8"/>
        <v>0</v>
      </c>
      <c r="BJ152" s="13" t="s">
        <v>115</v>
      </c>
      <c r="BK152" s="147">
        <f t="shared" si="9"/>
        <v>0</v>
      </c>
      <c r="BL152" s="13" t="s">
        <v>125</v>
      </c>
      <c r="BM152" s="146" t="s">
        <v>235</v>
      </c>
    </row>
    <row r="153" spans="2:65" s="1" customFormat="1" ht="16.5" customHeight="1" x14ac:dyDescent="0.2">
      <c r="B153" s="132"/>
      <c r="C153" s="148" t="s">
        <v>236</v>
      </c>
      <c r="D153" s="148" t="s">
        <v>120</v>
      </c>
      <c r="E153" s="149" t="s">
        <v>237</v>
      </c>
      <c r="F153" s="150" t="s">
        <v>238</v>
      </c>
      <c r="G153" s="151" t="s">
        <v>171</v>
      </c>
      <c r="H153" s="152">
        <v>80</v>
      </c>
      <c r="I153" s="153"/>
      <c r="J153" s="154">
        <f t="shared" si="0"/>
        <v>0</v>
      </c>
      <c r="K153" s="155"/>
      <c r="L153" s="28"/>
      <c r="M153" s="156" t="s">
        <v>1</v>
      </c>
      <c r="N153" s="157" t="s">
        <v>37</v>
      </c>
      <c r="P153" s="144">
        <f t="shared" si="1"/>
        <v>0</v>
      </c>
      <c r="Q153" s="144">
        <v>0</v>
      </c>
      <c r="R153" s="144">
        <f t="shared" si="2"/>
        <v>0</v>
      </c>
      <c r="S153" s="144">
        <v>0</v>
      </c>
      <c r="T153" s="145">
        <f t="shared" si="3"/>
        <v>0</v>
      </c>
      <c r="AR153" s="146" t="s">
        <v>123</v>
      </c>
      <c r="AT153" s="146" t="s">
        <v>120</v>
      </c>
      <c r="AU153" s="146" t="s">
        <v>115</v>
      </c>
      <c r="AY153" s="13" t="s">
        <v>108</v>
      </c>
      <c r="BE153" s="147">
        <f t="shared" si="4"/>
        <v>0</v>
      </c>
      <c r="BF153" s="147">
        <f t="shared" si="5"/>
        <v>0</v>
      </c>
      <c r="BG153" s="147">
        <f t="shared" si="6"/>
        <v>0</v>
      </c>
      <c r="BH153" s="147">
        <f t="shared" si="7"/>
        <v>0</v>
      </c>
      <c r="BI153" s="147">
        <f t="shared" si="8"/>
        <v>0</v>
      </c>
      <c r="BJ153" s="13" t="s">
        <v>115</v>
      </c>
      <c r="BK153" s="147">
        <f t="shared" si="9"/>
        <v>0</v>
      </c>
      <c r="BL153" s="13" t="s">
        <v>123</v>
      </c>
      <c r="BM153" s="146" t="s">
        <v>239</v>
      </c>
    </row>
    <row r="154" spans="2:65" s="1" customFormat="1" ht="16.5" customHeight="1" x14ac:dyDescent="0.2">
      <c r="B154" s="132"/>
      <c r="C154" s="133" t="s">
        <v>240</v>
      </c>
      <c r="D154" s="133" t="s">
        <v>105</v>
      </c>
      <c r="E154" s="134" t="s">
        <v>241</v>
      </c>
      <c r="F154" s="135" t="s">
        <v>242</v>
      </c>
      <c r="G154" s="136" t="s">
        <v>171</v>
      </c>
      <c r="H154" s="137">
        <v>80</v>
      </c>
      <c r="I154" s="138"/>
      <c r="J154" s="139">
        <f t="shared" si="0"/>
        <v>0</v>
      </c>
      <c r="K154" s="140"/>
      <c r="L154" s="141"/>
      <c r="M154" s="142" t="s">
        <v>1</v>
      </c>
      <c r="N154" s="143" t="s">
        <v>37</v>
      </c>
      <c r="P154" s="144">
        <f t="shared" si="1"/>
        <v>0</v>
      </c>
      <c r="Q154" s="144">
        <v>0</v>
      </c>
      <c r="R154" s="144">
        <f t="shared" si="2"/>
        <v>0</v>
      </c>
      <c r="S154" s="144">
        <v>0</v>
      </c>
      <c r="T154" s="145">
        <f t="shared" si="3"/>
        <v>0</v>
      </c>
      <c r="AR154" s="146" t="s">
        <v>144</v>
      </c>
      <c r="AT154" s="146" t="s">
        <v>105</v>
      </c>
      <c r="AU154" s="146" t="s">
        <v>115</v>
      </c>
      <c r="AY154" s="13" t="s">
        <v>108</v>
      </c>
      <c r="BE154" s="147">
        <f t="shared" si="4"/>
        <v>0</v>
      </c>
      <c r="BF154" s="147">
        <f t="shared" si="5"/>
        <v>0</v>
      </c>
      <c r="BG154" s="147">
        <f t="shared" si="6"/>
        <v>0</v>
      </c>
      <c r="BH154" s="147">
        <f t="shared" si="7"/>
        <v>0</v>
      </c>
      <c r="BI154" s="147">
        <f t="shared" si="8"/>
        <v>0</v>
      </c>
      <c r="BJ154" s="13" t="s">
        <v>115</v>
      </c>
      <c r="BK154" s="147">
        <f t="shared" si="9"/>
        <v>0</v>
      </c>
      <c r="BL154" s="13" t="s">
        <v>123</v>
      </c>
      <c r="BM154" s="146" t="s">
        <v>243</v>
      </c>
    </row>
    <row r="155" spans="2:65" s="1" customFormat="1" ht="16.5" customHeight="1" x14ac:dyDescent="0.2">
      <c r="B155" s="132"/>
      <c r="C155" s="148" t="s">
        <v>244</v>
      </c>
      <c r="D155" s="148" t="s">
        <v>120</v>
      </c>
      <c r="E155" s="149" t="s">
        <v>245</v>
      </c>
      <c r="F155" s="150" t="s">
        <v>246</v>
      </c>
      <c r="G155" s="151" t="s">
        <v>247</v>
      </c>
      <c r="H155" s="152">
        <v>1</v>
      </c>
      <c r="I155" s="153"/>
      <c r="J155" s="154">
        <f t="shared" si="0"/>
        <v>0</v>
      </c>
      <c r="K155" s="155"/>
      <c r="L155" s="28"/>
      <c r="M155" s="156" t="s">
        <v>1</v>
      </c>
      <c r="N155" s="157" t="s">
        <v>37</v>
      </c>
      <c r="P155" s="144">
        <f t="shared" si="1"/>
        <v>0</v>
      </c>
      <c r="Q155" s="144">
        <v>0</v>
      </c>
      <c r="R155" s="144">
        <f t="shared" si="2"/>
        <v>0</v>
      </c>
      <c r="S155" s="144">
        <v>0</v>
      </c>
      <c r="T155" s="145">
        <f t="shared" si="3"/>
        <v>0</v>
      </c>
      <c r="AR155" s="146" t="s">
        <v>125</v>
      </c>
      <c r="AT155" s="146" t="s">
        <v>120</v>
      </c>
      <c r="AU155" s="146" t="s">
        <v>115</v>
      </c>
      <c r="AY155" s="13" t="s">
        <v>108</v>
      </c>
      <c r="BE155" s="147">
        <f t="shared" si="4"/>
        <v>0</v>
      </c>
      <c r="BF155" s="147">
        <f t="shared" si="5"/>
        <v>0</v>
      </c>
      <c r="BG155" s="147">
        <f t="shared" si="6"/>
        <v>0</v>
      </c>
      <c r="BH155" s="147">
        <f t="shared" si="7"/>
        <v>0</v>
      </c>
      <c r="BI155" s="147">
        <f t="shared" si="8"/>
        <v>0</v>
      </c>
      <c r="BJ155" s="13" t="s">
        <v>115</v>
      </c>
      <c r="BK155" s="147">
        <f t="shared" si="9"/>
        <v>0</v>
      </c>
      <c r="BL155" s="13" t="s">
        <v>125</v>
      </c>
      <c r="BM155" s="146" t="s">
        <v>248</v>
      </c>
    </row>
    <row r="156" spans="2:65" s="1" customFormat="1" ht="16.5" customHeight="1" x14ac:dyDescent="0.2">
      <c r="B156" s="132"/>
      <c r="C156" s="148" t="s">
        <v>249</v>
      </c>
      <c r="D156" s="148" t="s">
        <v>120</v>
      </c>
      <c r="E156" s="149" t="s">
        <v>250</v>
      </c>
      <c r="F156" s="150" t="s">
        <v>251</v>
      </c>
      <c r="G156" s="151" t="s">
        <v>247</v>
      </c>
      <c r="H156" s="152">
        <v>1</v>
      </c>
      <c r="I156" s="153"/>
      <c r="J156" s="154">
        <f t="shared" si="0"/>
        <v>0</v>
      </c>
      <c r="K156" s="155"/>
      <c r="L156" s="28"/>
      <c r="M156" s="156" t="s">
        <v>1</v>
      </c>
      <c r="N156" s="157" t="s">
        <v>37</v>
      </c>
      <c r="P156" s="144">
        <f t="shared" si="1"/>
        <v>0</v>
      </c>
      <c r="Q156" s="144">
        <v>0</v>
      </c>
      <c r="R156" s="144">
        <f t="shared" si="2"/>
        <v>0</v>
      </c>
      <c r="S156" s="144">
        <v>0</v>
      </c>
      <c r="T156" s="145">
        <f t="shared" si="3"/>
        <v>0</v>
      </c>
      <c r="AR156" s="146" t="s">
        <v>125</v>
      </c>
      <c r="AT156" s="146" t="s">
        <v>120</v>
      </c>
      <c r="AU156" s="146" t="s">
        <v>115</v>
      </c>
      <c r="AY156" s="13" t="s">
        <v>108</v>
      </c>
      <c r="BE156" s="147">
        <f t="shared" si="4"/>
        <v>0</v>
      </c>
      <c r="BF156" s="147">
        <f t="shared" si="5"/>
        <v>0</v>
      </c>
      <c r="BG156" s="147">
        <f t="shared" si="6"/>
        <v>0</v>
      </c>
      <c r="BH156" s="147">
        <f t="shared" si="7"/>
        <v>0</v>
      </c>
      <c r="BI156" s="147">
        <f t="shared" si="8"/>
        <v>0</v>
      </c>
      <c r="BJ156" s="13" t="s">
        <v>115</v>
      </c>
      <c r="BK156" s="147">
        <f t="shared" si="9"/>
        <v>0</v>
      </c>
      <c r="BL156" s="13" t="s">
        <v>125</v>
      </c>
      <c r="BM156" s="146" t="s">
        <v>252</v>
      </c>
    </row>
    <row r="157" spans="2:65" s="1" customFormat="1" ht="16.5" customHeight="1" x14ac:dyDescent="0.2">
      <c r="B157" s="132"/>
      <c r="C157" s="148" t="s">
        <v>253</v>
      </c>
      <c r="D157" s="148" t="s">
        <v>120</v>
      </c>
      <c r="E157" s="149" t="s">
        <v>254</v>
      </c>
      <c r="F157" s="150" t="s">
        <v>255</v>
      </c>
      <c r="G157" s="151" t="s">
        <v>247</v>
      </c>
      <c r="H157" s="152">
        <v>1</v>
      </c>
      <c r="I157" s="153"/>
      <c r="J157" s="154">
        <f t="shared" si="0"/>
        <v>0</v>
      </c>
      <c r="K157" s="155"/>
      <c r="L157" s="28"/>
      <c r="M157" s="156" t="s">
        <v>1</v>
      </c>
      <c r="N157" s="157" t="s">
        <v>37</v>
      </c>
      <c r="P157" s="144">
        <f t="shared" si="1"/>
        <v>0</v>
      </c>
      <c r="Q157" s="144">
        <v>0</v>
      </c>
      <c r="R157" s="144">
        <f t="shared" si="2"/>
        <v>0</v>
      </c>
      <c r="S157" s="144">
        <v>0</v>
      </c>
      <c r="T157" s="145">
        <f t="shared" si="3"/>
        <v>0</v>
      </c>
      <c r="AR157" s="146" t="s">
        <v>125</v>
      </c>
      <c r="AT157" s="146" t="s">
        <v>120</v>
      </c>
      <c r="AU157" s="146" t="s">
        <v>115</v>
      </c>
      <c r="AY157" s="13" t="s">
        <v>108</v>
      </c>
      <c r="BE157" s="147">
        <f t="shared" si="4"/>
        <v>0</v>
      </c>
      <c r="BF157" s="147">
        <f t="shared" si="5"/>
        <v>0</v>
      </c>
      <c r="BG157" s="147">
        <f t="shared" si="6"/>
        <v>0</v>
      </c>
      <c r="BH157" s="147">
        <f t="shared" si="7"/>
        <v>0</v>
      </c>
      <c r="BI157" s="147">
        <f t="shared" si="8"/>
        <v>0</v>
      </c>
      <c r="BJ157" s="13" t="s">
        <v>115</v>
      </c>
      <c r="BK157" s="147">
        <f t="shared" si="9"/>
        <v>0</v>
      </c>
      <c r="BL157" s="13" t="s">
        <v>125</v>
      </c>
      <c r="BM157" s="146" t="s">
        <v>256</v>
      </c>
    </row>
    <row r="158" spans="2:65" s="1" customFormat="1" ht="16.5" customHeight="1" x14ac:dyDescent="0.2">
      <c r="B158" s="132"/>
      <c r="C158" s="133" t="s">
        <v>257</v>
      </c>
      <c r="D158" s="133" t="s">
        <v>105</v>
      </c>
      <c r="E158" s="134" t="s">
        <v>258</v>
      </c>
      <c r="F158" s="135" t="s">
        <v>259</v>
      </c>
      <c r="G158" s="136" t="s">
        <v>113</v>
      </c>
      <c r="H158" s="137">
        <v>1</v>
      </c>
      <c r="I158" s="138"/>
      <c r="J158" s="139">
        <f t="shared" si="0"/>
        <v>0</v>
      </c>
      <c r="K158" s="140"/>
      <c r="L158" s="141"/>
      <c r="M158" s="142" t="s">
        <v>1</v>
      </c>
      <c r="N158" s="143" t="s">
        <v>37</v>
      </c>
      <c r="P158" s="144">
        <f t="shared" si="1"/>
        <v>0</v>
      </c>
      <c r="Q158" s="144">
        <v>0</v>
      </c>
      <c r="R158" s="144">
        <f t="shared" si="2"/>
        <v>0</v>
      </c>
      <c r="S158" s="144">
        <v>0</v>
      </c>
      <c r="T158" s="145">
        <f t="shared" si="3"/>
        <v>0</v>
      </c>
      <c r="AR158" s="146" t="s">
        <v>128</v>
      </c>
      <c r="AT158" s="146" t="s">
        <v>105</v>
      </c>
      <c r="AU158" s="146" t="s">
        <v>115</v>
      </c>
      <c r="AY158" s="13" t="s">
        <v>108</v>
      </c>
      <c r="BE158" s="147">
        <f t="shared" si="4"/>
        <v>0</v>
      </c>
      <c r="BF158" s="147">
        <f t="shared" si="5"/>
        <v>0</v>
      </c>
      <c r="BG158" s="147">
        <f t="shared" si="6"/>
        <v>0</v>
      </c>
      <c r="BH158" s="147">
        <f t="shared" si="7"/>
        <v>0</v>
      </c>
      <c r="BI158" s="147">
        <f t="shared" si="8"/>
        <v>0</v>
      </c>
      <c r="BJ158" s="13" t="s">
        <v>115</v>
      </c>
      <c r="BK158" s="147">
        <f t="shared" si="9"/>
        <v>0</v>
      </c>
      <c r="BL158" s="13" t="s">
        <v>125</v>
      </c>
      <c r="BM158" s="146" t="s">
        <v>260</v>
      </c>
    </row>
    <row r="159" spans="2:65" s="1" customFormat="1" ht="16.5" customHeight="1" x14ac:dyDescent="0.2">
      <c r="B159" s="132"/>
      <c r="C159" s="133" t="s">
        <v>261</v>
      </c>
      <c r="D159" s="133" t="s">
        <v>105</v>
      </c>
      <c r="E159" s="134" t="s">
        <v>262</v>
      </c>
      <c r="F159" s="135" t="s">
        <v>263</v>
      </c>
      <c r="G159" s="136" t="s">
        <v>113</v>
      </c>
      <c r="H159" s="137">
        <v>3</v>
      </c>
      <c r="I159" s="138"/>
      <c r="J159" s="139">
        <f t="shared" si="0"/>
        <v>0</v>
      </c>
      <c r="K159" s="140"/>
      <c r="L159" s="141"/>
      <c r="M159" s="142" t="s">
        <v>1</v>
      </c>
      <c r="N159" s="143" t="s">
        <v>37</v>
      </c>
      <c r="P159" s="144">
        <f t="shared" si="1"/>
        <v>0</v>
      </c>
      <c r="Q159" s="144">
        <v>0</v>
      </c>
      <c r="R159" s="144">
        <f t="shared" si="2"/>
        <v>0</v>
      </c>
      <c r="S159" s="144">
        <v>0</v>
      </c>
      <c r="T159" s="145">
        <f t="shared" si="3"/>
        <v>0</v>
      </c>
      <c r="AR159" s="146" t="s">
        <v>128</v>
      </c>
      <c r="AT159" s="146" t="s">
        <v>105</v>
      </c>
      <c r="AU159" s="146" t="s">
        <v>115</v>
      </c>
      <c r="AY159" s="13" t="s">
        <v>108</v>
      </c>
      <c r="BE159" s="147">
        <f t="shared" si="4"/>
        <v>0</v>
      </c>
      <c r="BF159" s="147">
        <f t="shared" si="5"/>
        <v>0</v>
      </c>
      <c r="BG159" s="147">
        <f t="shared" si="6"/>
        <v>0</v>
      </c>
      <c r="BH159" s="147">
        <f t="shared" si="7"/>
        <v>0</v>
      </c>
      <c r="BI159" s="147">
        <f t="shared" si="8"/>
        <v>0</v>
      </c>
      <c r="BJ159" s="13" t="s">
        <v>115</v>
      </c>
      <c r="BK159" s="147">
        <f t="shared" si="9"/>
        <v>0</v>
      </c>
      <c r="BL159" s="13" t="s">
        <v>125</v>
      </c>
      <c r="BM159" s="146" t="s">
        <v>264</v>
      </c>
    </row>
    <row r="160" spans="2:65" s="1" customFormat="1" ht="16.5" customHeight="1" x14ac:dyDescent="0.2">
      <c r="B160" s="132"/>
      <c r="C160" s="133" t="s">
        <v>265</v>
      </c>
      <c r="D160" s="133" t="s">
        <v>105</v>
      </c>
      <c r="E160" s="134" t="s">
        <v>266</v>
      </c>
      <c r="F160" s="135" t="s">
        <v>267</v>
      </c>
      <c r="G160" s="136" t="s">
        <v>113</v>
      </c>
      <c r="H160" s="137">
        <v>1</v>
      </c>
      <c r="I160" s="138"/>
      <c r="J160" s="139">
        <f t="shared" si="0"/>
        <v>0</v>
      </c>
      <c r="K160" s="140"/>
      <c r="L160" s="141"/>
      <c r="M160" s="142" t="s">
        <v>1</v>
      </c>
      <c r="N160" s="143" t="s">
        <v>37</v>
      </c>
      <c r="P160" s="144">
        <f t="shared" si="1"/>
        <v>0</v>
      </c>
      <c r="Q160" s="144">
        <v>0</v>
      </c>
      <c r="R160" s="144">
        <f t="shared" si="2"/>
        <v>0</v>
      </c>
      <c r="S160" s="144">
        <v>0</v>
      </c>
      <c r="T160" s="145">
        <f t="shared" si="3"/>
        <v>0</v>
      </c>
      <c r="AR160" s="146" t="s">
        <v>128</v>
      </c>
      <c r="AT160" s="146" t="s">
        <v>105</v>
      </c>
      <c r="AU160" s="146" t="s">
        <v>115</v>
      </c>
      <c r="AY160" s="13" t="s">
        <v>108</v>
      </c>
      <c r="BE160" s="147">
        <f t="shared" si="4"/>
        <v>0</v>
      </c>
      <c r="BF160" s="147">
        <f t="shared" si="5"/>
        <v>0</v>
      </c>
      <c r="BG160" s="147">
        <f t="shared" si="6"/>
        <v>0</v>
      </c>
      <c r="BH160" s="147">
        <f t="shared" si="7"/>
        <v>0</v>
      </c>
      <c r="BI160" s="147">
        <f t="shared" si="8"/>
        <v>0</v>
      </c>
      <c r="BJ160" s="13" t="s">
        <v>115</v>
      </c>
      <c r="BK160" s="147">
        <f t="shared" si="9"/>
        <v>0</v>
      </c>
      <c r="BL160" s="13" t="s">
        <v>125</v>
      </c>
      <c r="BM160" s="146" t="s">
        <v>268</v>
      </c>
    </row>
    <row r="161" spans="2:65" s="11" customFormat="1" ht="22.95" customHeight="1" x14ac:dyDescent="0.25">
      <c r="B161" s="121"/>
      <c r="D161" s="122" t="s">
        <v>70</v>
      </c>
      <c r="E161" s="130" t="s">
        <v>269</v>
      </c>
      <c r="F161" s="130" t="s">
        <v>270</v>
      </c>
      <c r="I161" s="124"/>
      <c r="J161" s="131">
        <f>BK161</f>
        <v>0</v>
      </c>
      <c r="L161" s="121"/>
      <c r="M161" s="125"/>
      <c r="P161" s="126">
        <f>SUM(P162:P163)</f>
        <v>0</v>
      </c>
      <c r="R161" s="126">
        <f>SUM(R162:R163)</f>
        <v>0</v>
      </c>
      <c r="T161" s="127">
        <f>SUM(T162:T163)</f>
        <v>0</v>
      </c>
      <c r="AR161" s="122" t="s">
        <v>107</v>
      </c>
      <c r="AT161" s="128" t="s">
        <v>70</v>
      </c>
      <c r="AU161" s="128" t="s">
        <v>79</v>
      </c>
      <c r="AY161" s="122" t="s">
        <v>108</v>
      </c>
      <c r="BK161" s="129">
        <f>SUM(BK162:BK163)</f>
        <v>0</v>
      </c>
    </row>
    <row r="162" spans="2:65" s="1" customFormat="1" ht="16.5" customHeight="1" x14ac:dyDescent="0.2">
      <c r="B162" s="132"/>
      <c r="C162" s="148" t="s">
        <v>271</v>
      </c>
      <c r="D162" s="148" t="s">
        <v>120</v>
      </c>
      <c r="E162" s="149" t="s">
        <v>272</v>
      </c>
      <c r="F162" s="150" t="s">
        <v>273</v>
      </c>
      <c r="G162" s="151" t="s">
        <v>171</v>
      </c>
      <c r="H162" s="152">
        <v>180</v>
      </c>
      <c r="I162" s="153"/>
      <c r="J162" s="154">
        <f>ROUND(I162*H162,2)</f>
        <v>0</v>
      </c>
      <c r="K162" s="155"/>
      <c r="L162" s="28"/>
      <c r="M162" s="156" t="s">
        <v>1</v>
      </c>
      <c r="N162" s="157" t="s">
        <v>37</v>
      </c>
      <c r="P162" s="144">
        <f>O162*H162</f>
        <v>0</v>
      </c>
      <c r="Q162" s="144">
        <v>0</v>
      </c>
      <c r="R162" s="144">
        <f>Q162*H162</f>
        <v>0</v>
      </c>
      <c r="S162" s="144">
        <v>0</v>
      </c>
      <c r="T162" s="145">
        <f>S162*H162</f>
        <v>0</v>
      </c>
      <c r="AR162" s="146" t="s">
        <v>123</v>
      </c>
      <c r="AT162" s="146" t="s">
        <v>120</v>
      </c>
      <c r="AU162" s="146" t="s">
        <v>115</v>
      </c>
      <c r="AY162" s="13" t="s">
        <v>108</v>
      </c>
      <c r="BE162" s="147">
        <f>IF(N162="základná",J162,0)</f>
        <v>0</v>
      </c>
      <c r="BF162" s="147">
        <f>IF(N162="znížená",J162,0)</f>
        <v>0</v>
      </c>
      <c r="BG162" s="147">
        <f>IF(N162="zákl. prenesená",J162,0)</f>
        <v>0</v>
      </c>
      <c r="BH162" s="147">
        <f>IF(N162="zníž. prenesená",J162,0)</f>
        <v>0</v>
      </c>
      <c r="BI162" s="147">
        <f>IF(N162="nulová",J162,0)</f>
        <v>0</v>
      </c>
      <c r="BJ162" s="13" t="s">
        <v>115</v>
      </c>
      <c r="BK162" s="147">
        <f>ROUND(I162*H162,2)</f>
        <v>0</v>
      </c>
      <c r="BL162" s="13" t="s">
        <v>123</v>
      </c>
      <c r="BM162" s="146" t="s">
        <v>274</v>
      </c>
    </row>
    <row r="163" spans="2:65" s="1" customFormat="1" ht="24.15" customHeight="1" x14ac:dyDescent="0.2">
      <c r="B163" s="132"/>
      <c r="C163" s="133" t="s">
        <v>275</v>
      </c>
      <c r="D163" s="133" t="s">
        <v>105</v>
      </c>
      <c r="E163" s="134" t="s">
        <v>276</v>
      </c>
      <c r="F163" s="135" t="s">
        <v>277</v>
      </c>
      <c r="G163" s="136" t="s">
        <v>171</v>
      </c>
      <c r="H163" s="137">
        <v>180</v>
      </c>
      <c r="I163" s="138"/>
      <c r="J163" s="139">
        <f>ROUND(I163*H163,2)</f>
        <v>0</v>
      </c>
      <c r="K163" s="140"/>
      <c r="L163" s="141"/>
      <c r="M163" s="142" t="s">
        <v>1</v>
      </c>
      <c r="N163" s="143" t="s">
        <v>37</v>
      </c>
      <c r="P163" s="144">
        <f>O163*H163</f>
        <v>0</v>
      </c>
      <c r="Q163" s="144">
        <v>0</v>
      </c>
      <c r="R163" s="144">
        <f>Q163*H163</f>
        <v>0</v>
      </c>
      <c r="S163" s="144">
        <v>0</v>
      </c>
      <c r="T163" s="145">
        <f>S163*H163</f>
        <v>0</v>
      </c>
      <c r="AR163" s="146" t="s">
        <v>144</v>
      </c>
      <c r="AT163" s="146" t="s">
        <v>105</v>
      </c>
      <c r="AU163" s="146" t="s">
        <v>115</v>
      </c>
      <c r="AY163" s="13" t="s">
        <v>108</v>
      </c>
      <c r="BE163" s="147">
        <f>IF(N163="základná",J163,0)</f>
        <v>0</v>
      </c>
      <c r="BF163" s="147">
        <f>IF(N163="znížená",J163,0)</f>
        <v>0</v>
      </c>
      <c r="BG163" s="147">
        <f>IF(N163="zákl. prenesená",J163,0)</f>
        <v>0</v>
      </c>
      <c r="BH163" s="147">
        <f>IF(N163="zníž. prenesená",J163,0)</f>
        <v>0</v>
      </c>
      <c r="BI163" s="147">
        <f>IF(N163="nulová",J163,0)</f>
        <v>0</v>
      </c>
      <c r="BJ163" s="13" t="s">
        <v>115</v>
      </c>
      <c r="BK163" s="147">
        <f>ROUND(I163*H163,2)</f>
        <v>0</v>
      </c>
      <c r="BL163" s="13" t="s">
        <v>123</v>
      </c>
      <c r="BM163" s="146" t="s">
        <v>278</v>
      </c>
    </row>
    <row r="164" spans="2:65" s="1" customFormat="1" ht="49.95" customHeight="1" x14ac:dyDescent="0.25">
      <c r="B164" s="28"/>
      <c r="E164" s="123" t="s">
        <v>279</v>
      </c>
      <c r="F164" s="123" t="s">
        <v>280</v>
      </c>
      <c r="J164" s="111">
        <f t="shared" ref="J164:J174" si="10">BK164</f>
        <v>0</v>
      </c>
      <c r="L164" s="28"/>
      <c r="M164" s="158"/>
      <c r="T164" s="54"/>
      <c r="AT164" s="13" t="s">
        <v>70</v>
      </c>
      <c r="AU164" s="13" t="s">
        <v>71</v>
      </c>
      <c r="AY164" s="13" t="s">
        <v>281</v>
      </c>
      <c r="BK164" s="147">
        <f>SUM(BK165:BK174)</f>
        <v>0</v>
      </c>
    </row>
    <row r="165" spans="2:65" s="1" customFormat="1" ht="16.350000000000001" customHeight="1" x14ac:dyDescent="0.2">
      <c r="B165" s="28"/>
      <c r="C165" s="159" t="s">
        <v>1</v>
      </c>
      <c r="D165" s="159" t="s">
        <v>120</v>
      </c>
      <c r="E165" s="160" t="s">
        <v>1</v>
      </c>
      <c r="F165" s="161" t="s">
        <v>1</v>
      </c>
      <c r="G165" s="162" t="s">
        <v>1</v>
      </c>
      <c r="H165" s="163"/>
      <c r="I165" s="164"/>
      <c r="J165" s="165">
        <f t="shared" si="10"/>
        <v>0</v>
      </c>
      <c r="K165" s="166"/>
      <c r="L165" s="28"/>
      <c r="M165" s="167" t="s">
        <v>1</v>
      </c>
      <c r="N165" s="168" t="s">
        <v>37</v>
      </c>
      <c r="T165" s="54"/>
      <c r="AT165" s="13" t="s">
        <v>281</v>
      </c>
      <c r="AU165" s="13" t="s">
        <v>79</v>
      </c>
      <c r="AY165" s="13" t="s">
        <v>281</v>
      </c>
      <c r="BE165" s="147">
        <f t="shared" ref="BE165:BE174" si="11">IF(N165="základná",J165,0)</f>
        <v>0</v>
      </c>
      <c r="BF165" s="147">
        <f t="shared" ref="BF165:BF174" si="12">IF(N165="znížená",J165,0)</f>
        <v>0</v>
      </c>
      <c r="BG165" s="147">
        <f t="shared" ref="BG165:BG174" si="13">IF(N165="zákl. prenesená",J165,0)</f>
        <v>0</v>
      </c>
      <c r="BH165" s="147">
        <f t="shared" ref="BH165:BH174" si="14">IF(N165="zníž. prenesená",J165,0)</f>
        <v>0</v>
      </c>
      <c r="BI165" s="147">
        <f t="shared" ref="BI165:BI174" si="15">IF(N165="nulová",J165,0)</f>
        <v>0</v>
      </c>
      <c r="BJ165" s="13" t="s">
        <v>115</v>
      </c>
      <c r="BK165" s="147">
        <f t="shared" ref="BK165:BK174" si="16">I165*H165</f>
        <v>0</v>
      </c>
    </row>
    <row r="166" spans="2:65" s="1" customFormat="1" ht="16.350000000000001" customHeight="1" x14ac:dyDescent="0.2">
      <c r="B166" s="28"/>
      <c r="C166" s="159" t="s">
        <v>1</v>
      </c>
      <c r="D166" s="159" t="s">
        <v>120</v>
      </c>
      <c r="E166" s="160" t="s">
        <v>1</v>
      </c>
      <c r="F166" s="161" t="s">
        <v>1</v>
      </c>
      <c r="G166" s="162" t="s">
        <v>1</v>
      </c>
      <c r="H166" s="163"/>
      <c r="I166" s="164"/>
      <c r="J166" s="165">
        <f t="shared" si="10"/>
        <v>0</v>
      </c>
      <c r="K166" s="166"/>
      <c r="L166" s="28"/>
      <c r="M166" s="167" t="s">
        <v>1</v>
      </c>
      <c r="N166" s="168" t="s">
        <v>37</v>
      </c>
      <c r="T166" s="54"/>
      <c r="AT166" s="13" t="s">
        <v>281</v>
      </c>
      <c r="AU166" s="13" t="s">
        <v>79</v>
      </c>
      <c r="AY166" s="13" t="s">
        <v>281</v>
      </c>
      <c r="BE166" s="147">
        <f t="shared" si="11"/>
        <v>0</v>
      </c>
      <c r="BF166" s="147">
        <f t="shared" si="12"/>
        <v>0</v>
      </c>
      <c r="BG166" s="147">
        <f t="shared" si="13"/>
        <v>0</v>
      </c>
      <c r="BH166" s="147">
        <f t="shared" si="14"/>
        <v>0</v>
      </c>
      <c r="BI166" s="147">
        <f t="shared" si="15"/>
        <v>0</v>
      </c>
      <c r="BJ166" s="13" t="s">
        <v>115</v>
      </c>
      <c r="BK166" s="147">
        <f t="shared" si="16"/>
        <v>0</v>
      </c>
    </row>
    <row r="167" spans="2:65" s="1" customFormat="1" ht="16.350000000000001" customHeight="1" x14ac:dyDescent="0.2">
      <c r="B167" s="28"/>
      <c r="C167" s="159" t="s">
        <v>1</v>
      </c>
      <c r="D167" s="159" t="s">
        <v>120</v>
      </c>
      <c r="E167" s="160" t="s">
        <v>1</v>
      </c>
      <c r="F167" s="161" t="s">
        <v>1</v>
      </c>
      <c r="G167" s="162" t="s">
        <v>1</v>
      </c>
      <c r="H167" s="163"/>
      <c r="I167" s="164"/>
      <c r="J167" s="165">
        <f t="shared" si="10"/>
        <v>0</v>
      </c>
      <c r="K167" s="166"/>
      <c r="L167" s="28"/>
      <c r="M167" s="167" t="s">
        <v>1</v>
      </c>
      <c r="N167" s="168" t="s">
        <v>37</v>
      </c>
      <c r="T167" s="54"/>
      <c r="AT167" s="13" t="s">
        <v>281</v>
      </c>
      <c r="AU167" s="13" t="s">
        <v>79</v>
      </c>
      <c r="AY167" s="13" t="s">
        <v>281</v>
      </c>
      <c r="BE167" s="147">
        <f t="shared" si="11"/>
        <v>0</v>
      </c>
      <c r="BF167" s="147">
        <f t="shared" si="12"/>
        <v>0</v>
      </c>
      <c r="BG167" s="147">
        <f t="shared" si="13"/>
        <v>0</v>
      </c>
      <c r="BH167" s="147">
        <f t="shared" si="14"/>
        <v>0</v>
      </c>
      <c r="BI167" s="147">
        <f t="shared" si="15"/>
        <v>0</v>
      </c>
      <c r="BJ167" s="13" t="s">
        <v>115</v>
      </c>
      <c r="BK167" s="147">
        <f t="shared" si="16"/>
        <v>0</v>
      </c>
    </row>
    <row r="168" spans="2:65" s="1" customFormat="1" ht="16.350000000000001" customHeight="1" x14ac:dyDescent="0.2">
      <c r="B168" s="28"/>
      <c r="C168" s="159" t="s">
        <v>1</v>
      </c>
      <c r="D168" s="159" t="s">
        <v>120</v>
      </c>
      <c r="E168" s="160" t="s">
        <v>1</v>
      </c>
      <c r="F168" s="161" t="s">
        <v>1</v>
      </c>
      <c r="G168" s="162" t="s">
        <v>1</v>
      </c>
      <c r="H168" s="163"/>
      <c r="I168" s="164"/>
      <c r="J168" s="165">
        <f t="shared" si="10"/>
        <v>0</v>
      </c>
      <c r="K168" s="166"/>
      <c r="L168" s="28"/>
      <c r="M168" s="167" t="s">
        <v>1</v>
      </c>
      <c r="N168" s="168" t="s">
        <v>37</v>
      </c>
      <c r="T168" s="54"/>
      <c r="AT168" s="13" t="s">
        <v>281</v>
      </c>
      <c r="AU168" s="13" t="s">
        <v>79</v>
      </c>
      <c r="AY168" s="13" t="s">
        <v>281</v>
      </c>
      <c r="BE168" s="147">
        <f t="shared" si="11"/>
        <v>0</v>
      </c>
      <c r="BF168" s="147">
        <f t="shared" si="12"/>
        <v>0</v>
      </c>
      <c r="BG168" s="147">
        <f t="shared" si="13"/>
        <v>0</v>
      </c>
      <c r="BH168" s="147">
        <f t="shared" si="14"/>
        <v>0</v>
      </c>
      <c r="BI168" s="147">
        <f t="shared" si="15"/>
        <v>0</v>
      </c>
      <c r="BJ168" s="13" t="s">
        <v>115</v>
      </c>
      <c r="BK168" s="147">
        <f t="shared" si="16"/>
        <v>0</v>
      </c>
    </row>
    <row r="169" spans="2:65" s="1" customFormat="1" ht="16.350000000000001" customHeight="1" x14ac:dyDescent="0.2">
      <c r="B169" s="28"/>
      <c r="C169" s="159" t="s">
        <v>1</v>
      </c>
      <c r="D169" s="159" t="s">
        <v>120</v>
      </c>
      <c r="E169" s="160" t="s">
        <v>1</v>
      </c>
      <c r="F169" s="161" t="s">
        <v>1</v>
      </c>
      <c r="G169" s="162" t="s">
        <v>1</v>
      </c>
      <c r="H169" s="163"/>
      <c r="I169" s="164"/>
      <c r="J169" s="165">
        <f t="shared" si="10"/>
        <v>0</v>
      </c>
      <c r="K169" s="166"/>
      <c r="L169" s="28"/>
      <c r="M169" s="167" t="s">
        <v>1</v>
      </c>
      <c r="N169" s="168" t="s">
        <v>37</v>
      </c>
      <c r="T169" s="54"/>
      <c r="AT169" s="13" t="s">
        <v>281</v>
      </c>
      <c r="AU169" s="13" t="s">
        <v>79</v>
      </c>
      <c r="AY169" s="13" t="s">
        <v>281</v>
      </c>
      <c r="BE169" s="147">
        <f t="shared" si="11"/>
        <v>0</v>
      </c>
      <c r="BF169" s="147">
        <f t="shared" si="12"/>
        <v>0</v>
      </c>
      <c r="BG169" s="147">
        <f t="shared" si="13"/>
        <v>0</v>
      </c>
      <c r="BH169" s="147">
        <f t="shared" si="14"/>
        <v>0</v>
      </c>
      <c r="BI169" s="147">
        <f t="shared" si="15"/>
        <v>0</v>
      </c>
      <c r="BJ169" s="13" t="s">
        <v>115</v>
      </c>
      <c r="BK169" s="147">
        <f t="shared" si="16"/>
        <v>0</v>
      </c>
    </row>
    <row r="170" spans="2:65" s="1" customFormat="1" ht="16.350000000000001" customHeight="1" x14ac:dyDescent="0.2">
      <c r="B170" s="28"/>
      <c r="C170" s="159" t="s">
        <v>1</v>
      </c>
      <c r="D170" s="159" t="s">
        <v>120</v>
      </c>
      <c r="E170" s="160" t="s">
        <v>1</v>
      </c>
      <c r="F170" s="161" t="s">
        <v>1</v>
      </c>
      <c r="G170" s="162" t="s">
        <v>1</v>
      </c>
      <c r="H170" s="163"/>
      <c r="I170" s="164"/>
      <c r="J170" s="165">
        <f t="shared" si="10"/>
        <v>0</v>
      </c>
      <c r="K170" s="166"/>
      <c r="L170" s="28"/>
      <c r="M170" s="167" t="s">
        <v>1</v>
      </c>
      <c r="N170" s="168" t="s">
        <v>37</v>
      </c>
      <c r="T170" s="54"/>
      <c r="AT170" s="13" t="s">
        <v>281</v>
      </c>
      <c r="AU170" s="13" t="s">
        <v>79</v>
      </c>
      <c r="AY170" s="13" t="s">
        <v>281</v>
      </c>
      <c r="BE170" s="147">
        <f t="shared" si="11"/>
        <v>0</v>
      </c>
      <c r="BF170" s="147">
        <f t="shared" si="12"/>
        <v>0</v>
      </c>
      <c r="BG170" s="147">
        <f t="shared" si="13"/>
        <v>0</v>
      </c>
      <c r="BH170" s="147">
        <f t="shared" si="14"/>
        <v>0</v>
      </c>
      <c r="BI170" s="147">
        <f t="shared" si="15"/>
        <v>0</v>
      </c>
      <c r="BJ170" s="13" t="s">
        <v>115</v>
      </c>
      <c r="BK170" s="147">
        <f t="shared" si="16"/>
        <v>0</v>
      </c>
    </row>
    <row r="171" spans="2:65" s="1" customFormat="1" ht="16.350000000000001" customHeight="1" x14ac:dyDescent="0.2">
      <c r="B171" s="28"/>
      <c r="C171" s="159" t="s">
        <v>1</v>
      </c>
      <c r="D171" s="159" t="s">
        <v>120</v>
      </c>
      <c r="E171" s="160" t="s">
        <v>1</v>
      </c>
      <c r="F171" s="161" t="s">
        <v>1</v>
      </c>
      <c r="G171" s="162" t="s">
        <v>1</v>
      </c>
      <c r="H171" s="163"/>
      <c r="I171" s="164"/>
      <c r="J171" s="165">
        <f t="shared" si="10"/>
        <v>0</v>
      </c>
      <c r="K171" s="166"/>
      <c r="L171" s="28"/>
      <c r="M171" s="167" t="s">
        <v>1</v>
      </c>
      <c r="N171" s="168" t="s">
        <v>37</v>
      </c>
      <c r="T171" s="54"/>
      <c r="AT171" s="13" t="s">
        <v>281</v>
      </c>
      <c r="AU171" s="13" t="s">
        <v>79</v>
      </c>
      <c r="AY171" s="13" t="s">
        <v>281</v>
      </c>
      <c r="BE171" s="147">
        <f t="shared" si="11"/>
        <v>0</v>
      </c>
      <c r="BF171" s="147">
        <f t="shared" si="12"/>
        <v>0</v>
      </c>
      <c r="BG171" s="147">
        <f t="shared" si="13"/>
        <v>0</v>
      </c>
      <c r="BH171" s="147">
        <f t="shared" si="14"/>
        <v>0</v>
      </c>
      <c r="BI171" s="147">
        <f t="shared" si="15"/>
        <v>0</v>
      </c>
      <c r="BJ171" s="13" t="s">
        <v>115</v>
      </c>
      <c r="BK171" s="147">
        <f t="shared" si="16"/>
        <v>0</v>
      </c>
    </row>
    <row r="172" spans="2:65" s="1" customFormat="1" ht="16.350000000000001" customHeight="1" x14ac:dyDescent="0.2">
      <c r="B172" s="28"/>
      <c r="C172" s="159" t="s">
        <v>1</v>
      </c>
      <c r="D172" s="159" t="s">
        <v>120</v>
      </c>
      <c r="E172" s="160" t="s">
        <v>1</v>
      </c>
      <c r="F172" s="161" t="s">
        <v>1</v>
      </c>
      <c r="G172" s="162" t="s">
        <v>1</v>
      </c>
      <c r="H172" s="163"/>
      <c r="I172" s="164"/>
      <c r="J172" s="165">
        <f t="shared" si="10"/>
        <v>0</v>
      </c>
      <c r="K172" s="166"/>
      <c r="L172" s="28"/>
      <c r="M172" s="167" t="s">
        <v>1</v>
      </c>
      <c r="N172" s="168" t="s">
        <v>37</v>
      </c>
      <c r="T172" s="54"/>
      <c r="AT172" s="13" t="s">
        <v>281</v>
      </c>
      <c r="AU172" s="13" t="s">
        <v>79</v>
      </c>
      <c r="AY172" s="13" t="s">
        <v>281</v>
      </c>
      <c r="BE172" s="147">
        <f t="shared" si="11"/>
        <v>0</v>
      </c>
      <c r="BF172" s="147">
        <f t="shared" si="12"/>
        <v>0</v>
      </c>
      <c r="BG172" s="147">
        <f t="shared" si="13"/>
        <v>0</v>
      </c>
      <c r="BH172" s="147">
        <f t="shared" si="14"/>
        <v>0</v>
      </c>
      <c r="BI172" s="147">
        <f t="shared" si="15"/>
        <v>0</v>
      </c>
      <c r="BJ172" s="13" t="s">
        <v>115</v>
      </c>
      <c r="BK172" s="147">
        <f t="shared" si="16"/>
        <v>0</v>
      </c>
    </row>
    <row r="173" spans="2:65" s="1" customFormat="1" ht="16.350000000000001" customHeight="1" x14ac:dyDescent="0.2">
      <c r="B173" s="28"/>
      <c r="C173" s="159" t="s">
        <v>1</v>
      </c>
      <c r="D173" s="159" t="s">
        <v>120</v>
      </c>
      <c r="E173" s="160" t="s">
        <v>1</v>
      </c>
      <c r="F173" s="161" t="s">
        <v>1</v>
      </c>
      <c r="G173" s="162" t="s">
        <v>1</v>
      </c>
      <c r="H173" s="163"/>
      <c r="I173" s="164"/>
      <c r="J173" s="165">
        <f t="shared" si="10"/>
        <v>0</v>
      </c>
      <c r="K173" s="166"/>
      <c r="L173" s="28"/>
      <c r="M173" s="167" t="s">
        <v>1</v>
      </c>
      <c r="N173" s="168" t="s">
        <v>37</v>
      </c>
      <c r="T173" s="54"/>
      <c r="AT173" s="13" t="s">
        <v>281</v>
      </c>
      <c r="AU173" s="13" t="s">
        <v>79</v>
      </c>
      <c r="AY173" s="13" t="s">
        <v>281</v>
      </c>
      <c r="BE173" s="147">
        <f t="shared" si="11"/>
        <v>0</v>
      </c>
      <c r="BF173" s="147">
        <f t="shared" si="12"/>
        <v>0</v>
      </c>
      <c r="BG173" s="147">
        <f t="shared" si="13"/>
        <v>0</v>
      </c>
      <c r="BH173" s="147">
        <f t="shared" si="14"/>
        <v>0</v>
      </c>
      <c r="BI173" s="147">
        <f t="shared" si="15"/>
        <v>0</v>
      </c>
      <c r="BJ173" s="13" t="s">
        <v>115</v>
      </c>
      <c r="BK173" s="147">
        <f t="shared" si="16"/>
        <v>0</v>
      </c>
    </row>
    <row r="174" spans="2:65" s="1" customFormat="1" ht="16.350000000000001" customHeight="1" x14ac:dyDescent="0.2">
      <c r="B174" s="28"/>
      <c r="C174" s="159" t="s">
        <v>1</v>
      </c>
      <c r="D174" s="159" t="s">
        <v>120</v>
      </c>
      <c r="E174" s="160" t="s">
        <v>1</v>
      </c>
      <c r="F174" s="161" t="s">
        <v>1</v>
      </c>
      <c r="G174" s="162" t="s">
        <v>1</v>
      </c>
      <c r="H174" s="163"/>
      <c r="I174" s="164"/>
      <c r="J174" s="165">
        <f t="shared" si="10"/>
        <v>0</v>
      </c>
      <c r="K174" s="166"/>
      <c r="L174" s="28"/>
      <c r="M174" s="167" t="s">
        <v>1</v>
      </c>
      <c r="N174" s="168" t="s">
        <v>37</v>
      </c>
      <c r="O174" s="169"/>
      <c r="P174" s="169"/>
      <c r="Q174" s="169"/>
      <c r="R174" s="169"/>
      <c r="S174" s="169"/>
      <c r="T174" s="170"/>
      <c r="AT174" s="13" t="s">
        <v>281</v>
      </c>
      <c r="AU174" s="13" t="s">
        <v>79</v>
      </c>
      <c r="AY174" s="13" t="s">
        <v>281</v>
      </c>
      <c r="BE174" s="147">
        <f t="shared" si="11"/>
        <v>0</v>
      </c>
      <c r="BF174" s="147">
        <f t="shared" si="12"/>
        <v>0</v>
      </c>
      <c r="BG174" s="147">
        <f t="shared" si="13"/>
        <v>0</v>
      </c>
      <c r="BH174" s="147">
        <f t="shared" si="14"/>
        <v>0</v>
      </c>
      <c r="BI174" s="147">
        <f t="shared" si="15"/>
        <v>0</v>
      </c>
      <c r="BJ174" s="13" t="s">
        <v>115</v>
      </c>
      <c r="BK174" s="147">
        <f t="shared" si="16"/>
        <v>0</v>
      </c>
    </row>
    <row r="175" spans="2:65" s="1" customFormat="1" ht="6.9" customHeight="1" x14ac:dyDescent="0.2">
      <c r="B175" s="43"/>
      <c r="C175" s="44"/>
      <c r="D175" s="44"/>
      <c r="E175" s="44"/>
      <c r="F175" s="44"/>
      <c r="G175" s="44"/>
      <c r="H175" s="44"/>
      <c r="I175" s="44"/>
      <c r="J175" s="44"/>
      <c r="K175" s="44"/>
      <c r="L175" s="28"/>
    </row>
  </sheetData>
  <autoFilter ref="C119:K174" xr:uid="{00000000-0009-0000-0000-000001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dataValidations count="2">
    <dataValidation type="list" allowBlank="1" showInputMessage="1" showErrorMessage="1" error="Povolené sú hodnoty K, M." sqref="D165:D175" xr:uid="{00000000-0002-0000-0100-000000000000}">
      <formula1>"K, M"</formula1>
    </dataValidation>
    <dataValidation type="list" allowBlank="1" showInputMessage="1" showErrorMessage="1" error="Povolené sú hodnoty základná, znížená, nulová." sqref="N165:N175" xr:uid="{00000000-0002-0000-01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01 - FVZ</vt:lpstr>
      <vt:lpstr>'01 - FVZ'!Názvy_tlače</vt:lpstr>
      <vt:lpstr>'Rekapitulácia stavby'!Názvy_tlače</vt:lpstr>
      <vt:lpstr>'01 - FVZ'!Oblasť_tlače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Projektant</dc:creator>
  <cp:lastModifiedBy>Stanislav Gajdos</cp:lastModifiedBy>
  <dcterms:created xsi:type="dcterms:W3CDTF">2022-04-21T05:01:03Z</dcterms:created>
  <dcterms:modified xsi:type="dcterms:W3CDTF">2023-03-09T12:13:48Z</dcterms:modified>
</cp:coreProperties>
</file>