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spravce\Documents\PB\KINO SVĚT SOUPISY PRACÍ\"/>
    </mc:Choice>
  </mc:AlternateContent>
  <bookViews>
    <workbookView xWindow="-120" yWindow="-120" windowWidth="29040" windowHeight="15840" activeTab="1"/>
  </bookViews>
  <sheets>
    <sheet name="Pokyny pro vyplnění" sheetId="11" r:id="rId1"/>
    <sheet name="Stavba" sheetId="1" r:id="rId2"/>
    <sheet name="VzorPolozky" sheetId="10" state="hidden" r:id="rId3"/>
    <sheet name="Rozpočet Pol" sheetId="12" r:id="rId4"/>
  </sheets>
  <externalReferences>
    <externalReference r:id="rId5"/>
  </externalReferences>
  <definedNames>
    <definedName name="CelkemDPHVypocet" localSheetId="1">Stavba!$H$40</definedName>
    <definedName name="CenaCelkem">Stavba!$G$29</definedName>
    <definedName name="CenaCelkemBezDPH">Stavba!$G$28</definedName>
    <definedName name="CenaCelkemVypocet" localSheetId="1">Stavba!$I$40</definedName>
    <definedName name="cisloobjektu">Stavba!$C$3</definedName>
    <definedName name="CisloRozpoctu">'[1]Krycí list'!$C$2</definedName>
    <definedName name="CisloStavby" localSheetId="1">Stavba!$C$2</definedName>
    <definedName name="cislostavby">'[1]Krycí list'!$A$7</definedName>
    <definedName name="CisloStavebnihoRozpoctu">Stavba!$D$4</definedName>
    <definedName name="dadresa">Stavba!$D$12:$G$12</definedName>
    <definedName name="DIČ" localSheetId="1">Stavba!$I$12</definedName>
    <definedName name="dmisto">Stavba!$D$13:$G$13</definedName>
    <definedName name="DPHSni">Stavba!$G$24</definedName>
    <definedName name="DPHZakl">Stavba!$G$26</definedName>
    <definedName name="dpsc" localSheetId="1">Stavba!$C$13</definedName>
    <definedName name="IČO" localSheetId="1">Stavba!$I$11</definedName>
    <definedName name="Mena">Stavba!$J$29</definedName>
    <definedName name="MistoStavby">Stavba!$D$4</definedName>
    <definedName name="nazevobjektu">Stavba!$D$3</definedName>
    <definedName name="NazevRozpoctu">'[1]Krycí list'!$D$2</definedName>
    <definedName name="NazevStavby" localSheetId="1">Stavba!$D$2</definedName>
    <definedName name="nazevstavby">'[1]Krycí list'!$C$7</definedName>
    <definedName name="NazevStavebnihoRozpoctu">Stavba!$E$4</definedName>
    <definedName name="oadresa">Stavba!$D$6</definedName>
    <definedName name="Objednatel" localSheetId="1">Stavba!$D$5</definedName>
    <definedName name="Objekt" localSheetId="1">Stavba!$B$38</definedName>
    <definedName name="_xlnm.Print_Area" localSheetId="3">'Rozpočet Pol'!$A$1:$V$87</definedName>
    <definedName name="_xlnm.Print_Area" localSheetId="1">Stavba!$A$1:$J$48</definedName>
    <definedName name="odic" localSheetId="1">Stavba!$I$6</definedName>
    <definedName name="oico" localSheetId="1">Stavba!$I$5</definedName>
    <definedName name="omisto" localSheetId="1">Stavba!$D$7</definedName>
    <definedName name="onazev" localSheetId="1">Stavba!$D$6</definedName>
    <definedName name="opsc" localSheetId="1">Stavba!$C$7</definedName>
    <definedName name="padresa">Stavba!$D$9</definedName>
    <definedName name="pdic">Stavba!$I$9</definedName>
    <definedName name="pico">Stavba!$I$8</definedName>
    <definedName name="pmisto">Stavba!$D$10</definedName>
    <definedName name="PocetMJ">#REF!</definedName>
    <definedName name="PoptavkaID">Stavba!$A$1</definedName>
    <definedName name="pPSC">Stavba!$C$10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Stavba!$F$40</definedName>
    <definedName name="ZakladDPHZakl">Stavba!$G$25</definedName>
    <definedName name="ZakladDPHZaklVypocet" localSheetId="1">Stavba!$G$40</definedName>
    <definedName name="Zaokrouhleni">Stavba!$G$27</definedName>
    <definedName name="Zhotovitel">Stavba!$D$11:$G$11</definedName>
  </definedNames>
  <calcPr calcId="152511"/>
  <customWorkbookViews>
    <customWorkbookView name="Radim" guid="{B7E7C763-C459-487D-8ABA-5CFDDFBD5A84}" maximized="1" xWindow="-8" yWindow="-8" windowWidth="1296" windowHeight="1040"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D77" i="12" l="1"/>
  <c r="F39" i="1" s="1"/>
  <c r="BB75" i="12"/>
  <c r="BB73" i="12"/>
  <c r="BB71" i="12"/>
  <c r="BB69" i="12"/>
  <c r="BB67" i="12"/>
  <c r="BB65" i="12"/>
  <c r="BB63" i="12"/>
  <c r="BB61" i="12"/>
  <c r="BB60" i="12"/>
  <c r="BB59" i="12"/>
  <c r="BB58" i="12"/>
  <c r="BB57" i="12"/>
  <c r="BB56" i="12"/>
  <c r="BB55" i="12"/>
  <c r="BB54" i="12"/>
  <c r="BB53" i="12"/>
  <c r="BB52" i="12"/>
  <c r="BB51" i="12"/>
  <c r="BB50" i="12"/>
  <c r="BB49" i="12"/>
  <c r="BB48" i="12"/>
  <c r="BB47" i="12"/>
  <c r="BB46" i="12"/>
  <c r="BB45" i="12"/>
  <c r="BB44" i="12"/>
  <c r="BB43" i="12"/>
  <c r="BB42" i="12"/>
  <c r="BB41" i="12"/>
  <c r="BB40" i="12"/>
  <c r="BB39" i="12"/>
  <c r="BB38" i="12"/>
  <c r="BB37" i="12"/>
  <c r="BB36" i="12"/>
  <c r="BB35" i="12"/>
  <c r="BB34" i="12"/>
  <c r="BB33" i="12"/>
  <c r="BB32" i="12"/>
  <c r="BB31" i="12"/>
  <c r="BB30" i="12"/>
  <c r="BB28" i="12"/>
  <c r="BB26" i="12"/>
  <c r="BB24" i="12"/>
  <c r="BB22" i="12"/>
  <c r="BB20" i="12"/>
  <c r="BB18" i="12"/>
  <c r="BB16" i="12"/>
  <c r="BB14" i="12"/>
  <c r="BB12" i="12"/>
  <c r="BB10" i="12"/>
  <c r="H9" i="12"/>
  <c r="N9" i="12" s="1"/>
  <c r="J9" i="12"/>
  <c r="L9" i="12"/>
  <c r="P9" i="12"/>
  <c r="R9" i="12"/>
  <c r="V9" i="12"/>
  <c r="H11" i="12"/>
  <c r="N11" i="12" s="1"/>
  <c r="J11" i="12"/>
  <c r="L11" i="12"/>
  <c r="P11" i="12"/>
  <c r="R11" i="12"/>
  <c r="V11" i="12"/>
  <c r="H13" i="12"/>
  <c r="J13" i="12"/>
  <c r="L13" i="12"/>
  <c r="N13" i="12"/>
  <c r="P13" i="12"/>
  <c r="R13" i="12"/>
  <c r="V13" i="12"/>
  <c r="H15" i="12"/>
  <c r="N15" i="12" s="1"/>
  <c r="J15" i="12"/>
  <c r="L15" i="12"/>
  <c r="P15" i="12"/>
  <c r="R15" i="12"/>
  <c r="V15" i="12"/>
  <c r="H17" i="12"/>
  <c r="J17" i="12"/>
  <c r="L17" i="12"/>
  <c r="N17" i="12"/>
  <c r="P17" i="12"/>
  <c r="R17" i="12"/>
  <c r="V17" i="12"/>
  <c r="H19" i="12"/>
  <c r="N19" i="12" s="1"/>
  <c r="J19" i="12"/>
  <c r="L19" i="12"/>
  <c r="P19" i="12"/>
  <c r="R19" i="12"/>
  <c r="V19" i="12"/>
  <c r="H21" i="12"/>
  <c r="J21" i="12"/>
  <c r="L21" i="12"/>
  <c r="N21" i="12"/>
  <c r="P21" i="12"/>
  <c r="R21" i="12"/>
  <c r="V21" i="12"/>
  <c r="H23" i="12"/>
  <c r="N23" i="12" s="1"/>
  <c r="J23" i="12"/>
  <c r="L23" i="12"/>
  <c r="P23" i="12"/>
  <c r="R23" i="12"/>
  <c r="V23" i="12"/>
  <c r="H25" i="12"/>
  <c r="N25" i="12" s="1"/>
  <c r="J25" i="12"/>
  <c r="L25" i="12"/>
  <c r="P25" i="12"/>
  <c r="R25" i="12"/>
  <c r="V25" i="12"/>
  <c r="H27" i="12"/>
  <c r="N27" i="12" s="1"/>
  <c r="J27" i="12"/>
  <c r="L27" i="12"/>
  <c r="P27" i="12"/>
  <c r="R27" i="12"/>
  <c r="V27" i="12"/>
  <c r="H29" i="12"/>
  <c r="N29" i="12" s="1"/>
  <c r="J29" i="12"/>
  <c r="L29" i="12"/>
  <c r="P29" i="12"/>
  <c r="R29" i="12"/>
  <c r="V29" i="12"/>
  <c r="H62" i="12"/>
  <c r="N62" i="12" s="1"/>
  <c r="J62" i="12"/>
  <c r="L62" i="12"/>
  <c r="P62" i="12"/>
  <c r="R62" i="12"/>
  <c r="V62" i="12"/>
  <c r="H64" i="12"/>
  <c r="J64" i="12"/>
  <c r="L64" i="12"/>
  <c r="N64" i="12"/>
  <c r="P64" i="12"/>
  <c r="R64" i="12"/>
  <c r="V64" i="12"/>
  <c r="H66" i="12"/>
  <c r="N66" i="12" s="1"/>
  <c r="J66" i="12"/>
  <c r="L66" i="12"/>
  <c r="P66" i="12"/>
  <c r="R66" i="12"/>
  <c r="V66" i="12"/>
  <c r="H68" i="12"/>
  <c r="N68" i="12" s="1"/>
  <c r="J68" i="12"/>
  <c r="L68" i="12"/>
  <c r="P68" i="12"/>
  <c r="R68" i="12"/>
  <c r="V68" i="12"/>
  <c r="H70" i="12"/>
  <c r="N70" i="12" s="1"/>
  <c r="J70" i="12"/>
  <c r="L70" i="12"/>
  <c r="P70" i="12"/>
  <c r="R70" i="12"/>
  <c r="V70" i="12"/>
  <c r="H72" i="12"/>
  <c r="J72" i="12"/>
  <c r="L72" i="12"/>
  <c r="N72" i="12"/>
  <c r="P72" i="12"/>
  <c r="R72" i="12"/>
  <c r="V72" i="12"/>
  <c r="H74" i="12"/>
  <c r="N74" i="12" s="1"/>
  <c r="J74" i="12"/>
  <c r="L74" i="12"/>
  <c r="P74" i="12"/>
  <c r="R74" i="12"/>
  <c r="V74" i="12"/>
  <c r="I20" i="1"/>
  <c r="I18" i="1"/>
  <c r="I17" i="1"/>
  <c r="I16" i="1"/>
  <c r="G27" i="1"/>
  <c r="J28" i="1"/>
  <c r="J26" i="1"/>
  <c r="G38" i="1"/>
  <c r="F38" i="1"/>
  <c r="J25" i="1"/>
  <c r="J27" i="1"/>
  <c r="E26" i="1"/>
  <c r="F40" i="1" l="1"/>
  <c r="V8" i="12"/>
  <c r="P8" i="12"/>
  <c r="J8" i="12"/>
  <c r="H8" i="12"/>
  <c r="AE77" i="12"/>
  <c r="G39" i="1" s="1"/>
  <c r="G40" i="1" s="1"/>
  <c r="R8" i="12"/>
  <c r="L8" i="12"/>
  <c r="G25" i="1"/>
  <c r="G26" i="1" s="1"/>
  <c r="G29" i="1" s="1"/>
  <c r="N8" i="12"/>
  <c r="G28" i="1" l="1"/>
  <c r="I47" i="1"/>
  <c r="H77" i="12"/>
  <c r="H39" i="1"/>
  <c r="H40" i="1" l="1"/>
  <c r="I39" i="1"/>
  <c r="I40" i="1" s="1"/>
  <c r="J39" i="1" s="1"/>
  <c r="J40" i="1" s="1"/>
  <c r="I19" i="1"/>
  <c r="I21" i="1" s="1"/>
  <c r="I48" i="1"/>
</calcChain>
</file>

<file path=xl/comments1.xml><?xml version="1.0" encoding="utf-8"?>
<comments xmlns="http://schemas.openxmlformats.org/spreadsheetml/2006/main">
  <authors>
    <author>Radim Štěpánek</author>
  </authors>
  <commentList>
    <comment ref="D11" authorId="0" shapeId="0">
      <text>
        <r>
          <rPr>
            <sz val="9"/>
            <color indexed="81"/>
            <rFont val="Tahoma"/>
            <family val="2"/>
            <charset val="238"/>
          </rPr>
          <t>Název</t>
        </r>
      </text>
    </comment>
    <comment ref="I11" authorId="0" shapeId="0">
      <text>
        <r>
          <rPr>
            <sz val="9"/>
            <color indexed="81"/>
            <rFont val="Tahoma"/>
            <family val="2"/>
            <charset val="238"/>
          </rPr>
          <t>IČO</t>
        </r>
      </text>
    </comment>
    <comment ref="D12" authorId="0" shapeId="0">
      <text>
        <r>
          <rPr>
            <sz val="9"/>
            <color indexed="81"/>
            <rFont val="Tahoma"/>
            <family val="2"/>
            <charset val="238"/>
          </rPr>
          <t>Ulice</t>
        </r>
      </text>
    </comment>
    <comment ref="I12" authorId="0" shapeId="0">
      <text>
        <r>
          <rPr>
            <sz val="9"/>
            <color indexed="81"/>
            <rFont val="Tahoma"/>
            <family val="2"/>
            <charset val="238"/>
          </rPr>
          <t>DIČ</t>
        </r>
      </text>
    </comment>
    <comment ref="C13" authorId="0" shapeId="0">
      <text>
        <r>
          <rPr>
            <sz val="9"/>
            <color indexed="81"/>
            <rFont val="Tahoma"/>
            <family val="2"/>
            <charset val="238"/>
          </rPr>
          <t>PSČ</t>
        </r>
      </text>
    </comment>
    <comment ref="D13" authorId="0" shapeId="0">
      <text>
        <r>
          <rPr>
            <sz val="9"/>
            <color indexed="81"/>
            <rFont val="Tahoma"/>
            <family val="2"/>
            <charset val="238"/>
          </rPr>
          <t>Ulice</t>
        </r>
      </text>
    </comment>
  </commentList>
</comments>
</file>

<file path=xl/sharedStrings.xml><?xml version="1.0" encoding="utf-8"?>
<sst xmlns="http://schemas.openxmlformats.org/spreadsheetml/2006/main" count="306" uniqueCount="178">
  <si>
    <t>%</t>
  </si>
  <si>
    <t>Cena celkem</t>
  </si>
  <si>
    <t>Za zhotovitele</t>
  </si>
  <si>
    <t>Za objednatele</t>
  </si>
  <si>
    <t>Zaokrouhlení</t>
  </si>
  <si>
    <t>Název</t>
  </si>
  <si>
    <t xml:space="preserve">Položkový rozpočet </t>
  </si>
  <si>
    <t>O:</t>
  </si>
  <si>
    <t>R:</t>
  </si>
  <si>
    <t>dne</t>
  </si>
  <si>
    <t>v</t>
  </si>
  <si>
    <t>Základ pro základní DPH</t>
  </si>
  <si>
    <t xml:space="preserve">Základní DPH </t>
  </si>
  <si>
    <t>Rekapitulace dílčích částí</t>
  </si>
  <si>
    <t>Číslo</t>
  </si>
  <si>
    <t>DPH celkem</t>
  </si>
  <si>
    <t>Zhotovitel:</t>
  </si>
  <si>
    <t>Projektant:</t>
  </si>
  <si>
    <t>Vypracoval:</t>
  </si>
  <si>
    <t>Objednatel:</t>
  </si>
  <si>
    <t>Cena celkem bez DPH</t>
  </si>
  <si>
    <t>HSV</t>
  </si>
  <si>
    <t>PSV</t>
  </si>
  <si>
    <t>MON</t>
  </si>
  <si>
    <t>Celkem</t>
  </si>
  <si>
    <t>Dodávka</t>
  </si>
  <si>
    <t>Montáž</t>
  </si>
  <si>
    <t>Rozpis ceny</t>
  </si>
  <si>
    <t>Rekapitulace daní</t>
  </si>
  <si>
    <t>IČ:</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</si>
  <si>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</si>
  <si>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</si>
  <si>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</si>
  <si>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</si>
  <si>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</si>
  <si>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</si>
  <si>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Zakázka:</t>
  </si>
  <si>
    <t>Z:</t>
  </si>
  <si>
    <t>VEDLEJŠÍ A OSTATNÍ NÁKLADY</t>
  </si>
  <si>
    <t>Rozpočet:</t>
  </si>
  <si>
    <t>Misto</t>
  </si>
  <si>
    <t>KOMPLEXNÍ STAVEBNÍ ÚPRAVY OBJEKTU KINA SVĚT, HODONÍN</t>
  </si>
  <si>
    <t>Rozpočet</t>
  </si>
  <si>
    <t>Celkem za stavbu</t>
  </si>
  <si>
    <t>CZK</t>
  </si>
  <si>
    <t>Rekapitulace dílů</t>
  </si>
  <si>
    <t>Typ dílu</t>
  </si>
  <si>
    <t>VN</t>
  </si>
  <si>
    <t>ON</t>
  </si>
  <si>
    <t>S:</t>
  </si>
  <si>
    <t>#TypZaznamu#</t>
  </si>
  <si>
    <t>STA</t>
  </si>
  <si>
    <t>OBJ</t>
  </si>
  <si>
    <t>ROZ</t>
  </si>
  <si>
    <t>C:</t>
  </si>
  <si>
    <t>CAS_STR</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</si>
  <si>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</si>
  <si>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</si>
  <si>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</si>
  <si>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</si>
  <si>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</si>
  <si>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</si>
  <si>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</si>
  <si>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</si>
  <si>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</si>
  <si>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</si>
  <si>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</si>
  <si>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</si>
  <si>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</si>
  <si>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</si>
  <si>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</si>
  <si>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t>
  </si>
  <si>
    <t>Nhod / MJ</t>
  </si>
  <si>
    <t>Nhod celk.</t>
  </si>
  <si>
    <t>Díl:</t>
  </si>
  <si>
    <t>DIL</t>
  </si>
  <si>
    <t>005121010R</t>
  </si>
  <si>
    <t>Vybudování zařízení staveniště</t>
  </si>
  <si>
    <t>soubor</t>
  </si>
  <si>
    <t>POL1_0</t>
  </si>
  <si>
    <t>Do této položky patří náklady s případným vypracováním projektové dokumentace zařízení staveniště, zřízením přípojek energií k objektům zařízení staveniště, vybudování případných měřících odběrných míst a zřízení, případná příprava území pro objekty zařízení staveniště a vlastní vybudování objektů zařízení staveniště.</t>
  </si>
  <si>
    <t>POP</t>
  </si>
  <si>
    <t>005121020R</t>
  </si>
  <si>
    <t xml:space="preserve">Provoz zařízení staveniště </t>
  </si>
  <si>
    <t>Soubor</t>
  </si>
  <si>
    <t>Do této položky patří náklady na vybavení objektů zařízení staveniště, náklady na energie spotřebované dodavatelem v rámci provozu zařízení staveniště, náklady na potřebný úklid v prostorách zařízení staveniště, náklady na nutnou údržbu a opravy na objektech zařízení staveniště a na přípojkách energií.</t>
  </si>
  <si>
    <t>005121030R</t>
  </si>
  <si>
    <t>Odstranění zařízení staveniště</t>
  </si>
  <si>
    <t>Do této položky patří odstranění objektů zařízení staveniště včetně přípojek energií a jejich odvoz. Položka zahrnuje i náklady na úpravu povrchů po odstranění zařízení staveniště a úklid ploch, na kterých bylo zařízení staveniště provozováno.</t>
  </si>
  <si>
    <t>005122010R</t>
  </si>
  <si>
    <t xml:space="preserve">Provoz objednatele </t>
  </si>
  <si>
    <t>Tato kategorie nákladů vyjadřuje ztížené podmínky provádění tam, kde jsou stavební práce zcela nebo zčásti omezovány provozem jiných osob. Jde zejména o zvýšené náklady související s omezením provozem v areálu objednatele nebo o náklady v důsledku nezbytného respektování stávající dopravy ovlivňující stavební práce.</t>
  </si>
  <si>
    <t>005211080R</t>
  </si>
  <si>
    <t xml:space="preserve">Bezpečnostní a hygienická opatření na staveništi </t>
  </si>
  <si>
    <t>Do této položky jsou zahrnuty náklady na ochranu staveniště před vstupem nepovolaných osob, včetně příslušného značení, náklady na oplocení staveniště či na jeho osvětlení, náklady na vypracování potřebné dokumentace pro provoz staveniště z hlediska požární ochrany (požární řád a poplachová směrnice) a z hlediska provozu staveniště (provozně dopravní řád).</t>
  </si>
  <si>
    <t>005211030R</t>
  </si>
  <si>
    <t xml:space="preserve">Dočasná dopravní opatření </t>
  </si>
  <si>
    <t>Do této položky patří náklady na vyhotovení návrhu dočasného dopravního značení, jeho projednání s dotčenými orgány a organizacemi, dodání dopravních značek, jejich rozmístění a přemísťování a jejich údržba v průběhu výstavby včetně následného odstranění po ukončení stavebních prací.</t>
  </si>
  <si>
    <t>005123010R</t>
  </si>
  <si>
    <t>Územní vlivy</t>
  </si>
  <si>
    <t>Tato kategorie nákladů vyjadřuje ztížené podmínky provádění tam, kde se vyskytují omezující vlivy konkrétního prostředí, které mají prokazatelný vliv na provádění stavebních prací, Jedná se zejména o náklady související s extrémními podmínkami místa provádění.</t>
  </si>
  <si>
    <t>005241010R</t>
  </si>
  <si>
    <t xml:space="preserve">Dokumentace skutečného provedení </t>
  </si>
  <si>
    <t>Do této položky patří náklady na vyhotovení dokumentace skutečného provedení stavby a její předání objednateli v požadované formě a požadovaném počtu.</t>
  </si>
  <si>
    <t>005211040R</t>
  </si>
  <si>
    <t xml:space="preserve">Užívání veřejných ploch a prostranství  </t>
  </si>
  <si>
    <t>Do této položky patří náklady a poplatky spojené s užíváním veřejných ploch a prostranství, pokud jsou stavebními pracemi nebo souvisejícími činnostmi dotčeny, a to včetně užívání ploch v souvislosti s uložením stavebního materiálu nebo stavebního odpadu.</t>
  </si>
  <si>
    <t>004111010R</t>
  </si>
  <si>
    <t xml:space="preserve">Průzkumné práce </t>
  </si>
  <si>
    <t>Do této položky patří náklady na provedení průzkumů nebo doplnění stávajících průzkumů a tyto průzkumy nejsou v dostatečném rozsahu součástí projektové dokumentace. Jedná se zejména o stavební průzkum, stavebně statický průzkum a případný průzkum výskytu nebezpečných látek apod.</t>
  </si>
  <si>
    <t>004111020R</t>
  </si>
  <si>
    <t xml:space="preserve">Vypracování projektové dokumentace </t>
  </si>
  <si>
    <t>Do této položky patří náklady spojené s vypracováním projektové dokumentace, většinou v obsahu a rozsahu projektové dokumentace pro provádění stavby, ale mohou zde být obsaženy i náklady na jiné stupně projektové dokumentace, zejména na vypracování výrobní dokumentace částí stavby podle požadavků projektanta.</t>
  </si>
  <si>
    <t>Požadavky na dokumentaci zajišťované dodavatelem stavby:</t>
  </si>
  <si>
    <t>Projektant požaduje vyhotovení výrobní dokumentace u těch částí staveb, které jsou</t>
  </si>
  <si>
    <t>kladeny technické a estetické nároky a dále u těch dodávek a zařízení, u kterých to jejich</t>
  </si>
  <si>
    <t>charakter vyžaduje nebo vyplývá z jejich charakteru. Jedná se o dokumentaci pro tyto části</t>
  </si>
  <si>
    <t>stavby:</t>
  </si>
  <si>
    <t>- čelní fasáda objektu (zavěšená fasáda ze skla a velkoformátových keramických desek)</t>
  </si>
  <si>
    <t>zpracovanou na základě geodetického zaměření fasády včetně statického posouzení</t>
  </si>
  <si>
    <t>podkonstrukce i samotných skel, jako součást dokumentace je nutné zpracovat grafický</t>
  </si>
  <si>
    <t>návrh motivů potisku,</t>
  </si>
  <si>
    <t>- skleněné obklady v interiéru s podsvětlením a potiskem skel. Jako součást dokumentace je</t>
  </si>
  <si>
    <t>nutné zpracovat grafický návrh motivů potisku skel,</t>
  </si>
  <si>
    <t>- zpracování podrobných výkresů výztuže dle vyhlášky č. 499/2006 Sb. v aktuálním znění o</t>
  </si>
  <si>
    <t>dokumentaci staveb součástí dokumentace bude dodán i podrobný výkaz výměr</t>
  </si>
  <si>
    <t>jednotlivých objektů v položkách obsahujících množství výztuže nových</t>
  </si>
  <si>
    <t>železobetonových konstrukcí,</t>
  </si>
  <si>
    <t>- dokumentace pro pomocné práce, výrobně technická dokumentace, dokumentace výrobků</t>
  </si>
  <si>
    <t>dodaných na stavbu jako:</t>
  </si>
  <si>
    <t>- dílenská, dodavatelská dokumentace ocelových konstrukcí,</t>
  </si>
  <si>
    <t>- dílenská, dodavatelská dokumentace skleněných výplní zábradlí včetně statického</t>
  </si>
  <si>
    <t>výpočtu,</t>
  </si>
  <si>
    <t>- dílenské výkresy oken a vstupních dveří včetně statického posouzení použitých rámů a</t>
  </si>
  <si>
    <t>skel, dílenské výkresy budou provedeny na základě geodetického zaměření otvorů ve</t>
  </si>
  <si>
    <t>stavbě,</t>
  </si>
  <si>
    <t>- dodavatelská dokumentace sedadel, která bude obsahovat rozmístění sedadel na základě</t>
  </si>
  <si>
    <t>přesného zaměření včetně statického posouzení uchycení sedadel,</t>
  </si>
  <si>
    <t>- před započetím bouracích prací u jednotlivých objektů musí být dodavatelem zhotoven</t>
  </si>
  <si>
    <t>přesný technologický postup bourání včetně uvedení použitých mechanismů a to tak, aby</t>
  </si>
  <si>
    <t>v průběhu prací nedošlo k nekontrolovatelnému zřícení konstrukcí.</t>
  </si>
  <si>
    <t>Dílenské, dodavatelské dokumentace musí odpovídat dokumentaci pro provádění</t>
  </si>
  <si>
    <t>stavby a musí být vypracovány v souladu s příslušnými, platnými technickými normami,</t>
  </si>
  <si>
    <t>vyhláškami a souvisejícími předpisy!!!</t>
  </si>
  <si>
    <t>005231010R</t>
  </si>
  <si>
    <t>Revize</t>
  </si>
  <si>
    <t>Do této položky patří náklady spojené s provedením zkoušek a revizí předepsaných normami nebo požadovaných projektem.</t>
  </si>
  <si>
    <t>005231020R</t>
  </si>
  <si>
    <t>Individuální a komplexní vyzkoušení</t>
  </si>
  <si>
    <t>Do této položky patří náklady na individuální zkoušky dodaných a smontovaných technologických zařízení včetně komplexního vyzkoušení.</t>
  </si>
  <si>
    <t>005231030R</t>
  </si>
  <si>
    <t xml:space="preserve">Zkušební provoz </t>
  </si>
  <si>
    <t>Do této položky patří náklady zhotovitele na účast na zkušebním provozu včetně všech rizik vyplývajících z nutnosti zásahu či úprav zkoušeného zařízení.</t>
  </si>
  <si>
    <t>005231040R</t>
  </si>
  <si>
    <t>Provozní řády</t>
  </si>
  <si>
    <t>Do této položky patří náklady zhotovitele na vypracování provozních řádů pro zkušební či trvalý provoz včetně nákladů na předání všech návodů k obsluze a údržbě pro technologická zařízení a včetně zaškolení obsluhy objednatele.</t>
  </si>
  <si>
    <t>005211010R</t>
  </si>
  <si>
    <t>Předání a převzetí staveniště</t>
  </si>
  <si>
    <t>Do této položky patří náklady spojené s účastí zhotovitele na předání a převzetí staveniště.</t>
  </si>
  <si>
    <t>005281010R</t>
  </si>
  <si>
    <t>Propagace</t>
  </si>
  <si>
    <t>Do této položky patří náklady spojené s povinnou publicitou, pokud ji objednatel požaduje. Zahrnuje zejména náklady na propagační a informační billboardy, tabule, internetovou propagaci, tiskoviny apod.</t>
  </si>
  <si>
    <t>00528R</t>
  </si>
  <si>
    <t>Odvoz a uskladnění původních sedadel</t>
  </si>
  <si>
    <t>Náklady spojené s naložením, odvozem a uskladněním původních sedadel z kinosálu do skladových prostor investora na hranici katastru města. Jedná se o celkem 311 ks sedadel rozměru cca. 600 x 700 x 900 mm a hmotnosti cca. 20 - 21 kg.</t>
  </si>
  <si>
    <t/>
  </si>
  <si>
    <t>SUM</t>
  </si>
  <si>
    <t>POPUZIV</t>
  </si>
  <si>
    <t>END</t>
  </si>
  <si>
    <t>Soupis vedlejších a ostatních nákladů</t>
  </si>
  <si>
    <t>Vedlejší a ostatní náklady</t>
  </si>
  <si>
    <t>VON</t>
  </si>
  <si>
    <t xml:space="preserve">Položkový soupis </t>
  </si>
  <si>
    <t>Cenová soustava</t>
  </si>
  <si>
    <t>Označení</t>
  </si>
  <si>
    <t>RTS DATA 2017/II</t>
  </si>
  <si>
    <t>vlastní</t>
  </si>
  <si>
    <t>KOMPLEXNÍ STAVEBNÍ ÚPRAVY OBJEKTU KINA SVĚT, HODONÍN (JKSO 8014213)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</si>
</sst>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9"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b/>
      <sz val="9"/>
      <name val="Arial CE"/>
      <charset val="238"/>
    </font>
    <font>
      <sz val="8"/>
      <name val="Arial CE"/>
      <charset val="238"/>
    </font>
    <font>
      <sz val="8"/>
      <color indexed="17"/>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C0C0C0"/>
        <bgColor indexed="64"/>
      </patternFill>
    </fill>
    <fill>
      <patternFill patternType="solid">
        <fgColor rgb="FF99CCFF"/>
        <bgColor indexed="64"/>
      </patternFill>
    </fill>
    <fill>
      <patternFill patternType="solid">
        <fgColor rgb="FFFFFFCC"/>
        <bgColor indexed="64"/>
      </patternFill>
    </fill>
  </fills>
  <borders count="5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auto="1"/>
      </left>
      <right/>
      <top style="thin">
        <color indexed="64"/>
      </top>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thin">
        <color auto="1"/>
      </left>
      <right style="thin">
        <color auto="1"/>
      </right>
      <top/>
      <bottom style="thin">
        <color indexed="64"/>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auto="1"/>
      </bottom>
      <diagonal/>
    </border>
    <border>
      <left/>
      <right/>
      <top style="thin">
        <color auto="1"/>
      </top>
      <bottom style="thin">
        <color auto="1"/>
      </bottom>
      <diagonal/>
    </border>
    <border>
      <left/>
      <right style="thin">
        <color auto="1"/>
      </right>
      <top style="thin">
        <color auto="1"/>
      </top>
      <bottom style="thin">
        <color indexed="64"/>
      </bottom>
      <diagonal/>
    </border>
    <border>
      <left/>
      <right/>
      <top style="thin">
        <color auto="1"/>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right style="thin">
        <color auto="1"/>
      </right>
      <top style="thin">
        <color indexed="64"/>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auto="1"/>
      </top>
      <bottom style="thin">
        <color indexed="64"/>
      </bottom>
      <diagonal/>
    </border>
    <border>
      <left style="thin">
        <color auto="1"/>
      </left>
      <right style="thin">
        <color indexed="64"/>
      </right>
      <top style="thin">
        <color auto="1"/>
      </top>
      <bottom/>
      <diagonal/>
    </border>
    <border>
      <left style="thin">
        <color indexed="64"/>
      </left>
      <right style="thin">
        <color auto="1"/>
      </right>
      <top style="thin">
        <color auto="1"/>
      </top>
      <bottom/>
      <diagonal/>
    </border>
    <border>
      <left style="thin">
        <color auto="1"/>
      </left>
      <right style="thin">
        <color auto="1"/>
      </right>
      <top style="thin">
        <color auto="1"/>
      </top>
      <bottom/>
      <diagonal/>
    </border>
    <border>
      <left style="thin">
        <color indexed="64"/>
      </left>
      <right/>
      <top style="thin">
        <color auto="1"/>
      </top>
      <bottom style="thin">
        <color indexed="64"/>
      </bottom>
      <diagonal/>
    </border>
  </borders>
  <cellStyleXfs count="2">
    <xf numFmtId="0" fontId="0" fillId="0" borderId="0"/>
    <xf numFmtId="0" fontId="1" fillId="0" borderId="0"/>
  </cellStyleXfs>
  <cellXfs count="260">
    <xf numFmtId="0" fontId="0" fillId="0" borderId="0" xfId="0"/>
    <xf numFmtId="0" fontId="0" fillId="0" borderId="0" xfId="0" applyAlignment="1"/>
    <xf numFmtId="14" fontId="3" fillId="0" borderId="0" xfId="0" applyNumberFormat="1" applyFont="1" applyAlignment="1">
      <alignment horizontal="left"/>
    </xf>
    <xf numFmtId="0" fontId="2" fillId="0" borderId="0" xfId="0" applyFont="1" applyAlignment="1">
      <alignment horizontal="center"/>
    </xf>
    <xf numFmtId="0" fontId="0" fillId="0" borderId="1" xfId="0" applyBorder="1"/>
    <xf numFmtId="0" fontId="0" fillId="0" borderId="0"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applyAlignment="1"/>
    <xf numFmtId="0" fontId="0" fillId="0" borderId="2" xfId="0" applyBorder="1" applyAlignment="1">
      <alignment horizontal="right"/>
    </xf>
    <xf numFmtId="0" fontId="0" fillId="0" borderId="0" xfId="0" applyBorder="1" applyAlignment="1">
      <alignment horizontal="center"/>
    </xf>
    <xf numFmtId="0" fontId="0" fillId="0" borderId="3" xfId="0" applyBorder="1"/>
    <xf numFmtId="0" fontId="0" fillId="0" borderId="4" xfId="0" applyBorder="1"/>
    <xf numFmtId="0" fontId="0" fillId="0" borderId="4" xfId="0" applyBorder="1" applyAlignment="1"/>
    <xf numFmtId="0" fontId="0" fillId="0" borderId="5" xfId="0" applyBorder="1" applyAlignment="1">
      <alignment horizontal="right"/>
    </xf>
    <xf numFmtId="0" fontId="0" fillId="0" borderId="6" xfId="0" applyBorder="1"/>
    <xf numFmtId="0" fontId="0" fillId="0" borderId="0" xfId="0" applyBorder="1" applyAlignment="1">
      <alignment horizontal="center" vertical="center"/>
    </xf>
    <xf numFmtId="0" fontId="0" fillId="0" borderId="0" xfId="0" applyBorder="1" applyAlignment="1">
      <alignment horizontal="left" vertical="center"/>
    </xf>
    <xf numFmtId="4" fontId="0" fillId="0" borderId="0" xfId="0" applyNumberFormat="1" applyBorder="1" applyAlignment="1">
      <alignment horizontal="left" vertical="center"/>
    </xf>
    <xf numFmtId="0" fontId="0" fillId="0" borderId="6" xfId="0" applyBorder="1" applyAlignment="1">
      <alignment horizontal="left" vertical="center"/>
    </xf>
    <xf numFmtId="1" fontId="0" fillId="0" borderId="0" xfId="0" applyNumberFormat="1" applyBorder="1" applyAlignment="1">
      <alignment horizontal="left" vertical="center"/>
    </xf>
    <xf numFmtId="0" fontId="0" fillId="0" borderId="1" xfId="0" applyBorder="1" applyAlignment="1">
      <alignment horizontal="right"/>
    </xf>
    <xf numFmtId="0" fontId="8" fillId="0" borderId="6" xfId="0" applyFont="1" applyBorder="1"/>
    <xf numFmtId="0" fontId="8" fillId="0" borderId="0" xfId="0" applyFont="1" applyBorder="1" applyAlignment="1">
      <alignment vertical="center"/>
    </xf>
    <xf numFmtId="0" fontId="8" fillId="0" borderId="6" xfId="0" applyFont="1" applyBorder="1" applyAlignment="1">
      <alignment horizontal="right" vertical="center"/>
    </xf>
    <xf numFmtId="0" fontId="0" fillId="0" borderId="0" xfId="0" applyFont="1" applyBorder="1" applyAlignment="1">
      <alignment horizontal="right" vertical="center"/>
    </xf>
    <xf numFmtId="0" fontId="0" fillId="0" borderId="6" xfId="0" applyFont="1" applyBorder="1" applyAlignment="1">
      <alignment horizontal="right" vertical="center"/>
    </xf>
    <xf numFmtId="0" fontId="8" fillId="0" borderId="1" xfId="0" applyFont="1" applyBorder="1"/>
    <xf numFmtId="0" fontId="8" fillId="0" borderId="0" xfId="0" applyFont="1" applyBorder="1"/>
    <xf numFmtId="0" fontId="8" fillId="0" borderId="6" xfId="0" applyFont="1" applyBorder="1" applyAlignment="1"/>
    <xf numFmtId="0" fontId="8" fillId="0" borderId="0" xfId="0" applyFont="1" applyBorder="1" applyAlignment="1">
      <alignment horizontal="left" vertical="center"/>
    </xf>
    <xf numFmtId="0" fontId="8" fillId="0" borderId="6" xfId="0" applyFont="1" applyBorder="1" applyAlignment="1">
      <alignment vertical="center"/>
    </xf>
    <xf numFmtId="0" fontId="8" fillId="0" borderId="0" xfId="0" applyFont="1" applyFill="1" applyBorder="1" applyAlignment="1">
      <alignment horizontal="left" vertical="center"/>
    </xf>
    <xf numFmtId="0" fontId="0" fillId="0" borderId="6" xfId="0" applyFont="1" applyBorder="1" applyAlignment="1">
      <alignment vertical="center"/>
    </xf>
    <xf numFmtId="0" fontId="8" fillId="0" borderId="0" xfId="0" applyFont="1"/>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1" fontId="8" fillId="0" borderId="10" xfId="0" applyNumberFormat="1" applyFont="1" applyBorder="1" applyAlignment="1">
      <alignment horizontal="right" vertical="center"/>
    </xf>
    <xf numFmtId="0" fontId="0" fillId="0" borderId="6" xfId="0" applyBorder="1" applyAlignment="1">
      <alignment horizontal="left" vertical="center" indent="1"/>
    </xf>
    <xf numFmtId="0" fontId="0" fillId="0" borderId="0" xfId="0" applyBorder="1" applyAlignment="1"/>
    <xf numFmtId="0" fontId="8" fillId="0" borderId="6" xfId="0" applyFont="1" applyFill="1" applyBorder="1" applyAlignment="1">
      <alignment horizontal="left" vertical="center"/>
    </xf>
    <xf numFmtId="0" fontId="0" fillId="0" borderId="1" xfId="0" applyFont="1"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applyAlignment="1"/>
    <xf numFmtId="0" fontId="0" fillId="0" borderId="9" xfId="0" applyBorder="1" applyAlignment="1">
      <alignment horizontal="left" indent="1"/>
    </xf>
    <xf numFmtId="0" fontId="0" fillId="0" borderId="6" xfId="0" applyBorder="1" applyAlignment="1"/>
    <xf numFmtId="0" fontId="0" fillId="0" borderId="6" xfId="0" applyBorder="1" applyAlignment="1">
      <alignment horizontal="right"/>
    </xf>
    <xf numFmtId="0" fontId="0" fillId="0" borderId="6" xfId="0" applyBorder="1" applyAlignment="1">
      <alignment vertical="center"/>
    </xf>
    <xf numFmtId="49" fontId="0" fillId="0" borderId="8" xfId="0" applyNumberFormat="1" applyFon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xf>
    <xf numFmtId="0" fontId="0" fillId="0" borderId="12" xfId="0" applyBorder="1"/>
    <xf numFmtId="1" fontId="8" fillId="0" borderId="15" xfId="0" applyNumberFormat="1" applyFont="1" applyBorder="1" applyAlignment="1">
      <alignment horizontal="right" vertical="center"/>
    </xf>
    <xf numFmtId="0" fontId="0" fillId="0" borderId="12" xfId="0" applyBorder="1" applyAlignment="1">
      <alignment horizontal="left" vertical="center" indent="1"/>
    </xf>
    <xf numFmtId="49" fontId="0" fillId="0" borderId="16" xfId="0" applyNumberFormat="1" applyFont="1" applyBorder="1" applyAlignment="1">
      <alignment horizontal="left" vertical="center"/>
    </xf>
    <xf numFmtId="49" fontId="0" fillId="0" borderId="2" xfId="0" applyNumberFormat="1" applyFont="1" applyBorder="1" applyAlignment="1">
      <alignment horizontal="left" vertical="center"/>
    </xf>
    <xf numFmtId="1" fontId="8" fillId="0" borderId="12" xfId="0" applyNumberFormat="1" applyFont="1" applyBorder="1" applyAlignment="1">
      <alignment horizontal="right" vertical="center"/>
    </xf>
    <xf numFmtId="0" fontId="0" fillId="0" borderId="14" xfId="0" applyBorder="1" applyAlignment="1">
      <alignment horizontal="left" indent="1"/>
    </xf>
    <xf numFmtId="0" fontId="0" fillId="0" borderId="17" xfId="0" applyFont="1" applyBorder="1" applyAlignment="1">
      <alignment horizontal="left" vertical="top" indent="1"/>
    </xf>
    <xf numFmtId="0" fontId="0" fillId="0" borderId="18" xfId="0" applyBorder="1" applyAlignment="1">
      <alignment vertical="top"/>
    </xf>
    <xf numFmtId="0" fontId="8" fillId="0" borderId="18" xfId="0" applyFont="1" applyFill="1" applyBorder="1" applyAlignment="1">
      <alignment horizontal="left" vertical="top"/>
    </xf>
    <xf numFmtId="0" fontId="8" fillId="0" borderId="18" xfId="0" applyFont="1" applyBorder="1" applyAlignment="1">
      <alignment vertical="center"/>
    </xf>
    <xf numFmtId="0" fontId="0" fillId="0" borderId="18" xfId="0" applyFont="1" applyBorder="1" applyAlignment="1">
      <alignment horizontal="right" vertical="center"/>
    </xf>
    <xf numFmtId="0" fontId="0" fillId="0" borderId="19" xfId="0" applyBorder="1" applyAlignment="1"/>
    <xf numFmtId="0" fontId="0" fillId="0" borderId="6" xfId="0" applyBorder="1" applyAlignment="1">
      <alignment horizontal="left"/>
    </xf>
    <xf numFmtId="0" fontId="0" fillId="0" borderId="20" xfId="0" applyBorder="1"/>
    <xf numFmtId="0" fontId="8" fillId="0" borderId="14" xfId="0" applyFont="1" applyBorder="1" applyAlignment="1">
      <alignment horizontal="left" vertical="center" indent="1"/>
    </xf>
    <xf numFmtId="0" fontId="8" fillId="0" borderId="12" xfId="0" applyFont="1" applyBorder="1" applyAlignment="1">
      <alignment horizontal="left" vertical="center"/>
    </xf>
    <xf numFmtId="0" fontId="8" fillId="0" borderId="12" xfId="0" applyFont="1" applyBorder="1"/>
    <xf numFmtId="0" fontId="4" fillId="0" borderId="0" xfId="0" applyFont="1" applyAlignment="1">
      <alignment horizontal="left"/>
    </xf>
    <xf numFmtId="49" fontId="0" fillId="0" borderId="12" xfId="0" applyNumberFormat="1" applyBorder="1" applyAlignment="1">
      <alignment vertical="center"/>
    </xf>
    <xf numFmtId="0" fontId="0" fillId="0" borderId="21" xfId="0" applyBorder="1" applyAlignment="1">
      <alignment vertical="center"/>
    </xf>
    <xf numFmtId="49" fontId="8" fillId="0" borderId="6" xfId="0" applyNumberFormat="1" applyFont="1" applyBorder="1" applyAlignment="1">
      <alignment horizontal="left" vertical="center"/>
    </xf>
    <xf numFmtId="0" fontId="9" fillId="3" borderId="1" xfId="0" applyFont="1" applyFill="1" applyBorder="1" applyAlignment="1">
      <alignment horizontal="left" vertical="center" indent="1"/>
    </xf>
    <xf numFmtId="49" fontId="6" fillId="3" borderId="0" xfId="0" applyNumberFormat="1" applyFont="1" applyFill="1" applyBorder="1" applyAlignment="1">
      <alignment horizontal="left" vertical="center"/>
    </xf>
    <xf numFmtId="0" fontId="0" fillId="3" borderId="1" xfId="0" applyFont="1" applyFill="1" applyBorder="1" applyAlignment="1">
      <alignment horizontal="left" vertical="center" indent="1"/>
    </xf>
    <xf numFmtId="0" fontId="8" fillId="3" borderId="0" xfId="0" applyFont="1" applyFill="1" applyBorder="1" applyAlignment="1">
      <alignment horizontal="left" vertical="center"/>
    </xf>
    <xf numFmtId="0" fontId="0" fillId="3" borderId="9" xfId="0" applyFont="1" applyFill="1" applyBorder="1" applyAlignment="1">
      <alignment horizontal="left" vertical="center" indent="1"/>
    </xf>
    <xf numFmtId="0" fontId="0" fillId="3" borderId="6" xfId="0" applyFont="1" applyFill="1" applyBorder="1"/>
    <xf numFmtId="49" fontId="8" fillId="3" borderId="6" xfId="0" applyNumberFormat="1" applyFont="1" applyFill="1" applyBorder="1" applyAlignment="1">
      <alignment horizontal="left" vertical="center"/>
    </xf>
    <xf numFmtId="0" fontId="8" fillId="3" borderId="6" xfId="0" applyFont="1" applyFill="1" applyBorder="1"/>
    <xf numFmtId="0" fontId="8" fillId="3" borderId="6" xfId="0" applyFont="1" applyFill="1" applyBorder="1" applyAlignment="1"/>
    <xf numFmtId="0" fontId="8" fillId="3" borderId="8" xfId="0" applyFont="1" applyFill="1" applyBorder="1" applyAlignment="1"/>
    <xf numFmtId="49" fontId="8" fillId="0" borderId="0" xfId="0" applyNumberFormat="1" applyFont="1" applyBorder="1" applyAlignment="1">
      <alignment horizontal="left" vertical="center"/>
    </xf>
    <xf numFmtId="49" fontId="8" fillId="0" borderId="6" xfId="0" applyNumberFormat="1" applyFont="1" applyBorder="1" applyAlignment="1">
      <alignment horizontal="right" vertical="center"/>
    </xf>
    <xf numFmtId="49" fontId="8" fillId="4" borderId="6" xfId="0" applyNumberFormat="1" applyFont="1" applyFill="1" applyBorder="1" applyAlignment="1" applyProtection="1">
      <alignment horizontal="right" vertical="center"/>
      <protection locked="0"/>
    </xf>
    <xf numFmtId="49" fontId="8" fillId="4" borderId="0" xfId="0" applyNumberFormat="1" applyFont="1" applyFill="1" applyBorder="1" applyAlignment="1" applyProtection="1">
      <alignment horizontal="left" vertical="center"/>
      <protection locked="0"/>
    </xf>
    <xf numFmtId="49" fontId="0" fillId="0" borderId="0" xfId="0" applyNumberFormat="1"/>
    <xf numFmtId="4" fontId="0" fillId="0" borderId="0" xfId="0" applyNumberFormat="1" applyAlignment="1"/>
    <xf numFmtId="3" fontId="0" fillId="0" borderId="26" xfId="0" applyNumberFormat="1" applyBorder="1"/>
    <xf numFmtId="3" fontId="0" fillId="5" borderId="30" xfId="0" applyNumberFormat="1" applyFill="1" applyBorder="1" applyAlignment="1"/>
    <xf numFmtId="3" fontId="7" fillId="3" borderId="27" xfId="0" applyNumberFormat="1" applyFont="1" applyFill="1" applyBorder="1" applyAlignment="1">
      <alignment vertical="center"/>
    </xf>
    <xf numFmtId="3" fontId="7" fillId="3" borderId="18" xfId="0" applyNumberFormat="1" applyFont="1" applyFill="1" applyBorder="1" applyAlignment="1">
      <alignment vertical="center"/>
    </xf>
    <xf numFmtId="3" fontId="7" fillId="3" borderId="18" xfId="0" applyNumberFormat="1" applyFont="1" applyFill="1" applyBorder="1" applyAlignment="1">
      <alignment vertical="center" wrapText="1"/>
    </xf>
    <xf numFmtId="3" fontId="7" fillId="3" borderId="28" xfId="0" applyNumberFormat="1" applyFont="1" applyFill="1" applyBorder="1" applyAlignment="1">
      <alignment horizontal="center" vertical="center" wrapText="1"/>
    </xf>
    <xf numFmtId="3" fontId="0" fillId="0" borderId="31" xfId="0" applyNumberFormat="1" applyBorder="1" applyAlignment="1"/>
    <xf numFmtId="3" fontId="0" fillId="0" borderId="29" xfId="0" applyNumberFormat="1" applyBorder="1" applyAlignment="1"/>
    <xf numFmtId="0" fontId="2" fillId="0" borderId="0" xfId="0" applyFont="1" applyAlignment="1">
      <alignment horizontal="center" shrinkToFit="1"/>
    </xf>
    <xf numFmtId="3" fontId="10" fillId="3" borderId="28" xfId="0" applyNumberFormat="1" applyFont="1" applyFill="1" applyBorder="1" applyAlignment="1">
      <alignment horizontal="center" vertical="center" wrapText="1" shrinkToFit="1"/>
    </xf>
    <xf numFmtId="3" fontId="7" fillId="3" borderId="28" xfId="0" applyNumberFormat="1" applyFont="1" applyFill="1" applyBorder="1" applyAlignment="1">
      <alignment horizontal="center" vertical="center" wrapText="1" shrinkToFit="1"/>
    </xf>
    <xf numFmtId="3" fontId="3" fillId="0" borderId="29" xfId="0" applyNumberFormat="1" applyFont="1" applyBorder="1" applyAlignment="1">
      <alignment horizontal="right" wrapText="1" shrinkToFit="1"/>
    </xf>
    <xf numFmtId="3" fontId="3" fillId="0" borderId="29" xfId="0" applyNumberFormat="1" applyFont="1" applyBorder="1" applyAlignment="1">
      <alignment horizontal="right" shrinkToFit="1"/>
    </xf>
    <xf numFmtId="3" fontId="0" fillId="0" borderId="29" xfId="0" applyNumberFormat="1" applyBorder="1" applyAlignment="1">
      <alignment shrinkToFit="1"/>
    </xf>
    <xf numFmtId="3" fontId="0" fillId="5" borderId="30" xfId="0" applyNumberFormat="1" applyFill="1" applyBorder="1" applyAlignment="1">
      <alignment wrapText="1" shrinkToFit="1"/>
    </xf>
    <xf numFmtId="3" fontId="0" fillId="5" borderId="30" xfId="0" applyNumberFormat="1" applyFill="1" applyBorder="1" applyAlignment="1">
      <alignment shrinkToFit="1"/>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xf>
    <xf numFmtId="0" fontId="0" fillId="3" borderId="7" xfId="0" applyFill="1" applyBorder="1" applyAlignment="1">
      <alignment horizontal="left" vertical="center"/>
    </xf>
    <xf numFmtId="4" fontId="4"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xf numFmtId="49" fontId="8" fillId="3" borderId="13" xfId="0" applyNumberFormat="1" applyFont="1" applyFill="1" applyBorder="1" applyAlignment="1">
      <alignment horizontal="left" vertical="center"/>
    </xf>
    <xf numFmtId="0" fontId="6" fillId="0" borderId="0" xfId="0" applyFont="1"/>
    <xf numFmtId="0" fontId="15"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5" fillId="3" borderId="3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7" fillId="5" borderId="10" xfId="0" applyFont="1" applyFill="1" applyBorder="1"/>
    <xf numFmtId="0" fontId="7" fillId="5" borderId="6" xfId="0" applyFont="1" applyFill="1" applyBorder="1"/>
    <xf numFmtId="0" fontId="15" fillId="3" borderId="35" xfId="0" applyFont="1" applyFill="1" applyBorder="1" applyAlignment="1">
      <alignment horizontal="center" vertical="center" wrapText="1"/>
    </xf>
    <xf numFmtId="4" fontId="7" fillId="0" borderId="21" xfId="0" applyNumberFormat="1" applyFont="1" applyBorder="1" applyAlignment="1">
      <alignment vertical="center"/>
    </xf>
    <xf numFmtId="4" fontId="7" fillId="5" borderId="39" xfId="0" applyNumberFormat="1" applyFont="1" applyFill="1" applyBorder="1" applyAlignment="1">
      <alignment horizontal="center"/>
    </xf>
    <xf numFmtId="4" fontId="7" fillId="5" borderId="39" xfId="0" applyNumberFormat="1" applyFont="1" applyFill="1" applyBorder="1" applyAlignment="1"/>
    <xf numFmtId="4" fontId="0" fillId="0" borderId="0" xfId="0" applyNumberFormat="1"/>
    <xf numFmtId="49" fontId="0" fillId="0" borderId="1" xfId="0" applyNumberFormat="1" applyBorder="1"/>
    <xf numFmtId="49" fontId="0" fillId="0" borderId="14" xfId="0" applyNumberFormat="1" applyBorder="1" applyAlignment="1">
      <alignment horizontal="left" vertical="center" indent="1"/>
    </xf>
    <xf numFmtId="49" fontId="0" fillId="0" borderId="40" xfId="0" applyNumberFormat="1" applyBorder="1" applyAlignment="1">
      <alignment vertical="center"/>
    </xf>
    <xf numFmtId="49" fontId="0" fillId="0" borderId="41" xfId="0" applyNumberFormat="1" applyBorder="1" applyAlignment="1">
      <alignment vertical="center"/>
    </xf>
    <xf numFmtId="0" fontId="0" fillId="0" borderId="44" xfId="0" applyFont="1" applyBorder="1" applyAlignment="1">
      <alignment vertical="center"/>
    </xf>
    <xf numFmtId="0" fontId="0" fillId="0" borderId="45" xfId="0" applyFont="1" applyBorder="1" applyAlignment="1">
      <alignment vertical="center"/>
    </xf>
    <xf numFmtId="0" fontId="0" fillId="3" borderId="46" xfId="0" applyFill="1" applyBorder="1"/>
    <xf numFmtId="49" fontId="0" fillId="3" borderId="43" xfId="0" applyNumberFormat="1" applyFill="1" applyBorder="1" applyAlignment="1"/>
    <xf numFmtId="49" fontId="0" fillId="3" borderId="43" xfId="0" applyNumberFormat="1" applyFill="1" applyBorder="1"/>
    <xf numFmtId="0" fontId="0" fillId="3" borderId="43" xfId="0" applyFill="1" applyBorder="1"/>
    <xf numFmtId="0" fontId="0" fillId="3" borderId="42" xfId="0" applyFill="1" applyBorder="1"/>
    <xf numFmtId="0" fontId="0" fillId="3" borderId="36" xfId="0" applyFill="1" applyBorder="1"/>
    <xf numFmtId="0" fontId="16" fillId="0" borderId="0" xfId="0" applyFont="1"/>
    <xf numFmtId="0" fontId="16" fillId="0" borderId="26" xfId="0" applyFont="1" applyBorder="1" applyAlignment="1">
      <alignment vertical="top"/>
    </xf>
    <xf numFmtId="49" fontId="18" fillId="0" borderId="0" xfId="0" applyNumberFormat="1" applyFont="1" applyAlignment="1">
      <alignment wrapText="1"/>
    </xf>
    <xf numFmtId="0" fontId="0" fillId="3" borderId="35" xfId="0" applyFill="1" applyBorder="1"/>
    <xf numFmtId="49" fontId="0" fillId="3" borderId="35" xfId="0" applyNumberFormat="1" applyFill="1" applyBorder="1"/>
    <xf numFmtId="0" fontId="0" fillId="3" borderId="49" xfId="0" applyFill="1" applyBorder="1" applyAlignment="1">
      <alignment vertical="top"/>
    </xf>
    <xf numFmtId="0" fontId="0" fillId="3" borderId="50" xfId="0" applyFill="1" applyBorder="1" applyAlignment="1">
      <alignment wrapText="1"/>
    </xf>
    <xf numFmtId="0" fontId="16" fillId="0" borderId="26" xfId="0" applyNumberFormat="1" applyFont="1" applyBorder="1" applyAlignment="1">
      <alignment vertical="top"/>
    </xf>
    <xf numFmtId="0" fontId="16" fillId="0" borderId="33" xfId="0" applyFont="1" applyBorder="1" applyAlignment="1">
      <alignment vertical="top" shrinkToFit="1"/>
    </xf>
    <xf numFmtId="0" fontId="16" fillId="0" borderId="26" xfId="0" applyFont="1" applyBorder="1" applyAlignment="1">
      <alignment vertical="top" shrinkToFit="1"/>
    </xf>
    <xf numFmtId="164" fontId="16" fillId="0" borderId="33" xfId="0" applyNumberFormat="1" applyFont="1" applyBorder="1" applyAlignment="1">
      <alignment vertical="top" shrinkToFit="1"/>
    </xf>
    <xf numFmtId="4" fontId="16" fillId="4" borderId="33" xfId="0" applyNumberFormat="1" applyFont="1" applyFill="1" applyBorder="1" applyAlignment="1" applyProtection="1">
      <alignment vertical="top" shrinkToFit="1"/>
      <protection locked="0"/>
    </xf>
    <xf numFmtId="4" fontId="16" fillId="0" borderId="33" xfId="0" applyNumberFormat="1" applyFont="1" applyBorder="1" applyAlignment="1">
      <alignment vertical="top" shrinkToFit="1"/>
    </xf>
    <xf numFmtId="0" fontId="0" fillId="3" borderId="51" xfId="0" applyFill="1" applyBorder="1"/>
    <xf numFmtId="0" fontId="0" fillId="3" borderId="52" xfId="0" applyFill="1" applyBorder="1" applyAlignment="1">
      <alignment wrapText="1"/>
    </xf>
    <xf numFmtId="0" fontId="0" fillId="3" borderId="53" xfId="0" applyFill="1" applyBorder="1" applyAlignment="1">
      <alignment vertical="top"/>
    </xf>
    <xf numFmtId="49" fontId="0" fillId="3" borderId="53" xfId="0" applyNumberFormat="1" applyFill="1" applyBorder="1" applyAlignment="1">
      <alignment vertical="top"/>
    </xf>
    <xf numFmtId="49" fontId="0" fillId="3" borderId="49" xfId="0" applyNumberFormat="1" applyFill="1" applyBorder="1" applyAlignment="1">
      <alignment vertical="top"/>
    </xf>
    <xf numFmtId="164" fontId="0" fillId="3" borderId="49" xfId="0" applyNumberFormat="1" applyFill="1" applyBorder="1" applyAlignment="1">
      <alignment vertical="top"/>
    </xf>
    <xf numFmtId="4" fontId="0" fillId="3" borderId="49" xfId="0" applyNumberFormat="1" applyFill="1" applyBorder="1" applyAlignment="1">
      <alignment vertical="top"/>
    </xf>
    <xf numFmtId="0" fontId="16" fillId="0" borderId="10" xfId="0" applyFont="1" applyBorder="1" applyAlignment="1">
      <alignment vertical="top"/>
    </xf>
    <xf numFmtId="0" fontId="16" fillId="0" borderId="10" xfId="0" applyNumberFormat="1" applyFont="1" applyBorder="1" applyAlignment="1">
      <alignment vertical="top"/>
    </xf>
    <xf numFmtId="4" fontId="16" fillId="0" borderId="39" xfId="0" applyNumberFormat="1" applyFont="1" applyBorder="1" applyAlignment="1">
      <alignment vertical="top" shrinkToFit="1"/>
    </xf>
    <xf numFmtId="0" fontId="16" fillId="0" borderId="39" xfId="0" applyFont="1" applyBorder="1" applyAlignment="1">
      <alignment vertical="top" shrinkToFit="1"/>
    </xf>
    <xf numFmtId="0" fontId="16" fillId="0" borderId="10" xfId="0" applyFont="1" applyBorder="1" applyAlignment="1">
      <alignment vertical="top" shrinkToFit="1"/>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vertical="top"/>
    </xf>
    <xf numFmtId="0" fontId="0" fillId="0" borderId="0" xfId="0" applyAlignment="1">
      <alignment vertical="top"/>
    </xf>
    <xf numFmtId="4" fontId="8" fillId="3" borderId="22" xfId="0" applyNumberFormat="1" applyFont="1" applyFill="1" applyBorder="1" applyAlignment="1">
      <alignment vertical="top"/>
    </xf>
    <xf numFmtId="0" fontId="16" fillId="0" borderId="33"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49" fontId="7" fillId="0" borderId="53" xfId="0" applyNumberFormat="1" applyFont="1" applyBorder="1" applyAlignment="1">
      <alignment vertical="center"/>
    </xf>
    <xf numFmtId="4" fontId="7" fillId="0" borderId="49" xfId="0" applyNumberFormat="1" applyFont="1" applyBorder="1" applyAlignment="1">
      <alignment horizontal="center" vertical="center"/>
    </xf>
    <xf numFmtId="0" fontId="0" fillId="0" borderId="43" xfId="0" applyFont="1" applyBorder="1" applyAlignment="1">
      <alignment vertical="center"/>
    </xf>
    <xf numFmtId="0" fontId="8" fillId="3" borderId="43" xfId="0" applyFont="1" applyFill="1" applyBorder="1" applyAlignment="1">
      <alignment vertical="top"/>
    </xf>
    <xf numFmtId="0" fontId="3" fillId="2" borderId="0" xfId="0" applyFont="1" applyFill="1" applyAlignment="1">
      <alignment horizontal="left" wrapText="1"/>
    </xf>
    <xf numFmtId="3" fontId="0" fillId="0" borderId="12" xfId="0" applyNumberFormat="1" applyBorder="1"/>
    <xf numFmtId="3" fontId="0" fillId="0" borderId="12" xfId="0" applyNumberFormat="1" applyBorder="1" applyAlignment="1">
      <alignment wrapText="1"/>
    </xf>
    <xf numFmtId="3" fontId="0" fillId="5" borderId="31" xfId="0" applyNumberFormat="1" applyFill="1" applyBorder="1"/>
    <xf numFmtId="3" fontId="0" fillId="5" borderId="12" xfId="0" applyNumberFormat="1" applyFill="1" applyBorder="1"/>
    <xf numFmtId="3" fontId="0" fillId="5" borderId="32" xfId="0" applyNumberFormat="1" applyFill="1" applyBorder="1"/>
    <xf numFmtId="0" fontId="15" fillId="3" borderId="35" xfId="0" applyFont="1" applyFill="1" applyBorder="1" applyAlignment="1">
      <alignment horizontal="center" vertical="center" wrapText="1"/>
    </xf>
    <xf numFmtId="4" fontId="7" fillId="0" borderId="21" xfId="0" applyNumberFormat="1" applyFont="1" applyBorder="1" applyAlignment="1">
      <alignment vertical="center"/>
    </xf>
    <xf numFmtId="49" fontId="7" fillId="0" borderId="53" xfId="0" applyNumberFormat="1" applyFont="1" applyBorder="1" applyAlignment="1">
      <alignment vertical="center" wrapText="1"/>
    </xf>
    <xf numFmtId="49" fontId="7" fillId="0" borderId="43" xfId="0" applyNumberFormat="1" applyFont="1" applyBorder="1" applyAlignment="1">
      <alignment vertical="center" wrapText="1"/>
    </xf>
    <xf numFmtId="4" fontId="7" fillId="5" borderId="39" xfId="0" applyNumberFormat="1" applyFont="1" applyFill="1" applyBorder="1" applyAlignment="1"/>
    <xf numFmtId="49" fontId="6" fillId="3" borderId="18" xfId="0" applyNumberFormat="1"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19" xfId="0" applyFont="1" applyFill="1" applyBorder="1" applyAlignment="1">
      <alignment horizontal="center" vertical="center" shrinkToFit="1"/>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Font="1" applyBorder="1" applyAlignment="1">
      <alignment horizontal="right" indent="1"/>
    </xf>
    <xf numFmtId="49" fontId="8" fillId="4" borderId="18" xfId="0" applyNumberFormat="1" applyFont="1" applyFill="1" applyBorder="1" applyAlignment="1" applyProtection="1">
      <alignment horizontal="left" vertical="center"/>
      <protection locked="0"/>
    </xf>
    <xf numFmtId="0" fontId="0" fillId="0" borderId="18" xfId="0" applyBorder="1" applyAlignment="1">
      <alignment horizontal="center"/>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6" xfId="0" applyFont="1" applyBorder="1" applyAlignment="1">
      <alignment horizontal="right" indent="1"/>
    </xf>
    <xf numFmtId="0" fontId="0" fillId="0" borderId="8" xfId="0" applyFont="1" applyBorder="1" applyAlignment="1">
      <alignment horizontal="right" indent="1"/>
    </xf>
    <xf numFmtId="49" fontId="8" fillId="4" borderId="0" xfId="0" applyNumberFormat="1" applyFont="1" applyFill="1" applyBorder="1" applyAlignment="1" applyProtection="1">
      <alignment horizontal="left" vertical="center"/>
      <protection locked="0"/>
    </xf>
    <xf numFmtId="49" fontId="8" fillId="4" borderId="6" xfId="0" applyNumberFormat="1" applyFont="1" applyFill="1" applyBorder="1" applyAlignment="1" applyProtection="1">
      <alignment horizontal="left" vertical="center"/>
      <protection locked="0"/>
    </xf>
    <xf numFmtId="49" fontId="8" fillId="3" borderId="0" xfId="0" applyNumberFormat="1" applyFont="1" applyFill="1" applyBorder="1" applyAlignment="1">
      <alignment horizontal="center" vertical="center"/>
    </xf>
    <xf numFmtId="0" fontId="8" fillId="3" borderId="0" xfId="0" applyFont="1" applyFill="1" applyBorder="1" applyAlignment="1">
      <alignment horizontal="center" vertical="center"/>
    </xf>
    <xf numFmtId="0" fontId="8" fillId="3" borderId="2" xfId="0" applyFont="1" applyFill="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2" fillId="3" borderId="7" xfId="0" applyNumberFormat="1" applyFont="1" applyFill="1" applyBorder="1" applyAlignment="1">
      <alignment horizontal="right" vertical="center"/>
    </xf>
    <xf numFmtId="2" fontId="12" fillId="3" borderId="7" xfId="0" applyNumberFormat="1" applyFont="1" applyFill="1" applyBorder="1" applyAlignment="1">
      <alignment horizontal="right" vertical="center"/>
    </xf>
    <xf numFmtId="4" fontId="11" fillId="0" borderId="16" xfId="0" applyNumberFormat="1" applyFont="1" applyBorder="1" applyAlignment="1">
      <alignment horizontal="right" vertical="center" inden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0" fillId="4" borderId="36" xfId="0" applyFill="1" applyBorder="1" applyAlignment="1" applyProtection="1">
      <alignment vertical="top" wrapText="1"/>
      <protection locked="0"/>
    </xf>
    <xf numFmtId="0" fontId="0" fillId="4" borderId="18" xfId="0" applyFill="1" applyBorder="1" applyAlignment="1" applyProtection="1">
      <alignment vertical="top" wrapText="1"/>
      <protection locked="0"/>
    </xf>
    <xf numFmtId="0" fontId="0" fillId="4" borderId="18" xfId="0" applyFill="1" applyBorder="1" applyAlignment="1" applyProtection="1">
      <alignment horizontal="left" vertical="top" wrapText="1"/>
      <protection locked="0"/>
    </xf>
    <xf numFmtId="0" fontId="0" fillId="4" borderId="37" xfId="0" applyFill="1" applyBorder="1" applyAlignment="1" applyProtection="1">
      <alignment vertical="top" wrapText="1"/>
      <protection locked="0"/>
    </xf>
    <xf numFmtId="0" fontId="0" fillId="4" borderId="26" xfId="0" applyFill="1" applyBorder="1" applyAlignment="1" applyProtection="1">
      <alignment vertical="top" wrapText="1"/>
      <protection locked="0"/>
    </xf>
    <xf numFmtId="0" fontId="0" fillId="4" borderId="0" xfId="0" applyFill="1" applyBorder="1" applyAlignment="1" applyProtection="1">
      <alignment vertical="top" wrapText="1"/>
      <protection locked="0"/>
    </xf>
    <xf numFmtId="0" fontId="0" fillId="4" borderId="0" xfId="0" applyFill="1" applyBorder="1" applyAlignment="1" applyProtection="1">
      <alignment horizontal="left" vertical="top" wrapText="1"/>
      <protection locked="0"/>
    </xf>
    <xf numFmtId="0" fontId="0" fillId="4" borderId="34" xfId="0" applyFill="1" applyBorder="1" applyAlignment="1" applyProtection="1">
      <alignment vertical="top" wrapText="1"/>
      <protection locked="0"/>
    </xf>
    <xf numFmtId="0" fontId="0" fillId="4" borderId="10" xfId="0" applyFill="1" applyBorder="1" applyAlignment="1" applyProtection="1">
      <alignment vertical="top" wrapText="1"/>
      <protection locked="0"/>
    </xf>
    <xf numFmtId="0" fontId="0" fillId="4" borderId="6" xfId="0" applyFill="1" applyBorder="1" applyAlignment="1" applyProtection="1">
      <alignment vertical="top" wrapText="1"/>
      <protection locked="0"/>
    </xf>
    <xf numFmtId="0" fontId="0" fillId="4" borderId="6" xfId="0" applyFill="1" applyBorder="1" applyAlignment="1" applyProtection="1">
      <alignment horizontal="left" vertical="top" wrapText="1"/>
      <protection locked="0"/>
    </xf>
    <xf numFmtId="0" fontId="0" fillId="4" borderId="38" xfId="0" applyFill="1" applyBorder="1" applyAlignment="1" applyProtection="1">
      <alignment vertical="top" wrapText="1"/>
      <protection locked="0"/>
    </xf>
    <xf numFmtId="0" fontId="17" fillId="0" borderId="26" xfId="0" applyNumberFormat="1" applyFont="1" applyBorder="1" applyAlignment="1">
      <alignment horizontal="left" vertical="top" wrapText="1"/>
    </xf>
    <xf numFmtId="0" fontId="17" fillId="0" borderId="0" xfId="0" applyNumberFormat="1" applyFont="1" applyBorder="1" applyAlignment="1">
      <alignment vertical="top" wrapText="1" shrinkToFit="1"/>
    </xf>
    <xf numFmtId="164" fontId="17" fillId="0" borderId="0" xfId="0" applyNumberFormat="1" applyFont="1" applyBorder="1" applyAlignment="1">
      <alignment vertical="top" wrapText="1" shrinkToFit="1"/>
    </xf>
    <xf numFmtId="4" fontId="17" fillId="0" borderId="0" xfId="0" applyNumberFormat="1" applyFont="1" applyBorder="1" applyAlignment="1">
      <alignment vertical="top" wrapText="1" shrinkToFit="1"/>
    </xf>
    <xf numFmtId="4" fontId="17" fillId="0" borderId="34" xfId="0" applyNumberFormat="1" applyFont="1" applyBorder="1" applyAlignment="1">
      <alignment vertical="top" wrapText="1" shrinkToFit="1"/>
    </xf>
    <xf numFmtId="0" fontId="17" fillId="0" borderId="10" xfId="0" applyNumberFormat="1" applyFont="1" applyBorder="1" applyAlignment="1">
      <alignment horizontal="left" vertical="top" wrapText="1"/>
    </xf>
    <xf numFmtId="0" fontId="17" fillId="0" borderId="6" xfId="0" applyNumberFormat="1" applyFont="1" applyBorder="1" applyAlignment="1">
      <alignment vertical="top" wrapText="1" shrinkToFit="1"/>
    </xf>
    <xf numFmtId="164" fontId="17" fillId="0" borderId="6" xfId="0" applyNumberFormat="1" applyFont="1" applyBorder="1" applyAlignment="1">
      <alignment vertical="top" wrapText="1" shrinkToFit="1"/>
    </xf>
    <xf numFmtId="4" fontId="17" fillId="0" borderId="6" xfId="0" applyNumberFormat="1" applyFont="1" applyBorder="1" applyAlignment="1">
      <alignment vertical="top" wrapText="1" shrinkToFit="1"/>
    </xf>
    <xf numFmtId="4" fontId="17" fillId="0" borderId="38" xfId="0" applyNumberFormat="1" applyFont="1" applyBorder="1" applyAlignment="1">
      <alignment vertical="top" wrapText="1" shrinkToFit="1"/>
    </xf>
    <xf numFmtId="0" fontId="0" fillId="0" borderId="0" xfId="0" applyAlignment="1">
      <alignment vertical="top"/>
    </xf>
    <xf numFmtId="0" fontId="0" fillId="0" borderId="0" xfId="0" applyAlignment="1">
      <alignment horizontal="left" vertical="top" wrapText="1"/>
    </xf>
    <xf numFmtId="0" fontId="6" fillId="0" borderId="0" xfId="0" applyFont="1" applyAlignment="1">
      <alignment horizontal="center"/>
    </xf>
    <xf numFmtId="49" fontId="0" fillId="0" borderId="40" xfId="0" applyNumberFormat="1" applyBorder="1" applyAlignment="1">
      <alignment vertical="center"/>
    </xf>
    <xf numFmtId="0" fontId="0" fillId="0" borderId="40" xfId="0" applyBorder="1" applyAlignment="1">
      <alignment vertical="center"/>
    </xf>
    <xf numFmtId="0" fontId="0" fillId="0" borderId="47" xfId="0" applyBorder="1" applyAlignment="1">
      <alignment vertical="center"/>
    </xf>
    <xf numFmtId="49" fontId="0" fillId="0" borderId="41" xfId="0" applyNumberFormat="1" applyBorder="1" applyAlignment="1">
      <alignment vertical="center"/>
    </xf>
    <xf numFmtId="0" fontId="0" fillId="0" borderId="41" xfId="0" applyBorder="1" applyAlignment="1">
      <alignment vertical="center"/>
    </xf>
    <xf numFmtId="0" fontId="0" fillId="0" borderId="48" xfId="0" applyBorder="1" applyAlignment="1">
      <alignment vertical="center"/>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avitel%202019/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A2" sqref="A2:G2"/>
    </sheetView>
  </sheetViews>
  <sheetFormatPr defaultRowHeight="12.75" x14ac:dyDescent="0.2"/>
  <sheetData>
    <row r="1" spans="1:7" x14ac:dyDescent="0.2">
      <c r="A1" s="37" t="s">
        <v>34</v>
      </c>
    </row>
    <row r="2" spans="1:7" ht="57.75" customHeight="1" x14ac:dyDescent="0.2">
      <c r="A2" s="183" t="s">
        <v>35</v>
      </c>
      <c r="B2" s="183"/>
      <c r="C2" s="183"/>
      <c r="D2" s="183"/>
      <c r="E2" s="183"/>
      <c r="F2" s="183"/>
      <c r="G2" s="183"/>
    </row>
  </sheetData>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112">
    <tabColor rgb="FF66FF66"/>
  </sheetPr>
  <dimension ref="A1:O51"/>
  <sheetViews>
    <sheetView showGridLines="0" tabSelected="1" topLeftCell="B1" zoomScaleNormal="100" zoomScaleSheetLayoutView="75" workbookViewId="0">
      <selection activeCell="D3" sqref="D3:J3"/>
    </sheetView>
  </sheetViews>
  <sheetFormatPr defaultColWidth="9" defaultRowHeight="12.75" x14ac:dyDescent="0.2"/>
  <cols>
    <col min="1" max="1" width="8.42578125" hidden="1" customWidth="1"/>
    <col min="2" max="2" width="9.140625" customWidth="1"/>
    <col min="3" max="3" width="7.42578125" customWidth="1"/>
    <col min="4" max="4" width="13.42578125" customWidth="1"/>
    <col min="5" max="5" width="12.140625" customWidth="1"/>
    <col min="6" max="6" width="11.42578125" customWidth="1"/>
    <col min="7" max="7" width="12.7109375" style="1" customWidth="1"/>
    <col min="8" max="8" width="12.7109375" customWidth="1"/>
    <col min="9" max="9" width="12.7109375" style="1" customWidth="1"/>
    <col min="10" max="10" width="6.7109375" style="1" customWidth="1"/>
    <col min="11" max="11" width="4.28515625" customWidth="1"/>
    <col min="12" max="15" width="10.7109375" customWidth="1"/>
  </cols>
  <sheetData>
    <row r="1" spans="1:15" ht="33.75" customHeight="1" x14ac:dyDescent="0.2">
      <c r="A1" s="73" t="s">
        <v>32</v>
      </c>
      <c r="B1" s="207" t="s">
        <v>169</v>
      </c>
      <c r="C1" s="208"/>
      <c r="D1" s="208"/>
      <c r="E1" s="208"/>
      <c r="F1" s="208"/>
      <c r="G1" s="208"/>
      <c r="H1" s="208"/>
      <c r="I1" s="208"/>
      <c r="J1" s="209"/>
    </row>
    <row r="2" spans="1:15" ht="23.25" customHeight="1" x14ac:dyDescent="0.2">
      <c r="A2" s="4"/>
      <c r="B2" s="81" t="s">
        <v>36</v>
      </c>
      <c r="C2" s="82"/>
      <c r="D2" s="194" t="s">
        <v>177</v>
      </c>
      <c r="E2" s="195"/>
      <c r="F2" s="195"/>
      <c r="G2" s="195"/>
      <c r="H2" s="195"/>
      <c r="I2" s="195"/>
      <c r="J2" s="196"/>
      <c r="O2" s="2"/>
    </row>
    <row r="3" spans="1:15" ht="23.25" customHeight="1" x14ac:dyDescent="0.2">
      <c r="A3" s="4"/>
      <c r="B3" s="83" t="s">
        <v>40</v>
      </c>
      <c r="C3" s="84"/>
      <c r="D3" s="216" t="s">
        <v>38</v>
      </c>
      <c r="E3" s="217"/>
      <c r="F3" s="217"/>
      <c r="G3" s="217"/>
      <c r="H3" s="217"/>
      <c r="I3" s="217"/>
      <c r="J3" s="218"/>
    </row>
    <row r="4" spans="1:15" ht="23.25" hidden="1" customHeight="1" x14ac:dyDescent="0.2">
      <c r="A4" s="4"/>
      <c r="B4" s="85" t="s">
        <v>39</v>
      </c>
      <c r="C4" s="86"/>
      <c r="D4" s="87"/>
      <c r="E4" s="87"/>
      <c r="F4" s="88"/>
      <c r="G4" s="89"/>
      <c r="H4" s="88"/>
      <c r="I4" s="89"/>
      <c r="J4" s="90"/>
    </row>
    <row r="5" spans="1:15" ht="24" customHeight="1" x14ac:dyDescent="0.2">
      <c r="A5" s="4"/>
      <c r="B5" s="47" t="s">
        <v>19</v>
      </c>
      <c r="C5" s="5"/>
      <c r="D5" s="91"/>
      <c r="E5" s="26"/>
      <c r="F5" s="26"/>
      <c r="G5" s="26"/>
      <c r="H5" s="28" t="s">
        <v>29</v>
      </c>
      <c r="I5" s="91"/>
      <c r="J5" s="11"/>
    </row>
    <row r="6" spans="1:15" ht="15.75" customHeight="1" x14ac:dyDescent="0.2">
      <c r="A6" s="4"/>
      <c r="B6" s="41"/>
      <c r="C6" s="26"/>
      <c r="D6" s="91"/>
      <c r="E6" s="26"/>
      <c r="F6" s="26"/>
      <c r="G6" s="26"/>
      <c r="H6" s="28" t="s">
        <v>30</v>
      </c>
      <c r="I6" s="91"/>
      <c r="J6" s="11"/>
    </row>
    <row r="7" spans="1:15" ht="15.75" customHeight="1" x14ac:dyDescent="0.2">
      <c r="A7" s="4"/>
      <c r="B7" s="42"/>
      <c r="C7" s="92"/>
      <c r="D7" s="80"/>
      <c r="E7" s="34"/>
      <c r="F7" s="34"/>
      <c r="G7" s="34"/>
      <c r="H7" s="36"/>
      <c r="I7" s="34"/>
      <c r="J7" s="51"/>
    </row>
    <row r="8" spans="1:15" ht="24" hidden="1" customHeight="1" x14ac:dyDescent="0.2">
      <c r="A8" s="4"/>
      <c r="B8" s="47" t="s">
        <v>17</v>
      </c>
      <c r="C8" s="5"/>
      <c r="D8" s="35"/>
      <c r="E8" s="5"/>
      <c r="F8" s="5"/>
      <c r="G8" s="45"/>
      <c r="H8" s="28" t="s">
        <v>29</v>
      </c>
      <c r="I8" s="33"/>
      <c r="J8" s="11"/>
    </row>
    <row r="9" spans="1:15" ht="15.75" hidden="1" customHeight="1" x14ac:dyDescent="0.2">
      <c r="A9" s="4"/>
      <c r="B9" s="4"/>
      <c r="C9" s="5"/>
      <c r="D9" s="35"/>
      <c r="E9" s="5"/>
      <c r="F9" s="5"/>
      <c r="G9" s="45"/>
      <c r="H9" s="28" t="s">
        <v>30</v>
      </c>
      <c r="I9" s="33"/>
      <c r="J9" s="11"/>
    </row>
    <row r="10" spans="1:15" ht="15.75" hidden="1" customHeight="1" x14ac:dyDescent="0.2">
      <c r="A10" s="4"/>
      <c r="B10" s="52"/>
      <c r="C10" s="27"/>
      <c r="D10" s="46"/>
      <c r="E10" s="55"/>
      <c r="F10" s="55"/>
      <c r="G10" s="53"/>
      <c r="H10" s="53"/>
      <c r="I10" s="54"/>
      <c r="J10" s="51"/>
    </row>
    <row r="11" spans="1:15" ht="24" customHeight="1" x14ac:dyDescent="0.2">
      <c r="A11" s="4"/>
      <c r="B11" s="47" t="s">
        <v>16</v>
      </c>
      <c r="C11" s="5"/>
      <c r="D11" s="201"/>
      <c r="E11" s="201"/>
      <c r="F11" s="201"/>
      <c r="G11" s="201"/>
      <c r="H11" s="28" t="s">
        <v>29</v>
      </c>
      <c r="I11" s="94"/>
      <c r="J11" s="11"/>
    </row>
    <row r="12" spans="1:15" ht="15.75" customHeight="1" x14ac:dyDescent="0.2">
      <c r="A12" s="4"/>
      <c r="B12" s="41"/>
      <c r="C12" s="26"/>
      <c r="D12" s="214"/>
      <c r="E12" s="214"/>
      <c r="F12" s="214"/>
      <c r="G12" s="214"/>
      <c r="H12" s="28" t="s">
        <v>30</v>
      </c>
      <c r="I12" s="94"/>
      <c r="J12" s="11"/>
    </row>
    <row r="13" spans="1:15" ht="15.75" customHeight="1" x14ac:dyDescent="0.2">
      <c r="A13" s="4"/>
      <c r="B13" s="42"/>
      <c r="C13" s="93"/>
      <c r="D13" s="215"/>
      <c r="E13" s="215"/>
      <c r="F13" s="215"/>
      <c r="G13" s="215"/>
      <c r="H13" s="29"/>
      <c r="I13" s="34"/>
      <c r="J13" s="51"/>
    </row>
    <row r="14" spans="1:15" ht="24" hidden="1" customHeight="1" x14ac:dyDescent="0.2">
      <c r="A14" s="4"/>
      <c r="B14" s="66" t="s">
        <v>18</v>
      </c>
      <c r="C14" s="67"/>
      <c r="D14" s="68"/>
      <c r="E14" s="69"/>
      <c r="F14" s="69"/>
      <c r="G14" s="69"/>
      <c r="H14" s="70"/>
      <c r="I14" s="69"/>
      <c r="J14" s="71"/>
    </row>
    <row r="15" spans="1:15" ht="32.25" customHeight="1" x14ac:dyDescent="0.2">
      <c r="A15" s="4"/>
      <c r="B15" s="52" t="s">
        <v>27</v>
      </c>
      <c r="C15" s="72"/>
      <c r="D15" s="53"/>
      <c r="E15" s="200"/>
      <c r="F15" s="200"/>
      <c r="G15" s="212"/>
      <c r="H15" s="212"/>
      <c r="I15" s="212" t="s">
        <v>24</v>
      </c>
      <c r="J15" s="213"/>
    </row>
    <row r="16" spans="1:15" ht="23.25" customHeight="1" x14ac:dyDescent="0.2">
      <c r="A16" s="133" t="s">
        <v>21</v>
      </c>
      <c r="B16" s="134" t="s">
        <v>21</v>
      </c>
      <c r="C16" s="58"/>
      <c r="D16" s="59"/>
      <c r="E16" s="197"/>
      <c r="F16" s="198"/>
      <c r="G16" s="197"/>
      <c r="H16" s="198"/>
      <c r="I16" s="197">
        <f>SUMIF(F47:F47,A16,I47:I47)+SUMIF(F47:F47,"PSU",I47:I47)</f>
        <v>0</v>
      </c>
      <c r="J16" s="199"/>
    </row>
    <row r="17" spans="1:10" ht="23.25" customHeight="1" x14ac:dyDescent="0.2">
      <c r="A17" s="133" t="s">
        <v>22</v>
      </c>
      <c r="B17" s="134" t="s">
        <v>22</v>
      </c>
      <c r="C17" s="58"/>
      <c r="D17" s="59"/>
      <c r="E17" s="197"/>
      <c r="F17" s="198"/>
      <c r="G17" s="197"/>
      <c r="H17" s="198"/>
      <c r="I17" s="197">
        <f>SUMIF(F47:F47,A17,I47:I47)</f>
        <v>0</v>
      </c>
      <c r="J17" s="199"/>
    </row>
    <row r="18" spans="1:10" ht="23.25" customHeight="1" x14ac:dyDescent="0.2">
      <c r="A18" s="133" t="s">
        <v>23</v>
      </c>
      <c r="B18" s="134" t="s">
        <v>23</v>
      </c>
      <c r="C18" s="58"/>
      <c r="D18" s="59"/>
      <c r="E18" s="197"/>
      <c r="F18" s="198"/>
      <c r="G18" s="197"/>
      <c r="H18" s="198"/>
      <c r="I18" s="197">
        <f>SUMIF(F47:F47,A18,I47:I47)</f>
        <v>0</v>
      </c>
      <c r="J18" s="199"/>
    </row>
    <row r="19" spans="1:10" ht="23.25" customHeight="1" x14ac:dyDescent="0.2">
      <c r="A19" s="133" t="s">
        <v>47</v>
      </c>
      <c r="B19" s="134" t="s">
        <v>170</v>
      </c>
      <c r="C19" s="58"/>
      <c r="D19" s="59"/>
      <c r="E19" s="197"/>
      <c r="F19" s="198"/>
      <c r="G19" s="197"/>
      <c r="H19" s="198"/>
      <c r="I19" s="197">
        <f>SUMIF(F47:F47,A19,I47:I47)</f>
        <v>0</v>
      </c>
      <c r="J19" s="199"/>
    </row>
    <row r="20" spans="1:10" ht="23.25" customHeight="1" x14ac:dyDescent="0.2">
      <c r="A20" s="133" t="s">
        <v>48</v>
      </c>
      <c r="B20" s="134"/>
      <c r="C20" s="58"/>
      <c r="D20" s="59"/>
      <c r="E20" s="197"/>
      <c r="F20" s="198"/>
      <c r="G20" s="197"/>
      <c r="H20" s="198"/>
      <c r="I20" s="197">
        <f>SUMIF(F47:F47,A20,I47:I47)</f>
        <v>0</v>
      </c>
      <c r="J20" s="199"/>
    </row>
    <row r="21" spans="1:10" ht="23.25" customHeight="1" x14ac:dyDescent="0.2">
      <c r="A21" s="4"/>
      <c r="B21" s="74" t="s">
        <v>24</v>
      </c>
      <c r="C21" s="75"/>
      <c r="D21" s="76"/>
      <c r="E21" s="210"/>
      <c r="F21" s="211"/>
      <c r="G21" s="210"/>
      <c r="H21" s="211"/>
      <c r="I21" s="210">
        <f>SUM(I16:J20)</f>
        <v>0</v>
      </c>
      <c r="J21" s="224"/>
    </row>
    <row r="22" spans="1:10" ht="33" customHeight="1" x14ac:dyDescent="0.2">
      <c r="A22" s="4"/>
      <c r="B22" s="65" t="s">
        <v>28</v>
      </c>
      <c r="C22" s="58"/>
      <c r="D22" s="59"/>
      <c r="E22" s="64"/>
      <c r="F22" s="61"/>
      <c r="G22" s="50"/>
      <c r="H22" s="50"/>
      <c r="I22" s="50"/>
      <c r="J22" s="62"/>
    </row>
    <row r="23" spans="1:10" ht="23.25" customHeight="1" x14ac:dyDescent="0.2">
      <c r="A23" s="4"/>
      <c r="B23" s="57"/>
      <c r="C23" s="58"/>
      <c r="D23" s="59"/>
      <c r="E23" s="60"/>
      <c r="F23" s="61"/>
      <c r="G23" s="205"/>
      <c r="H23" s="206"/>
      <c r="I23" s="206"/>
      <c r="J23" s="62"/>
    </row>
    <row r="24" spans="1:10" ht="23.25" customHeight="1" x14ac:dyDescent="0.2">
      <c r="A24" s="4"/>
      <c r="B24" s="57"/>
      <c r="C24" s="58"/>
      <c r="D24" s="59"/>
      <c r="E24" s="60"/>
      <c r="F24" s="61"/>
      <c r="G24" s="203"/>
      <c r="H24" s="204"/>
      <c r="I24" s="204"/>
      <c r="J24" s="62"/>
    </row>
    <row r="25" spans="1:10" ht="23.25" customHeight="1" x14ac:dyDescent="0.2">
      <c r="A25" s="4"/>
      <c r="B25" s="57" t="s">
        <v>11</v>
      </c>
      <c r="C25" s="58"/>
      <c r="D25" s="59"/>
      <c r="E25" s="60">
        <v>21</v>
      </c>
      <c r="F25" s="61" t="s">
        <v>0</v>
      </c>
      <c r="G25" s="205">
        <f>ZakladDPHZaklVypocet</f>
        <v>0</v>
      </c>
      <c r="H25" s="206"/>
      <c r="I25" s="206"/>
      <c r="J25" s="62" t="str">
        <f t="shared" ref="J25:J28" si="0">Mena</f>
        <v>CZK</v>
      </c>
    </row>
    <row r="26" spans="1:10" ht="23.25" customHeight="1" x14ac:dyDescent="0.2">
      <c r="A26" s="4"/>
      <c r="B26" s="49" t="s">
        <v>12</v>
      </c>
      <c r="C26" s="22"/>
      <c r="D26" s="18"/>
      <c r="E26" s="43">
        <f>SazbaDPH2</f>
        <v>21</v>
      </c>
      <c r="F26" s="44" t="s">
        <v>0</v>
      </c>
      <c r="G26" s="219">
        <f>ZakladDPHZakl*SazbaDPH2/100</f>
        <v>0</v>
      </c>
      <c r="H26" s="220"/>
      <c r="I26" s="220"/>
      <c r="J26" s="56" t="str">
        <f t="shared" si="0"/>
        <v>CZK</v>
      </c>
    </row>
    <row r="27" spans="1:10" ht="23.25" customHeight="1" thickBot="1" x14ac:dyDescent="0.25">
      <c r="A27" s="4"/>
      <c r="B27" s="48" t="s">
        <v>4</v>
      </c>
      <c r="C27" s="20"/>
      <c r="D27" s="23"/>
      <c r="E27" s="20"/>
      <c r="F27" s="21"/>
      <c r="G27" s="221">
        <f>0</f>
        <v>0</v>
      </c>
      <c r="H27" s="221"/>
      <c r="I27" s="221"/>
      <c r="J27" s="63" t="str">
        <f t="shared" si="0"/>
        <v>CZK</v>
      </c>
    </row>
    <row r="28" spans="1:10" ht="27.75" hidden="1" customHeight="1" thickBot="1" x14ac:dyDescent="0.25">
      <c r="A28" s="4"/>
      <c r="B28" s="113" t="s">
        <v>20</v>
      </c>
      <c r="C28" s="114"/>
      <c r="D28" s="114"/>
      <c r="E28" s="115"/>
      <c r="F28" s="116"/>
      <c r="G28" s="223">
        <f>ZakladDPHSniVypocet+ZakladDPHZaklVypocet</f>
        <v>0</v>
      </c>
      <c r="H28" s="223"/>
      <c r="I28" s="223"/>
      <c r="J28" s="117" t="str">
        <f t="shared" si="0"/>
        <v>CZK</v>
      </c>
    </row>
    <row r="29" spans="1:10" ht="27.75" customHeight="1" thickBot="1" x14ac:dyDescent="0.25">
      <c r="A29" s="4"/>
      <c r="B29" s="113" t="s">
        <v>31</v>
      </c>
      <c r="C29" s="118"/>
      <c r="D29" s="118"/>
      <c r="E29" s="118"/>
      <c r="F29" s="118"/>
      <c r="G29" s="222">
        <f>ZakladDPHSni+DPHSni+ZakladDPHZakl+DPHZakl+Zaokrouhleni</f>
        <v>0</v>
      </c>
      <c r="H29" s="222"/>
      <c r="I29" s="222"/>
      <c r="J29" s="119" t="s">
        <v>44</v>
      </c>
    </row>
    <row r="30" spans="1:10" ht="12.75" customHeight="1" x14ac:dyDescent="0.2">
      <c r="A30" s="4"/>
      <c r="B30" s="4"/>
      <c r="C30" s="5"/>
      <c r="D30" s="5"/>
      <c r="E30" s="5"/>
      <c r="F30" s="5"/>
      <c r="G30" s="45"/>
      <c r="H30" s="5"/>
      <c r="I30" s="45"/>
      <c r="J30" s="12"/>
    </row>
    <row r="31" spans="1:10" ht="30" customHeight="1" x14ac:dyDescent="0.2">
      <c r="A31" s="4"/>
      <c r="B31" s="4"/>
      <c r="C31" s="5"/>
      <c r="D31" s="5"/>
      <c r="E31" s="5"/>
      <c r="F31" s="5"/>
      <c r="G31" s="45"/>
      <c r="H31" s="5"/>
      <c r="I31" s="45"/>
      <c r="J31" s="12"/>
    </row>
    <row r="32" spans="1:10" ht="18.75" customHeight="1" x14ac:dyDescent="0.2">
      <c r="A32" s="4"/>
      <c r="B32" s="24"/>
      <c r="C32" s="19" t="s">
        <v>10</v>
      </c>
      <c r="D32" s="39"/>
      <c r="E32" s="39"/>
      <c r="F32" s="19" t="s">
        <v>9</v>
      </c>
      <c r="G32" s="39"/>
      <c r="H32" s="40"/>
      <c r="I32" s="39"/>
      <c r="J32" s="12"/>
    </row>
    <row r="33" spans="1:10" ht="47.25" customHeight="1" x14ac:dyDescent="0.2">
      <c r="A33" s="4"/>
      <c r="B33" s="4"/>
      <c r="C33" s="5"/>
      <c r="D33" s="5"/>
      <c r="E33" s="5"/>
      <c r="F33" s="5"/>
      <c r="G33" s="45"/>
      <c r="H33" s="5"/>
      <c r="I33" s="45"/>
      <c r="J33" s="12"/>
    </row>
    <row r="34" spans="1:10" s="37" customFormat="1" ht="18.75" customHeight="1" x14ac:dyDescent="0.2">
      <c r="A34" s="30"/>
      <c r="B34" s="30"/>
      <c r="C34" s="31"/>
      <c r="D34" s="25"/>
      <c r="E34" s="25"/>
      <c r="F34" s="31"/>
      <c r="G34" s="32"/>
      <c r="H34" s="25"/>
      <c r="I34" s="32"/>
      <c r="J34" s="38"/>
    </row>
    <row r="35" spans="1:10" ht="12.75" customHeight="1" x14ac:dyDescent="0.2">
      <c r="A35" s="4"/>
      <c r="B35" s="4"/>
      <c r="C35" s="5"/>
      <c r="D35" s="202" t="s">
        <v>2</v>
      </c>
      <c r="E35" s="202"/>
      <c r="F35" s="5"/>
      <c r="G35" s="45"/>
      <c r="H35" s="13" t="s">
        <v>3</v>
      </c>
      <c r="I35" s="45"/>
      <c r="J35" s="12"/>
    </row>
    <row r="36" spans="1:10" ht="13.5" customHeight="1" thickBot="1" x14ac:dyDescent="0.25">
      <c r="A36" s="14"/>
      <c r="B36" s="14"/>
      <c r="C36" s="15"/>
      <c r="D36" s="15"/>
      <c r="E36" s="15"/>
      <c r="F36" s="15"/>
      <c r="G36" s="16"/>
      <c r="H36" s="15"/>
      <c r="I36" s="16"/>
      <c r="J36" s="17"/>
    </row>
    <row r="37" spans="1:10" ht="27" hidden="1" customHeight="1" x14ac:dyDescent="0.25">
      <c r="B37" s="77" t="s">
        <v>13</v>
      </c>
      <c r="C37" s="3"/>
      <c r="D37" s="3"/>
      <c r="E37" s="3"/>
      <c r="F37" s="105"/>
      <c r="G37" s="105"/>
      <c r="H37" s="105"/>
      <c r="I37" s="105"/>
      <c r="J37" s="3"/>
    </row>
    <row r="38" spans="1:10" ht="25.5" hidden="1" customHeight="1" x14ac:dyDescent="0.2">
      <c r="A38" s="97" t="s">
        <v>33</v>
      </c>
      <c r="B38" s="99" t="s">
        <v>14</v>
      </c>
      <c r="C38" s="100" t="s">
        <v>5</v>
      </c>
      <c r="D38" s="101"/>
      <c r="E38" s="101"/>
      <c r="F38" s="106">
        <f>B23</f>
        <v>0</v>
      </c>
      <c r="G38" s="106" t="str">
        <f>B25</f>
        <v>Základ pro základní DPH</v>
      </c>
      <c r="H38" s="107" t="s">
        <v>15</v>
      </c>
      <c r="I38" s="107" t="s">
        <v>1</v>
      </c>
      <c r="J38" s="102" t="s">
        <v>0</v>
      </c>
    </row>
    <row r="39" spans="1:10" ht="25.5" hidden="1" customHeight="1" x14ac:dyDescent="0.2">
      <c r="A39" s="97">
        <v>1</v>
      </c>
      <c r="B39" s="103" t="s">
        <v>42</v>
      </c>
      <c r="C39" s="184" t="s">
        <v>41</v>
      </c>
      <c r="D39" s="185"/>
      <c r="E39" s="185"/>
      <c r="F39" s="108">
        <f>'Rozpočet Pol'!AD77</f>
        <v>0</v>
      </c>
      <c r="G39" s="109">
        <f>'Rozpočet Pol'!AE77</f>
        <v>0</v>
      </c>
      <c r="H39" s="110">
        <f>(F39*SazbaDPH1/100)+(G39*SazbaDPH2/100)</f>
        <v>0</v>
      </c>
      <c r="I39" s="110">
        <f>F39+G39+H39</f>
        <v>0</v>
      </c>
      <c r="J39" s="104" t="str">
        <f>IF(CenaCelkemVypocet=0,"",I39/CenaCelkemVypocet*100)</f>
        <v/>
      </c>
    </row>
    <row r="40" spans="1:10" ht="25.5" hidden="1" customHeight="1" x14ac:dyDescent="0.2">
      <c r="A40" s="97"/>
      <c r="B40" s="186" t="s">
        <v>43</v>
      </c>
      <c r="C40" s="187"/>
      <c r="D40" s="187"/>
      <c r="E40" s="188"/>
      <c r="F40" s="111">
        <f>SUMIF(A39:A39,"=1",F39:F39)</f>
        <v>0</v>
      </c>
      <c r="G40" s="112">
        <f>SUMIF(A39:A39,"=1",G39:G39)</f>
        <v>0</v>
      </c>
      <c r="H40" s="112">
        <f>SUMIF(A39:A39,"=1",H39:H39)</f>
        <v>0</v>
      </c>
      <c r="I40" s="112">
        <f>SUMIF(A39:A39,"=1",I39:I39)</f>
        <v>0</v>
      </c>
      <c r="J40" s="98">
        <f>SUMIF(A39:A39,"=1",J39:J39)</f>
        <v>0</v>
      </c>
    </row>
    <row r="44" spans="1:10" ht="15.75" x14ac:dyDescent="0.25">
      <c r="B44" s="120" t="s">
        <v>45</v>
      </c>
    </row>
    <row r="46" spans="1:10" ht="25.5" customHeight="1" x14ac:dyDescent="0.2">
      <c r="A46" s="121"/>
      <c r="B46" s="124" t="s">
        <v>14</v>
      </c>
      <c r="C46" s="124" t="s">
        <v>5</v>
      </c>
      <c r="D46" s="125"/>
      <c r="E46" s="125"/>
      <c r="F46" s="128" t="s">
        <v>46</v>
      </c>
      <c r="G46" s="128"/>
      <c r="H46" s="128"/>
      <c r="I46" s="189" t="s">
        <v>24</v>
      </c>
      <c r="J46" s="189"/>
    </row>
    <row r="47" spans="1:10" ht="25.5" customHeight="1" x14ac:dyDescent="0.2">
      <c r="A47" s="122"/>
      <c r="B47" s="179" t="s">
        <v>171</v>
      </c>
      <c r="C47" s="191" t="s">
        <v>170</v>
      </c>
      <c r="D47" s="192"/>
      <c r="E47" s="192"/>
      <c r="F47" s="180" t="s">
        <v>171</v>
      </c>
      <c r="G47" s="129"/>
      <c r="H47" s="129"/>
      <c r="I47" s="190">
        <f>'Rozpočet Pol'!H8</f>
        <v>0</v>
      </c>
      <c r="J47" s="190"/>
    </row>
    <row r="48" spans="1:10" ht="25.5" customHeight="1" x14ac:dyDescent="0.2">
      <c r="A48" s="123"/>
      <c r="B48" s="126" t="s">
        <v>1</v>
      </c>
      <c r="C48" s="126"/>
      <c r="D48" s="127"/>
      <c r="E48" s="127"/>
      <c r="F48" s="130"/>
      <c r="G48" s="131"/>
      <c r="H48" s="131"/>
      <c r="I48" s="193">
        <f>I47</f>
        <v>0</v>
      </c>
      <c r="J48" s="193"/>
    </row>
    <row r="49" spans="6:10" x14ac:dyDescent="0.2">
      <c r="F49" s="132"/>
      <c r="G49" s="96"/>
      <c r="H49" s="132"/>
      <c r="I49" s="96"/>
      <c r="J49" s="96"/>
    </row>
    <row r="50" spans="6:10" x14ac:dyDescent="0.2">
      <c r="F50" s="132"/>
      <c r="G50" s="96"/>
      <c r="H50" s="132"/>
      <c r="I50" s="96"/>
      <c r="J50" s="96"/>
    </row>
    <row r="51" spans="6:10" x14ac:dyDescent="0.2">
      <c r="F51" s="132"/>
      <c r="G51" s="96"/>
      <c r="H51" s="132"/>
      <c r="I51" s="96"/>
      <c r="J51" s="96"/>
    </row>
  </sheetData>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41">
    <mergeCell ref="G26:I26"/>
    <mergeCell ref="G27:I27"/>
    <mergeCell ref="G29:I29"/>
    <mergeCell ref="G25:I25"/>
    <mergeCell ref="I16:J16"/>
    <mergeCell ref="I19:J19"/>
    <mergeCell ref="G21:H21"/>
    <mergeCell ref="G28:I28"/>
    <mergeCell ref="I20:J20"/>
    <mergeCell ref="I21:J21"/>
    <mergeCell ref="G19:H19"/>
    <mergeCell ref="G20:H20"/>
    <mergeCell ref="B1:J1"/>
    <mergeCell ref="E21:F21"/>
    <mergeCell ref="G15:H15"/>
    <mergeCell ref="I15:J15"/>
    <mergeCell ref="E16:F16"/>
    <mergeCell ref="D12:G12"/>
    <mergeCell ref="D13:G13"/>
    <mergeCell ref="D3:J3"/>
    <mergeCell ref="I48:J48"/>
    <mergeCell ref="D2:J2"/>
    <mergeCell ref="E17:F17"/>
    <mergeCell ref="G16:H16"/>
    <mergeCell ref="G17:H17"/>
    <mergeCell ref="G18:H18"/>
    <mergeCell ref="I17:J17"/>
    <mergeCell ref="I18:J18"/>
    <mergeCell ref="E18:F18"/>
    <mergeCell ref="E15:F15"/>
    <mergeCell ref="D11:G11"/>
    <mergeCell ref="D35:E35"/>
    <mergeCell ref="G24:I24"/>
    <mergeCell ref="G23:I23"/>
    <mergeCell ref="E19:F19"/>
    <mergeCell ref="E20:F20"/>
    <mergeCell ref="C39:E39"/>
    <mergeCell ref="B40:E40"/>
    <mergeCell ref="I46:J46"/>
    <mergeCell ref="I47:J47"/>
    <mergeCell ref="C47:E47"/>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CE,Tučné"RTS Stavitel +,  © RTS, a.s.&amp;R&amp;9Stránka &amp;P z &amp;N</oddFooter>
  </headerFooter>
  <rowBreaks count="1" manualBreakCount="1">
    <brk id="36" max="9"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FF9966"/>
  </sheetPr>
  <dimension ref="A1:G5"/>
  <sheetViews>
    <sheetView workbookViewId="0">
      <selection activeCell="A5" sqref="A5:IV5"/>
    </sheetView>
  </sheetViews>
  <sheetFormatPr defaultRowHeight="12.75" x14ac:dyDescent="0.2"/>
  <cols>
    <col min="1" max="1" width="4.28515625" style="6" customWidth="1"/>
    <col min="2" max="2" width="14.42578125" style="6" customWidth="1"/>
    <col min="3" max="3" width="38.28515625" style="10" customWidth="1"/>
    <col min="4" max="4" width="4.5703125" style="6" customWidth="1"/>
    <col min="5" max="5" width="10.5703125" style="6" customWidth="1"/>
    <col min="6" max="6" width="9.85546875" style="6" customWidth="1"/>
    <col min="7" max="7" width="12.7109375" style="6" customWidth="1"/>
    <col min="8" max="16384" width="9.140625" style="6"/>
  </cols>
  <sheetData>
    <row r="1" spans="1:7" ht="15.75" x14ac:dyDescent="0.2">
      <c r="A1" s="225" t="s">
        <v>6</v>
      </c>
      <c r="B1" s="225"/>
      <c r="C1" s="226"/>
      <c r="D1" s="225"/>
      <c r="E1" s="225"/>
      <c r="F1" s="225"/>
      <c r="G1" s="225"/>
    </row>
    <row r="2" spans="1:7" ht="24.95" customHeight="1" x14ac:dyDescent="0.2">
      <c r="A2" s="79" t="s">
        <v>37</v>
      </c>
      <c r="B2" s="78"/>
      <c r="C2" s="227"/>
      <c r="D2" s="227"/>
      <c r="E2" s="227"/>
      <c r="F2" s="227"/>
      <c r="G2" s="228"/>
    </row>
    <row r="3" spans="1:7" ht="24.95" hidden="1" customHeight="1" x14ac:dyDescent="0.2">
      <c r="A3" s="79" t="s">
        <v>7</v>
      </c>
      <c r="B3" s="78"/>
      <c r="C3" s="227"/>
      <c r="D3" s="227"/>
      <c r="E3" s="227"/>
      <c r="F3" s="227"/>
      <c r="G3" s="228"/>
    </row>
    <row r="4" spans="1:7" ht="24.95" hidden="1" customHeight="1" x14ac:dyDescent="0.2">
      <c r="A4" s="79" t="s">
        <v>8</v>
      </c>
      <c r="B4" s="78"/>
      <c r="C4" s="227"/>
      <c r="D4" s="227"/>
      <c r="E4" s="227"/>
      <c r="F4" s="227"/>
      <c r="G4" s="228"/>
    </row>
    <row r="5" spans="1:7" hidden="1" x14ac:dyDescent="0.2">
      <c r="B5" s="7"/>
      <c r="C5" s="8"/>
      <c r="D5" s="9"/>
    </row>
  </sheetData>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CE,Tučné"RTS Stavitel +,  © RTS, a.s.&amp;R&amp;"Arial,Obyčejné"Strana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I87"/>
  <sheetViews>
    <sheetView workbookViewId="0">
      <selection activeCell="B74" sqref="B74"/>
    </sheetView>
  </sheetViews>
  <sheetFormatPr defaultRowHeight="12.75" outlineLevelRow="1" x14ac:dyDescent="0.2"/>
  <cols>
    <col min="1" max="1" width="4.28515625" customWidth="1"/>
    <col min="2" max="2" width="13.5703125" customWidth="1"/>
    <col min="3" max="3" width="14.42578125" style="95" customWidth="1"/>
    <col min="4" max="4" width="38.28515625" style="95" customWidth="1"/>
    <col min="5" max="5" width="4.5703125" customWidth="1"/>
    <col min="6" max="6" width="10.5703125" customWidth="1"/>
    <col min="7" max="7" width="9.85546875" customWidth="1"/>
    <col min="8" max="8" width="12.7109375" customWidth="1"/>
    <col min="9" max="22" width="0" hidden="1" customWidth="1"/>
    <col min="30" max="40" width="0" hidden="1" customWidth="1"/>
    <col min="54" max="54" width="73.42578125" customWidth="1"/>
  </cols>
  <sheetData>
    <row r="1" spans="1:61" ht="15.75" customHeight="1" x14ac:dyDescent="0.25">
      <c r="A1" s="253" t="s">
        <v>172</v>
      </c>
      <c r="B1" s="253"/>
      <c r="C1" s="253"/>
      <c r="D1" s="253"/>
      <c r="E1" s="253"/>
      <c r="F1" s="253"/>
      <c r="G1" s="253"/>
      <c r="H1" s="253"/>
      <c r="AF1" t="s">
        <v>50</v>
      </c>
    </row>
    <row r="2" spans="1:61" ht="24.95" customHeight="1" x14ac:dyDescent="0.2">
      <c r="A2" s="137" t="s">
        <v>49</v>
      </c>
      <c r="B2" s="181"/>
      <c r="C2" s="135"/>
      <c r="D2" s="254" t="s">
        <v>41</v>
      </c>
      <c r="E2" s="255"/>
      <c r="F2" s="255"/>
      <c r="G2" s="255"/>
      <c r="H2" s="256"/>
      <c r="AF2" t="s">
        <v>51</v>
      </c>
    </row>
    <row r="3" spans="1:61" ht="24.95" customHeight="1" x14ac:dyDescent="0.2">
      <c r="A3" s="138" t="s">
        <v>7</v>
      </c>
      <c r="B3" s="181"/>
      <c r="C3" s="136"/>
      <c r="D3" s="257" t="s">
        <v>38</v>
      </c>
      <c r="E3" s="258"/>
      <c r="F3" s="258"/>
      <c r="G3" s="258"/>
      <c r="H3" s="259"/>
      <c r="AF3" t="s">
        <v>52</v>
      </c>
    </row>
    <row r="4" spans="1:61" ht="24.95" hidden="1" customHeight="1" x14ac:dyDescent="0.2">
      <c r="A4" s="138" t="s">
        <v>8</v>
      </c>
      <c r="B4" s="181"/>
      <c r="C4" s="136"/>
      <c r="D4" s="257"/>
      <c r="E4" s="258"/>
      <c r="F4" s="258"/>
      <c r="G4" s="258"/>
      <c r="H4" s="259"/>
      <c r="AF4" t="s">
        <v>53</v>
      </c>
    </row>
    <row r="5" spans="1:61" hidden="1" x14ac:dyDescent="0.2">
      <c r="A5" s="139" t="s">
        <v>54</v>
      </c>
      <c r="B5" s="142"/>
      <c r="C5" s="140"/>
      <c r="D5" s="141"/>
      <c r="E5" s="142"/>
      <c r="F5" s="142"/>
      <c r="G5" s="142"/>
      <c r="H5" s="143"/>
      <c r="AF5" t="s">
        <v>55</v>
      </c>
    </row>
    <row r="7" spans="1:61" ht="38.25" x14ac:dyDescent="0.2">
      <c r="A7" s="148" t="s">
        <v>56</v>
      </c>
      <c r="B7" s="159" t="s">
        <v>173</v>
      </c>
      <c r="C7" s="149" t="s">
        <v>57</v>
      </c>
      <c r="D7" s="149" t="s">
        <v>58</v>
      </c>
      <c r="E7" s="148" t="s">
        <v>59</v>
      </c>
      <c r="F7" s="148" t="s">
        <v>60</v>
      </c>
      <c r="G7" s="144" t="s">
        <v>61</v>
      </c>
      <c r="H7" s="158" t="s">
        <v>24</v>
      </c>
      <c r="I7" s="159" t="s">
        <v>25</v>
      </c>
      <c r="J7" s="159" t="s">
        <v>62</v>
      </c>
      <c r="K7" s="159" t="s">
        <v>26</v>
      </c>
      <c r="L7" s="159" t="s">
        <v>63</v>
      </c>
      <c r="M7" s="159" t="s">
        <v>64</v>
      </c>
      <c r="N7" s="159" t="s">
        <v>65</v>
      </c>
      <c r="O7" s="159" t="s">
        <v>66</v>
      </c>
      <c r="P7" s="159" t="s">
        <v>67</v>
      </c>
      <c r="Q7" s="159" t="s">
        <v>68</v>
      </c>
      <c r="R7" s="159" t="s">
        <v>69</v>
      </c>
      <c r="S7" s="159" t="s">
        <v>70</v>
      </c>
      <c r="T7" s="159" t="s">
        <v>71</v>
      </c>
      <c r="U7" s="159" t="s">
        <v>72</v>
      </c>
      <c r="V7" s="151" t="s">
        <v>73</v>
      </c>
    </row>
    <row r="8" spans="1:61" x14ac:dyDescent="0.2">
      <c r="A8" s="160" t="s">
        <v>74</v>
      </c>
      <c r="B8" s="160" t="s">
        <v>174</v>
      </c>
      <c r="C8" s="161" t="s">
        <v>171</v>
      </c>
      <c r="D8" s="162" t="s">
        <v>170</v>
      </c>
      <c r="E8" s="150"/>
      <c r="F8" s="163"/>
      <c r="G8" s="164"/>
      <c r="H8" s="164">
        <f>SUMIF(AF9:AF75,"&lt;&gt;NOR",H9:H75)</f>
        <v>0</v>
      </c>
      <c r="I8" s="164"/>
      <c r="J8" s="164">
        <f>SUM(J9:J75)</f>
        <v>0</v>
      </c>
      <c r="K8" s="164"/>
      <c r="L8" s="164">
        <f>SUM(L9:L75)</f>
        <v>0</v>
      </c>
      <c r="M8" s="164"/>
      <c r="N8" s="164">
        <f>SUM(N9:N75)</f>
        <v>0</v>
      </c>
      <c r="O8" s="150"/>
      <c r="P8" s="150">
        <f>SUM(P9:P75)</f>
        <v>0</v>
      </c>
      <c r="Q8" s="150"/>
      <c r="R8" s="150">
        <f>SUM(R9:R75)</f>
        <v>0</v>
      </c>
      <c r="S8" s="150"/>
      <c r="T8" s="150"/>
      <c r="U8" s="160"/>
      <c r="V8" s="150">
        <f>SUM(V9:V75)</f>
        <v>0</v>
      </c>
      <c r="AF8" t="s">
        <v>75</v>
      </c>
    </row>
    <row r="9" spans="1:61" outlineLevel="1" x14ac:dyDescent="0.2">
      <c r="A9" s="146">
        <v>1</v>
      </c>
      <c r="B9" s="146" t="s">
        <v>175</v>
      </c>
      <c r="C9" s="152" t="s">
        <v>76</v>
      </c>
      <c r="D9" s="175" t="s">
        <v>77</v>
      </c>
      <c r="E9" s="153" t="s">
        <v>78</v>
      </c>
      <c r="F9" s="155">
        <v>1</v>
      </c>
      <c r="G9" s="156"/>
      <c r="H9" s="157">
        <f>ROUND(F9*G9,2)</f>
        <v>0</v>
      </c>
      <c r="I9" s="156"/>
      <c r="J9" s="157">
        <f>ROUND(F9*I9,2)</f>
        <v>0</v>
      </c>
      <c r="K9" s="156"/>
      <c r="L9" s="157">
        <f>ROUND(F9*K9,2)</f>
        <v>0</v>
      </c>
      <c r="M9" s="157">
        <v>21</v>
      </c>
      <c r="N9" s="157">
        <f>H9*(1+M9/100)</f>
        <v>0</v>
      </c>
      <c r="O9" s="153">
        <v>0</v>
      </c>
      <c r="P9" s="153">
        <f>ROUND(F9*O9,5)</f>
        <v>0</v>
      </c>
      <c r="Q9" s="153">
        <v>0</v>
      </c>
      <c r="R9" s="153">
        <f>ROUND(F9*Q9,5)</f>
        <v>0</v>
      </c>
      <c r="S9" s="153"/>
      <c r="T9" s="153"/>
      <c r="U9" s="154">
        <v>0</v>
      </c>
      <c r="V9" s="153">
        <f>ROUND(F9*U9,2)</f>
        <v>0</v>
      </c>
      <c r="W9" s="145"/>
      <c r="X9" s="145"/>
      <c r="Y9" s="145"/>
      <c r="Z9" s="145"/>
      <c r="AA9" s="145"/>
      <c r="AB9" s="145"/>
      <c r="AC9" s="145"/>
      <c r="AD9" s="145"/>
      <c r="AE9" s="145"/>
      <c r="AF9" s="145" t="s">
        <v>79</v>
      </c>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row>
    <row r="10" spans="1:61" ht="45" outlineLevel="1" x14ac:dyDescent="0.2">
      <c r="A10" s="146"/>
      <c r="B10" s="146"/>
      <c r="C10" s="152"/>
      <c r="D10" s="241" t="s">
        <v>80</v>
      </c>
      <c r="E10" s="242"/>
      <c r="F10" s="243"/>
      <c r="G10" s="244"/>
      <c r="H10" s="245"/>
      <c r="I10" s="157"/>
      <c r="J10" s="157"/>
      <c r="K10" s="157"/>
      <c r="L10" s="157"/>
      <c r="M10" s="157"/>
      <c r="N10" s="157"/>
      <c r="O10" s="153"/>
      <c r="P10" s="153"/>
      <c r="Q10" s="153"/>
      <c r="R10" s="153"/>
      <c r="S10" s="153"/>
      <c r="T10" s="153"/>
      <c r="U10" s="154"/>
      <c r="V10" s="153"/>
      <c r="W10" s="145"/>
      <c r="X10" s="145"/>
      <c r="Y10" s="145"/>
      <c r="Z10" s="145"/>
      <c r="AA10" s="145"/>
      <c r="AB10" s="145"/>
      <c r="AC10" s="145"/>
      <c r="AD10" s="145"/>
      <c r="AE10" s="145"/>
      <c r="AF10" s="145" t="s">
        <v>81</v>
      </c>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7" t="str">
        <f>D10</f>
        <v>Do této položky patří náklady s případným vypracováním projektové dokumentace zařízení staveniště, zřízením přípojek energií k objektům zařízení staveniště, vybudování případných měřících odběrných míst a zřízení, případná příprava území pro objekty zařízení staveniště a vlastní vybudování objektů zařízení staveniště.</v>
      </c>
      <c r="BC10" s="145"/>
      <c r="BD10" s="145"/>
      <c r="BE10" s="145"/>
      <c r="BF10" s="145"/>
      <c r="BG10" s="145"/>
      <c r="BH10" s="145"/>
      <c r="BI10" s="145"/>
    </row>
    <row r="11" spans="1:61" outlineLevel="1" x14ac:dyDescent="0.2">
      <c r="A11" s="146">
        <v>2</v>
      </c>
      <c r="B11" s="146" t="s">
        <v>175</v>
      </c>
      <c r="C11" s="152" t="s">
        <v>82</v>
      </c>
      <c r="D11" s="175" t="s">
        <v>83</v>
      </c>
      <c r="E11" s="153" t="s">
        <v>84</v>
      </c>
      <c r="F11" s="155">
        <v>1</v>
      </c>
      <c r="G11" s="156"/>
      <c r="H11" s="157">
        <f>ROUND(F11*G11,2)</f>
        <v>0</v>
      </c>
      <c r="I11" s="156"/>
      <c r="J11" s="157">
        <f>ROUND(F11*I11,2)</f>
        <v>0</v>
      </c>
      <c r="K11" s="156"/>
      <c r="L11" s="157">
        <f>ROUND(F11*K11,2)</f>
        <v>0</v>
      </c>
      <c r="M11" s="157">
        <v>21</v>
      </c>
      <c r="N11" s="157">
        <f>H11*(1+M11/100)</f>
        <v>0</v>
      </c>
      <c r="O11" s="153">
        <v>0</v>
      </c>
      <c r="P11" s="153">
        <f>ROUND(F11*O11,5)</f>
        <v>0</v>
      </c>
      <c r="Q11" s="153">
        <v>0</v>
      </c>
      <c r="R11" s="153">
        <f>ROUND(F11*Q11,5)</f>
        <v>0</v>
      </c>
      <c r="S11" s="153"/>
      <c r="T11" s="153"/>
      <c r="U11" s="154">
        <v>0</v>
      </c>
      <c r="V11" s="153">
        <f>ROUND(F11*U11,2)</f>
        <v>0</v>
      </c>
      <c r="W11" s="145"/>
      <c r="X11" s="145"/>
      <c r="Y11" s="145"/>
      <c r="Z11" s="145"/>
      <c r="AA11" s="145"/>
      <c r="AB11" s="145"/>
      <c r="AC11" s="145"/>
      <c r="AD11" s="145"/>
      <c r="AE11" s="145"/>
      <c r="AF11" s="145" t="s">
        <v>79</v>
      </c>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row>
    <row r="12" spans="1:61" ht="45" outlineLevel="1" x14ac:dyDescent="0.2">
      <c r="A12" s="146"/>
      <c r="B12" s="146"/>
      <c r="C12" s="152"/>
      <c r="D12" s="241" t="s">
        <v>85</v>
      </c>
      <c r="E12" s="242"/>
      <c r="F12" s="243"/>
      <c r="G12" s="244"/>
      <c r="H12" s="245"/>
      <c r="I12" s="157"/>
      <c r="J12" s="157"/>
      <c r="K12" s="157"/>
      <c r="L12" s="157"/>
      <c r="M12" s="157"/>
      <c r="N12" s="157"/>
      <c r="O12" s="153"/>
      <c r="P12" s="153"/>
      <c r="Q12" s="153"/>
      <c r="R12" s="153"/>
      <c r="S12" s="153"/>
      <c r="T12" s="153"/>
      <c r="U12" s="154"/>
      <c r="V12" s="153"/>
      <c r="W12" s="145"/>
      <c r="X12" s="145"/>
      <c r="Y12" s="145"/>
      <c r="Z12" s="145"/>
      <c r="AA12" s="145"/>
      <c r="AB12" s="145"/>
      <c r="AC12" s="145"/>
      <c r="AD12" s="145"/>
      <c r="AE12" s="145"/>
      <c r="AF12" s="145" t="s">
        <v>81</v>
      </c>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7" t="str">
        <f>D12</f>
        <v>Do této položky patří náklady na vybavení objektů zařízení staveniště, náklady na energie spotřebované dodavatelem v rámci provozu zařízení staveniště, náklady na potřebný úklid v prostorách zařízení staveniště, náklady na nutnou údržbu a opravy na objektech zařízení staveniště a na přípojkách energií.</v>
      </c>
      <c r="BC12" s="145"/>
      <c r="BD12" s="145"/>
      <c r="BE12" s="145"/>
      <c r="BF12" s="145"/>
      <c r="BG12" s="145"/>
      <c r="BH12" s="145"/>
      <c r="BI12" s="145"/>
    </row>
    <row r="13" spans="1:61" outlineLevel="1" x14ac:dyDescent="0.2">
      <c r="A13" s="146">
        <v>3</v>
      </c>
      <c r="B13" s="146" t="s">
        <v>175</v>
      </c>
      <c r="C13" s="152" t="s">
        <v>86</v>
      </c>
      <c r="D13" s="175" t="s">
        <v>87</v>
      </c>
      <c r="E13" s="153" t="s">
        <v>84</v>
      </c>
      <c r="F13" s="155">
        <v>1</v>
      </c>
      <c r="G13" s="156"/>
      <c r="H13" s="157">
        <f>ROUND(F13*G13,2)</f>
        <v>0</v>
      </c>
      <c r="I13" s="156"/>
      <c r="J13" s="157">
        <f>ROUND(F13*I13,2)</f>
        <v>0</v>
      </c>
      <c r="K13" s="156"/>
      <c r="L13" s="157">
        <f>ROUND(F13*K13,2)</f>
        <v>0</v>
      </c>
      <c r="M13" s="157">
        <v>21</v>
      </c>
      <c r="N13" s="157">
        <f>H13*(1+M13/100)</f>
        <v>0</v>
      </c>
      <c r="O13" s="153">
        <v>0</v>
      </c>
      <c r="P13" s="153">
        <f>ROUND(F13*O13,5)</f>
        <v>0</v>
      </c>
      <c r="Q13" s="153">
        <v>0</v>
      </c>
      <c r="R13" s="153">
        <f>ROUND(F13*Q13,5)</f>
        <v>0</v>
      </c>
      <c r="S13" s="153"/>
      <c r="T13" s="153"/>
      <c r="U13" s="154">
        <v>0</v>
      </c>
      <c r="V13" s="153">
        <f>ROUND(F13*U13,2)</f>
        <v>0</v>
      </c>
      <c r="W13" s="145"/>
      <c r="X13" s="145"/>
      <c r="Y13" s="145"/>
      <c r="Z13" s="145"/>
      <c r="AA13" s="145"/>
      <c r="AB13" s="145"/>
      <c r="AC13" s="145"/>
      <c r="AD13" s="145"/>
      <c r="AE13" s="145"/>
      <c r="AF13" s="145" t="s">
        <v>79</v>
      </c>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row>
    <row r="14" spans="1:61" ht="33.75" outlineLevel="1" x14ac:dyDescent="0.2">
      <c r="A14" s="146"/>
      <c r="B14" s="146"/>
      <c r="C14" s="152"/>
      <c r="D14" s="241" t="s">
        <v>88</v>
      </c>
      <c r="E14" s="242"/>
      <c r="F14" s="243"/>
      <c r="G14" s="244"/>
      <c r="H14" s="245"/>
      <c r="I14" s="157"/>
      <c r="J14" s="157"/>
      <c r="K14" s="157"/>
      <c r="L14" s="157"/>
      <c r="M14" s="157"/>
      <c r="N14" s="157"/>
      <c r="O14" s="153"/>
      <c r="P14" s="153"/>
      <c r="Q14" s="153"/>
      <c r="R14" s="153"/>
      <c r="S14" s="153"/>
      <c r="T14" s="153"/>
      <c r="U14" s="154"/>
      <c r="V14" s="153"/>
      <c r="W14" s="145"/>
      <c r="X14" s="145"/>
      <c r="Y14" s="145"/>
      <c r="Z14" s="145"/>
      <c r="AA14" s="145"/>
      <c r="AB14" s="145"/>
      <c r="AC14" s="145"/>
      <c r="AD14" s="145"/>
      <c r="AE14" s="145"/>
      <c r="AF14" s="145" t="s">
        <v>81</v>
      </c>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7" t="str">
        <f>D14</f>
        <v>Do této položky patří odstranění objektů zařízení staveniště včetně přípojek energií a jejich odvoz. Položka zahrnuje i náklady na úpravu povrchů po odstranění zařízení staveniště a úklid ploch, na kterých bylo zařízení staveniště provozováno.</v>
      </c>
      <c r="BC14" s="145"/>
      <c r="BD14" s="145"/>
      <c r="BE14" s="145"/>
      <c r="BF14" s="145"/>
      <c r="BG14" s="145"/>
      <c r="BH14" s="145"/>
      <c r="BI14" s="145"/>
    </row>
    <row r="15" spans="1:61" outlineLevel="1" x14ac:dyDescent="0.2">
      <c r="A15" s="146">
        <v>4</v>
      </c>
      <c r="B15" s="146" t="s">
        <v>175</v>
      </c>
      <c r="C15" s="152" t="s">
        <v>89</v>
      </c>
      <c r="D15" s="175" t="s">
        <v>90</v>
      </c>
      <c r="E15" s="153" t="s">
        <v>84</v>
      </c>
      <c r="F15" s="155">
        <v>1</v>
      </c>
      <c r="G15" s="156"/>
      <c r="H15" s="157">
        <f>ROUND(F15*G15,2)</f>
        <v>0</v>
      </c>
      <c r="I15" s="156"/>
      <c r="J15" s="157">
        <f>ROUND(F15*I15,2)</f>
        <v>0</v>
      </c>
      <c r="K15" s="156"/>
      <c r="L15" s="157">
        <f>ROUND(F15*K15,2)</f>
        <v>0</v>
      </c>
      <c r="M15" s="157">
        <v>21</v>
      </c>
      <c r="N15" s="157">
        <f>H15*(1+M15/100)</f>
        <v>0</v>
      </c>
      <c r="O15" s="153">
        <v>0</v>
      </c>
      <c r="P15" s="153">
        <f>ROUND(F15*O15,5)</f>
        <v>0</v>
      </c>
      <c r="Q15" s="153">
        <v>0</v>
      </c>
      <c r="R15" s="153">
        <f>ROUND(F15*Q15,5)</f>
        <v>0</v>
      </c>
      <c r="S15" s="153"/>
      <c r="T15" s="153"/>
      <c r="U15" s="154">
        <v>0</v>
      </c>
      <c r="V15" s="153">
        <f>ROUND(F15*U15,2)</f>
        <v>0</v>
      </c>
      <c r="W15" s="145"/>
      <c r="X15" s="145"/>
      <c r="Y15" s="145"/>
      <c r="Z15" s="145"/>
      <c r="AA15" s="145"/>
      <c r="AB15" s="145"/>
      <c r="AC15" s="145"/>
      <c r="AD15" s="145"/>
      <c r="AE15" s="145"/>
      <c r="AF15" s="145" t="s">
        <v>79</v>
      </c>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row>
    <row r="16" spans="1:61" ht="45" outlineLevel="1" x14ac:dyDescent="0.2">
      <c r="A16" s="146"/>
      <c r="B16" s="146"/>
      <c r="C16" s="152"/>
      <c r="D16" s="241" t="s">
        <v>91</v>
      </c>
      <c r="E16" s="242"/>
      <c r="F16" s="243"/>
      <c r="G16" s="244"/>
      <c r="H16" s="245"/>
      <c r="I16" s="157"/>
      <c r="J16" s="157"/>
      <c r="K16" s="157"/>
      <c r="L16" s="157"/>
      <c r="M16" s="157"/>
      <c r="N16" s="157"/>
      <c r="O16" s="153"/>
      <c r="P16" s="153"/>
      <c r="Q16" s="153"/>
      <c r="R16" s="153"/>
      <c r="S16" s="153"/>
      <c r="T16" s="153"/>
      <c r="U16" s="154"/>
      <c r="V16" s="153"/>
      <c r="W16" s="145"/>
      <c r="X16" s="145"/>
      <c r="Y16" s="145"/>
      <c r="Z16" s="145"/>
      <c r="AA16" s="145"/>
      <c r="AB16" s="145"/>
      <c r="AC16" s="145"/>
      <c r="AD16" s="145"/>
      <c r="AE16" s="145"/>
      <c r="AF16" s="145" t="s">
        <v>81</v>
      </c>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7" t="str">
        <f>D16</f>
        <v>Tato kategorie nákladů vyjadřuje ztížené podmínky provádění tam, kde jsou stavební práce zcela nebo zčásti omezovány provozem jiných osob. Jde zejména o zvýšené náklady související s omezením provozem v areálu objednatele nebo o náklady v důsledku nezbytného respektování stávající dopravy ovlivňující stavební práce.</v>
      </c>
      <c r="BC16" s="145"/>
      <c r="BD16" s="145"/>
      <c r="BE16" s="145"/>
      <c r="BF16" s="145"/>
      <c r="BG16" s="145"/>
      <c r="BH16" s="145"/>
      <c r="BI16" s="145"/>
    </row>
    <row r="17" spans="1:61" outlineLevel="1" x14ac:dyDescent="0.2">
      <c r="A17" s="146">
        <v>5</v>
      </c>
      <c r="B17" s="146" t="s">
        <v>175</v>
      </c>
      <c r="C17" s="152" t="s">
        <v>92</v>
      </c>
      <c r="D17" s="175" t="s">
        <v>93</v>
      </c>
      <c r="E17" s="153" t="s">
        <v>84</v>
      </c>
      <c r="F17" s="155">
        <v>1</v>
      </c>
      <c r="G17" s="156"/>
      <c r="H17" s="157">
        <f>ROUND(F17*G17,2)</f>
        <v>0</v>
      </c>
      <c r="I17" s="156"/>
      <c r="J17" s="157">
        <f>ROUND(F17*I17,2)</f>
        <v>0</v>
      </c>
      <c r="K17" s="156"/>
      <c r="L17" s="157">
        <f>ROUND(F17*K17,2)</f>
        <v>0</v>
      </c>
      <c r="M17" s="157">
        <v>21</v>
      </c>
      <c r="N17" s="157">
        <f>H17*(1+M17/100)</f>
        <v>0</v>
      </c>
      <c r="O17" s="153">
        <v>0</v>
      </c>
      <c r="P17" s="153">
        <f>ROUND(F17*O17,5)</f>
        <v>0</v>
      </c>
      <c r="Q17" s="153">
        <v>0</v>
      </c>
      <c r="R17" s="153">
        <f>ROUND(F17*Q17,5)</f>
        <v>0</v>
      </c>
      <c r="S17" s="153"/>
      <c r="T17" s="153"/>
      <c r="U17" s="154">
        <v>0</v>
      </c>
      <c r="V17" s="153">
        <f>ROUND(F17*U17,2)</f>
        <v>0</v>
      </c>
      <c r="W17" s="145"/>
      <c r="X17" s="145"/>
      <c r="Y17" s="145"/>
      <c r="Z17" s="145"/>
      <c r="AA17" s="145"/>
      <c r="AB17" s="145"/>
      <c r="AC17" s="145"/>
      <c r="AD17" s="145"/>
      <c r="AE17" s="145"/>
      <c r="AF17" s="145" t="s">
        <v>79</v>
      </c>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row>
    <row r="18" spans="1:61" ht="45" outlineLevel="1" x14ac:dyDescent="0.2">
      <c r="A18" s="146"/>
      <c r="B18" s="146"/>
      <c r="C18" s="152"/>
      <c r="D18" s="241" t="s">
        <v>94</v>
      </c>
      <c r="E18" s="242"/>
      <c r="F18" s="243"/>
      <c r="G18" s="244"/>
      <c r="H18" s="245"/>
      <c r="I18" s="157"/>
      <c r="J18" s="157"/>
      <c r="K18" s="157"/>
      <c r="L18" s="157"/>
      <c r="M18" s="157"/>
      <c r="N18" s="157"/>
      <c r="O18" s="153"/>
      <c r="P18" s="153"/>
      <c r="Q18" s="153"/>
      <c r="R18" s="153"/>
      <c r="S18" s="153"/>
      <c r="T18" s="153"/>
      <c r="U18" s="154"/>
      <c r="V18" s="153"/>
      <c r="W18" s="145"/>
      <c r="X18" s="145"/>
      <c r="Y18" s="145"/>
      <c r="Z18" s="145"/>
      <c r="AA18" s="145"/>
      <c r="AB18" s="145"/>
      <c r="AC18" s="145"/>
      <c r="AD18" s="145"/>
      <c r="AE18" s="145"/>
      <c r="AF18" s="145" t="s">
        <v>81</v>
      </c>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7" t="str">
        <f>D18</f>
        <v>Do této položky jsou zahrnuty náklady na ochranu staveniště před vstupem nepovolaných osob, včetně příslušného značení, náklady na oplocení staveniště či na jeho osvětlení, náklady na vypracování potřebné dokumentace pro provoz staveniště z hlediska požární ochrany (požární řád a poplachová směrnice) a z hlediska provozu staveniště (provozně dopravní řád).</v>
      </c>
      <c r="BC18" s="145"/>
      <c r="BD18" s="145"/>
      <c r="BE18" s="145"/>
      <c r="BF18" s="145"/>
      <c r="BG18" s="145"/>
      <c r="BH18" s="145"/>
      <c r="BI18" s="145"/>
    </row>
    <row r="19" spans="1:61" outlineLevel="1" x14ac:dyDescent="0.2">
      <c r="A19" s="146">
        <v>6</v>
      </c>
      <c r="B19" s="146" t="s">
        <v>175</v>
      </c>
      <c r="C19" s="152" t="s">
        <v>95</v>
      </c>
      <c r="D19" s="175" t="s">
        <v>96</v>
      </c>
      <c r="E19" s="153" t="s">
        <v>84</v>
      </c>
      <c r="F19" s="155">
        <v>1</v>
      </c>
      <c r="G19" s="156"/>
      <c r="H19" s="157">
        <f>ROUND(F19*G19,2)</f>
        <v>0</v>
      </c>
      <c r="I19" s="156"/>
      <c r="J19" s="157">
        <f>ROUND(F19*I19,2)</f>
        <v>0</v>
      </c>
      <c r="K19" s="156"/>
      <c r="L19" s="157">
        <f>ROUND(F19*K19,2)</f>
        <v>0</v>
      </c>
      <c r="M19" s="157">
        <v>21</v>
      </c>
      <c r="N19" s="157">
        <f>H19*(1+M19/100)</f>
        <v>0</v>
      </c>
      <c r="O19" s="153">
        <v>0</v>
      </c>
      <c r="P19" s="153">
        <f>ROUND(F19*O19,5)</f>
        <v>0</v>
      </c>
      <c r="Q19" s="153">
        <v>0</v>
      </c>
      <c r="R19" s="153">
        <f>ROUND(F19*Q19,5)</f>
        <v>0</v>
      </c>
      <c r="S19" s="153"/>
      <c r="T19" s="153"/>
      <c r="U19" s="154">
        <v>0</v>
      </c>
      <c r="V19" s="153">
        <f>ROUND(F19*U19,2)</f>
        <v>0</v>
      </c>
      <c r="W19" s="145"/>
      <c r="X19" s="145"/>
      <c r="Y19" s="145"/>
      <c r="Z19" s="145"/>
      <c r="AA19" s="145"/>
      <c r="AB19" s="145"/>
      <c r="AC19" s="145"/>
      <c r="AD19" s="145"/>
      <c r="AE19" s="145"/>
      <c r="AF19" s="145" t="s">
        <v>79</v>
      </c>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row>
    <row r="20" spans="1:61" ht="33.75" outlineLevel="1" x14ac:dyDescent="0.2">
      <c r="A20" s="146"/>
      <c r="B20" s="146"/>
      <c r="C20" s="152"/>
      <c r="D20" s="241" t="s">
        <v>97</v>
      </c>
      <c r="E20" s="242"/>
      <c r="F20" s="243"/>
      <c r="G20" s="244"/>
      <c r="H20" s="245"/>
      <c r="I20" s="157"/>
      <c r="J20" s="157"/>
      <c r="K20" s="157"/>
      <c r="L20" s="157"/>
      <c r="M20" s="157"/>
      <c r="N20" s="157"/>
      <c r="O20" s="153"/>
      <c r="P20" s="153"/>
      <c r="Q20" s="153"/>
      <c r="R20" s="153"/>
      <c r="S20" s="153"/>
      <c r="T20" s="153"/>
      <c r="U20" s="154"/>
      <c r="V20" s="153"/>
      <c r="W20" s="145"/>
      <c r="X20" s="145"/>
      <c r="Y20" s="145"/>
      <c r="Z20" s="145"/>
      <c r="AA20" s="145"/>
      <c r="AB20" s="145"/>
      <c r="AC20" s="145"/>
      <c r="AD20" s="145"/>
      <c r="AE20" s="145"/>
      <c r="AF20" s="145" t="s">
        <v>81</v>
      </c>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7" t="str">
        <f>D20</f>
        <v>Do této položky patří náklady na vyhotovení návrhu dočasného dopravního značení, jeho projednání s dotčenými orgány a organizacemi, dodání dopravních značek, jejich rozmístění a přemísťování a jejich údržba v průběhu výstavby včetně následného odstranění po ukončení stavebních prací.</v>
      </c>
      <c r="BC20" s="145"/>
      <c r="BD20" s="145"/>
      <c r="BE20" s="145"/>
      <c r="BF20" s="145"/>
      <c r="BG20" s="145"/>
      <c r="BH20" s="145"/>
      <c r="BI20" s="145"/>
    </row>
    <row r="21" spans="1:61" outlineLevel="1" x14ac:dyDescent="0.2">
      <c r="A21" s="146">
        <v>7</v>
      </c>
      <c r="B21" s="146" t="s">
        <v>175</v>
      </c>
      <c r="C21" s="152" t="s">
        <v>98</v>
      </c>
      <c r="D21" s="175" t="s">
        <v>99</v>
      </c>
      <c r="E21" s="153" t="s">
        <v>84</v>
      </c>
      <c r="F21" s="155">
        <v>1</v>
      </c>
      <c r="G21" s="156"/>
      <c r="H21" s="157">
        <f>ROUND(F21*G21,2)</f>
        <v>0</v>
      </c>
      <c r="I21" s="156"/>
      <c r="J21" s="157">
        <f>ROUND(F21*I21,2)</f>
        <v>0</v>
      </c>
      <c r="K21" s="156"/>
      <c r="L21" s="157">
        <f>ROUND(F21*K21,2)</f>
        <v>0</v>
      </c>
      <c r="M21" s="157">
        <v>21</v>
      </c>
      <c r="N21" s="157">
        <f>H21*(1+M21/100)</f>
        <v>0</v>
      </c>
      <c r="O21" s="153">
        <v>0</v>
      </c>
      <c r="P21" s="153">
        <f>ROUND(F21*O21,5)</f>
        <v>0</v>
      </c>
      <c r="Q21" s="153">
        <v>0</v>
      </c>
      <c r="R21" s="153">
        <f>ROUND(F21*Q21,5)</f>
        <v>0</v>
      </c>
      <c r="S21" s="153"/>
      <c r="T21" s="153"/>
      <c r="U21" s="154">
        <v>0</v>
      </c>
      <c r="V21" s="153">
        <f>ROUND(F21*U21,2)</f>
        <v>0</v>
      </c>
      <c r="W21" s="145"/>
      <c r="X21" s="145"/>
      <c r="Y21" s="145"/>
      <c r="Z21" s="145"/>
      <c r="AA21" s="145"/>
      <c r="AB21" s="145"/>
      <c r="AC21" s="145"/>
      <c r="AD21" s="145"/>
      <c r="AE21" s="145"/>
      <c r="AF21" s="145" t="s">
        <v>79</v>
      </c>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row>
    <row r="22" spans="1:61" ht="33.75" outlineLevel="1" x14ac:dyDescent="0.2">
      <c r="A22" s="146"/>
      <c r="B22" s="146"/>
      <c r="C22" s="152"/>
      <c r="D22" s="241" t="s">
        <v>100</v>
      </c>
      <c r="E22" s="242"/>
      <c r="F22" s="243"/>
      <c r="G22" s="244"/>
      <c r="H22" s="245"/>
      <c r="I22" s="157"/>
      <c r="J22" s="157"/>
      <c r="K22" s="157"/>
      <c r="L22" s="157"/>
      <c r="M22" s="157"/>
      <c r="N22" s="157"/>
      <c r="O22" s="153"/>
      <c r="P22" s="153"/>
      <c r="Q22" s="153"/>
      <c r="R22" s="153"/>
      <c r="S22" s="153"/>
      <c r="T22" s="153"/>
      <c r="U22" s="154"/>
      <c r="V22" s="153"/>
      <c r="W22" s="145"/>
      <c r="X22" s="145"/>
      <c r="Y22" s="145"/>
      <c r="Z22" s="145"/>
      <c r="AA22" s="145"/>
      <c r="AB22" s="145"/>
      <c r="AC22" s="145"/>
      <c r="AD22" s="145"/>
      <c r="AE22" s="145"/>
      <c r="AF22" s="145" t="s">
        <v>81</v>
      </c>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7" t="str">
        <f>D22</f>
        <v>Tato kategorie nákladů vyjadřuje ztížené podmínky provádění tam, kde se vyskytují omezující vlivy konkrétního prostředí, které mají prokazatelný vliv na provádění stavebních prací, Jedná se zejména o náklady související s extrémními podmínkami místa provádění.</v>
      </c>
      <c r="BC22" s="145"/>
      <c r="BD22" s="145"/>
      <c r="BE22" s="145"/>
      <c r="BF22" s="145"/>
      <c r="BG22" s="145"/>
      <c r="BH22" s="145"/>
      <c r="BI22" s="145"/>
    </row>
    <row r="23" spans="1:61" outlineLevel="1" x14ac:dyDescent="0.2">
      <c r="A23" s="146">
        <v>8</v>
      </c>
      <c r="B23" s="146" t="s">
        <v>175</v>
      </c>
      <c r="C23" s="152" t="s">
        <v>101</v>
      </c>
      <c r="D23" s="175" t="s">
        <v>102</v>
      </c>
      <c r="E23" s="153" t="s">
        <v>84</v>
      </c>
      <c r="F23" s="155">
        <v>1</v>
      </c>
      <c r="G23" s="156"/>
      <c r="H23" s="157">
        <f>ROUND(F23*G23,2)</f>
        <v>0</v>
      </c>
      <c r="I23" s="156"/>
      <c r="J23" s="157">
        <f>ROUND(F23*I23,2)</f>
        <v>0</v>
      </c>
      <c r="K23" s="156"/>
      <c r="L23" s="157">
        <f>ROUND(F23*K23,2)</f>
        <v>0</v>
      </c>
      <c r="M23" s="157">
        <v>21</v>
      </c>
      <c r="N23" s="157">
        <f>H23*(1+M23/100)</f>
        <v>0</v>
      </c>
      <c r="O23" s="153">
        <v>0</v>
      </c>
      <c r="P23" s="153">
        <f>ROUND(F23*O23,5)</f>
        <v>0</v>
      </c>
      <c r="Q23" s="153">
        <v>0</v>
      </c>
      <c r="R23" s="153">
        <f>ROUND(F23*Q23,5)</f>
        <v>0</v>
      </c>
      <c r="S23" s="153"/>
      <c r="T23" s="153"/>
      <c r="U23" s="154">
        <v>0</v>
      </c>
      <c r="V23" s="153">
        <f>ROUND(F23*U23,2)</f>
        <v>0</v>
      </c>
      <c r="W23" s="145"/>
      <c r="X23" s="145"/>
      <c r="Y23" s="145"/>
      <c r="Z23" s="145"/>
      <c r="AA23" s="145"/>
      <c r="AB23" s="145"/>
      <c r="AC23" s="145"/>
      <c r="AD23" s="145"/>
      <c r="AE23" s="145"/>
      <c r="AF23" s="145" t="s">
        <v>79</v>
      </c>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row>
    <row r="24" spans="1:61" ht="22.5" outlineLevel="1" x14ac:dyDescent="0.2">
      <c r="A24" s="146"/>
      <c r="B24" s="146"/>
      <c r="C24" s="152"/>
      <c r="D24" s="241" t="s">
        <v>103</v>
      </c>
      <c r="E24" s="242"/>
      <c r="F24" s="243"/>
      <c r="G24" s="244"/>
      <c r="H24" s="245"/>
      <c r="I24" s="157"/>
      <c r="J24" s="157"/>
      <c r="K24" s="157"/>
      <c r="L24" s="157"/>
      <c r="M24" s="157"/>
      <c r="N24" s="157"/>
      <c r="O24" s="153"/>
      <c r="P24" s="153"/>
      <c r="Q24" s="153"/>
      <c r="R24" s="153"/>
      <c r="S24" s="153"/>
      <c r="T24" s="153"/>
      <c r="U24" s="154"/>
      <c r="V24" s="153"/>
      <c r="W24" s="145"/>
      <c r="X24" s="145"/>
      <c r="Y24" s="145"/>
      <c r="Z24" s="145"/>
      <c r="AA24" s="145"/>
      <c r="AB24" s="145"/>
      <c r="AC24" s="145"/>
      <c r="AD24" s="145"/>
      <c r="AE24" s="145"/>
      <c r="AF24" s="145" t="s">
        <v>81</v>
      </c>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7" t="str">
        <f>D24</f>
        <v>Do této položky patří náklady na vyhotovení dokumentace skutečného provedení stavby a její předání objednateli v požadované formě a požadovaném počtu.</v>
      </c>
      <c r="BC24" s="145"/>
      <c r="BD24" s="145"/>
      <c r="BE24" s="145"/>
      <c r="BF24" s="145"/>
      <c r="BG24" s="145"/>
      <c r="BH24" s="145"/>
      <c r="BI24" s="145"/>
    </row>
    <row r="25" spans="1:61" outlineLevel="1" x14ac:dyDescent="0.2">
      <c r="A25" s="146">
        <v>9</v>
      </c>
      <c r="B25" s="146" t="s">
        <v>175</v>
      </c>
      <c r="C25" s="152" t="s">
        <v>104</v>
      </c>
      <c r="D25" s="175" t="s">
        <v>105</v>
      </c>
      <c r="E25" s="153" t="s">
        <v>84</v>
      </c>
      <c r="F25" s="155">
        <v>1</v>
      </c>
      <c r="G25" s="156"/>
      <c r="H25" s="157">
        <f>ROUND(F25*G25,2)</f>
        <v>0</v>
      </c>
      <c r="I25" s="156"/>
      <c r="J25" s="157">
        <f>ROUND(F25*I25,2)</f>
        <v>0</v>
      </c>
      <c r="K25" s="156"/>
      <c r="L25" s="157">
        <f>ROUND(F25*K25,2)</f>
        <v>0</v>
      </c>
      <c r="M25" s="157">
        <v>21</v>
      </c>
      <c r="N25" s="157">
        <f>H25*(1+M25/100)</f>
        <v>0</v>
      </c>
      <c r="O25" s="153">
        <v>0</v>
      </c>
      <c r="P25" s="153">
        <f>ROUND(F25*O25,5)</f>
        <v>0</v>
      </c>
      <c r="Q25" s="153">
        <v>0</v>
      </c>
      <c r="R25" s="153">
        <f>ROUND(F25*Q25,5)</f>
        <v>0</v>
      </c>
      <c r="S25" s="153"/>
      <c r="T25" s="153"/>
      <c r="U25" s="154">
        <v>0</v>
      </c>
      <c r="V25" s="153">
        <f>ROUND(F25*U25,2)</f>
        <v>0</v>
      </c>
      <c r="W25" s="145"/>
      <c r="X25" s="145"/>
      <c r="Y25" s="145"/>
      <c r="Z25" s="145"/>
      <c r="AA25" s="145"/>
      <c r="AB25" s="145"/>
      <c r="AC25" s="145"/>
      <c r="AD25" s="145"/>
      <c r="AE25" s="145"/>
      <c r="AF25" s="145" t="s">
        <v>79</v>
      </c>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row>
    <row r="26" spans="1:61" ht="33.75" outlineLevel="1" x14ac:dyDescent="0.2">
      <c r="A26" s="146"/>
      <c r="B26" s="146"/>
      <c r="C26" s="152"/>
      <c r="D26" s="241" t="s">
        <v>106</v>
      </c>
      <c r="E26" s="242"/>
      <c r="F26" s="243"/>
      <c r="G26" s="244"/>
      <c r="H26" s="245"/>
      <c r="I26" s="157"/>
      <c r="J26" s="157"/>
      <c r="K26" s="157"/>
      <c r="L26" s="157"/>
      <c r="M26" s="157"/>
      <c r="N26" s="157"/>
      <c r="O26" s="153"/>
      <c r="P26" s="153"/>
      <c r="Q26" s="153"/>
      <c r="R26" s="153"/>
      <c r="S26" s="153"/>
      <c r="T26" s="153"/>
      <c r="U26" s="154"/>
      <c r="V26" s="153"/>
      <c r="W26" s="145"/>
      <c r="X26" s="145"/>
      <c r="Y26" s="145"/>
      <c r="Z26" s="145"/>
      <c r="AA26" s="145"/>
      <c r="AB26" s="145"/>
      <c r="AC26" s="145"/>
      <c r="AD26" s="145"/>
      <c r="AE26" s="145"/>
      <c r="AF26" s="145" t="s">
        <v>81</v>
      </c>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7" t="str">
        <f>D26</f>
        <v>Do této položky patří náklady a poplatky spojené s užíváním veřejných ploch a prostranství, pokud jsou stavebními pracemi nebo souvisejícími činnostmi dotčeny, a to včetně užívání ploch v souvislosti s uložením stavebního materiálu nebo stavebního odpadu.</v>
      </c>
      <c r="BC26" s="145"/>
      <c r="BD26" s="145"/>
      <c r="BE26" s="145"/>
      <c r="BF26" s="145"/>
      <c r="BG26" s="145"/>
      <c r="BH26" s="145"/>
      <c r="BI26" s="145"/>
    </row>
    <row r="27" spans="1:61" outlineLevel="1" x14ac:dyDescent="0.2">
      <c r="A27" s="146">
        <v>10</v>
      </c>
      <c r="B27" s="146" t="s">
        <v>175</v>
      </c>
      <c r="C27" s="152" t="s">
        <v>107</v>
      </c>
      <c r="D27" s="175" t="s">
        <v>108</v>
      </c>
      <c r="E27" s="153" t="s">
        <v>84</v>
      </c>
      <c r="F27" s="155">
        <v>1</v>
      </c>
      <c r="G27" s="156"/>
      <c r="H27" s="157">
        <f>ROUND(F27*G27,2)</f>
        <v>0</v>
      </c>
      <c r="I27" s="156"/>
      <c r="J27" s="157">
        <f>ROUND(F27*I27,2)</f>
        <v>0</v>
      </c>
      <c r="K27" s="156"/>
      <c r="L27" s="157">
        <f>ROUND(F27*K27,2)</f>
        <v>0</v>
      </c>
      <c r="M27" s="157">
        <v>21</v>
      </c>
      <c r="N27" s="157">
        <f>H27*(1+M27/100)</f>
        <v>0</v>
      </c>
      <c r="O27" s="153">
        <v>0</v>
      </c>
      <c r="P27" s="153">
        <f>ROUND(F27*O27,5)</f>
        <v>0</v>
      </c>
      <c r="Q27" s="153">
        <v>0</v>
      </c>
      <c r="R27" s="153">
        <f>ROUND(F27*Q27,5)</f>
        <v>0</v>
      </c>
      <c r="S27" s="153"/>
      <c r="T27" s="153"/>
      <c r="U27" s="154">
        <v>0</v>
      </c>
      <c r="V27" s="153">
        <f>ROUND(F27*U27,2)</f>
        <v>0</v>
      </c>
      <c r="W27" s="145"/>
      <c r="X27" s="145"/>
      <c r="Y27" s="145"/>
      <c r="Z27" s="145"/>
      <c r="AA27" s="145"/>
      <c r="AB27" s="145"/>
      <c r="AC27" s="145"/>
      <c r="AD27" s="145"/>
      <c r="AE27" s="145"/>
      <c r="AF27" s="145" t="s">
        <v>79</v>
      </c>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row>
    <row r="28" spans="1:61" ht="33.75" outlineLevel="1" x14ac:dyDescent="0.2">
      <c r="A28" s="146"/>
      <c r="B28" s="146"/>
      <c r="C28" s="152"/>
      <c r="D28" s="241" t="s">
        <v>109</v>
      </c>
      <c r="E28" s="242"/>
      <c r="F28" s="243"/>
      <c r="G28" s="244"/>
      <c r="H28" s="245"/>
      <c r="I28" s="157"/>
      <c r="J28" s="157"/>
      <c r="K28" s="157"/>
      <c r="L28" s="157"/>
      <c r="M28" s="157"/>
      <c r="N28" s="157"/>
      <c r="O28" s="153"/>
      <c r="P28" s="153"/>
      <c r="Q28" s="153"/>
      <c r="R28" s="153"/>
      <c r="S28" s="153"/>
      <c r="T28" s="153"/>
      <c r="U28" s="154"/>
      <c r="V28" s="153"/>
      <c r="W28" s="145"/>
      <c r="X28" s="145"/>
      <c r="Y28" s="145"/>
      <c r="Z28" s="145"/>
      <c r="AA28" s="145"/>
      <c r="AB28" s="145"/>
      <c r="AC28" s="145"/>
      <c r="AD28" s="145"/>
      <c r="AE28" s="145"/>
      <c r="AF28" s="145" t="s">
        <v>81</v>
      </c>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7" t="str">
        <f>D28</f>
        <v>Do této položky patří náklady na provedení průzkumů nebo doplnění stávajících průzkumů a tyto průzkumy nejsou v dostatečném rozsahu součástí projektové dokumentace. Jedná se zejména o stavební průzkum, stavebně statický průzkum a případný průzkum výskytu nebezpečných látek apod.</v>
      </c>
      <c r="BC28" s="145"/>
      <c r="BD28" s="145"/>
      <c r="BE28" s="145"/>
      <c r="BF28" s="145"/>
      <c r="BG28" s="145"/>
      <c r="BH28" s="145"/>
      <c r="BI28" s="145"/>
    </row>
    <row r="29" spans="1:61" outlineLevel="1" x14ac:dyDescent="0.2">
      <c r="A29" s="146">
        <v>11</v>
      </c>
      <c r="B29" s="146" t="s">
        <v>175</v>
      </c>
      <c r="C29" s="152" t="s">
        <v>110</v>
      </c>
      <c r="D29" s="175" t="s">
        <v>111</v>
      </c>
      <c r="E29" s="153" t="s">
        <v>84</v>
      </c>
      <c r="F29" s="155">
        <v>1</v>
      </c>
      <c r="G29" s="156"/>
      <c r="H29" s="157">
        <f>ROUND(F29*G29,2)</f>
        <v>0</v>
      </c>
      <c r="I29" s="156"/>
      <c r="J29" s="157">
        <f>ROUND(F29*I29,2)</f>
        <v>0</v>
      </c>
      <c r="K29" s="156"/>
      <c r="L29" s="157">
        <f>ROUND(F29*K29,2)</f>
        <v>0</v>
      </c>
      <c r="M29" s="157">
        <v>21</v>
      </c>
      <c r="N29" s="157">
        <f>H29*(1+M29/100)</f>
        <v>0</v>
      </c>
      <c r="O29" s="153">
        <v>0</v>
      </c>
      <c r="P29" s="153">
        <f>ROUND(F29*O29,5)</f>
        <v>0</v>
      </c>
      <c r="Q29" s="153">
        <v>0</v>
      </c>
      <c r="R29" s="153">
        <f>ROUND(F29*Q29,5)</f>
        <v>0</v>
      </c>
      <c r="S29" s="153"/>
      <c r="T29" s="153"/>
      <c r="U29" s="154">
        <v>0</v>
      </c>
      <c r="V29" s="153">
        <f>ROUND(F29*U29,2)</f>
        <v>0</v>
      </c>
      <c r="W29" s="145"/>
      <c r="X29" s="145"/>
      <c r="Y29" s="145"/>
      <c r="Z29" s="145"/>
      <c r="AA29" s="145"/>
      <c r="AB29" s="145"/>
      <c r="AC29" s="145"/>
      <c r="AD29" s="145"/>
      <c r="AE29" s="145"/>
      <c r="AF29" s="145" t="s">
        <v>79</v>
      </c>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row>
    <row r="30" spans="1:61" ht="45" outlineLevel="1" x14ac:dyDescent="0.2">
      <c r="A30" s="146"/>
      <c r="B30" s="146"/>
      <c r="C30" s="152"/>
      <c r="D30" s="241" t="s">
        <v>112</v>
      </c>
      <c r="E30" s="242"/>
      <c r="F30" s="243"/>
      <c r="G30" s="244"/>
      <c r="H30" s="245"/>
      <c r="I30" s="157"/>
      <c r="J30" s="157"/>
      <c r="K30" s="157"/>
      <c r="L30" s="157"/>
      <c r="M30" s="157"/>
      <c r="N30" s="157"/>
      <c r="O30" s="153"/>
      <c r="P30" s="153"/>
      <c r="Q30" s="153"/>
      <c r="R30" s="153"/>
      <c r="S30" s="153"/>
      <c r="T30" s="153"/>
      <c r="U30" s="154"/>
      <c r="V30" s="153"/>
      <c r="W30" s="145"/>
      <c r="X30" s="145"/>
      <c r="Y30" s="145"/>
      <c r="Z30" s="145"/>
      <c r="AA30" s="145"/>
      <c r="AB30" s="145"/>
      <c r="AC30" s="145"/>
      <c r="AD30" s="145"/>
      <c r="AE30" s="145"/>
      <c r="AF30" s="145" t="s">
        <v>81</v>
      </c>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7" t="str">
        <f t="shared" ref="BB30:BB61" si="0">D30</f>
        <v>Do této položky patří náklady spojené s vypracováním projektové dokumentace, většinou v obsahu a rozsahu projektové dokumentace pro provádění stavby, ale mohou zde být obsaženy i náklady na jiné stupně projektové dokumentace, zejména na vypracování výrobní dokumentace částí stavby podle požadavků projektanta.</v>
      </c>
      <c r="BC30" s="145"/>
      <c r="BD30" s="145"/>
      <c r="BE30" s="145"/>
      <c r="BF30" s="145"/>
      <c r="BG30" s="145"/>
      <c r="BH30" s="145"/>
      <c r="BI30" s="145"/>
    </row>
    <row r="31" spans="1:61" outlineLevel="1" x14ac:dyDescent="0.2">
      <c r="A31" s="146"/>
      <c r="B31" s="146"/>
      <c r="C31" s="152"/>
      <c r="D31" s="241" t="s">
        <v>113</v>
      </c>
      <c r="E31" s="242"/>
      <c r="F31" s="243"/>
      <c r="G31" s="244"/>
      <c r="H31" s="245"/>
      <c r="I31" s="157"/>
      <c r="J31" s="157"/>
      <c r="K31" s="157"/>
      <c r="L31" s="157"/>
      <c r="M31" s="157"/>
      <c r="N31" s="157"/>
      <c r="O31" s="153"/>
      <c r="P31" s="153"/>
      <c r="Q31" s="153"/>
      <c r="R31" s="153"/>
      <c r="S31" s="153"/>
      <c r="T31" s="153"/>
      <c r="U31" s="154"/>
      <c r="V31" s="153"/>
      <c r="W31" s="145"/>
      <c r="X31" s="145"/>
      <c r="Y31" s="145"/>
      <c r="Z31" s="145"/>
      <c r="AA31" s="145"/>
      <c r="AB31" s="145"/>
      <c r="AC31" s="145"/>
      <c r="AD31" s="145"/>
      <c r="AE31" s="145"/>
      <c r="AF31" s="145" t="s">
        <v>81</v>
      </c>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7" t="str">
        <f t="shared" si="0"/>
        <v>Požadavky na dokumentaci zajišťované dodavatelem stavby:</v>
      </c>
      <c r="BC31" s="145"/>
      <c r="BD31" s="145"/>
      <c r="BE31" s="145"/>
      <c r="BF31" s="145"/>
      <c r="BG31" s="145"/>
      <c r="BH31" s="145"/>
      <c r="BI31" s="145"/>
    </row>
    <row r="32" spans="1:61" outlineLevel="1" x14ac:dyDescent="0.2">
      <c r="A32" s="146"/>
      <c r="B32" s="146"/>
      <c r="C32" s="152"/>
      <c r="D32" s="241" t="s">
        <v>114</v>
      </c>
      <c r="E32" s="242"/>
      <c r="F32" s="243"/>
      <c r="G32" s="244"/>
      <c r="H32" s="245"/>
      <c r="I32" s="157"/>
      <c r="J32" s="157"/>
      <c r="K32" s="157"/>
      <c r="L32" s="157"/>
      <c r="M32" s="157"/>
      <c r="N32" s="157"/>
      <c r="O32" s="153"/>
      <c r="P32" s="153"/>
      <c r="Q32" s="153"/>
      <c r="R32" s="153"/>
      <c r="S32" s="153"/>
      <c r="T32" s="153"/>
      <c r="U32" s="154"/>
      <c r="V32" s="153"/>
      <c r="W32" s="145"/>
      <c r="X32" s="145"/>
      <c r="Y32" s="145"/>
      <c r="Z32" s="145"/>
      <c r="AA32" s="145"/>
      <c r="AB32" s="145"/>
      <c r="AC32" s="145"/>
      <c r="AD32" s="145"/>
      <c r="AE32" s="145"/>
      <c r="AF32" s="145" t="s">
        <v>81</v>
      </c>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7" t="str">
        <f t="shared" si="0"/>
        <v>Projektant požaduje vyhotovení výrobní dokumentace u těch částí staveb, které jsou</v>
      </c>
      <c r="BC32" s="145"/>
      <c r="BD32" s="145"/>
      <c r="BE32" s="145"/>
      <c r="BF32" s="145"/>
      <c r="BG32" s="145"/>
      <c r="BH32" s="145"/>
      <c r="BI32" s="145"/>
    </row>
    <row r="33" spans="1:61" outlineLevel="1" x14ac:dyDescent="0.2">
      <c r="A33" s="146"/>
      <c r="B33" s="146"/>
      <c r="C33" s="152"/>
      <c r="D33" s="241" t="s">
        <v>115</v>
      </c>
      <c r="E33" s="242"/>
      <c r="F33" s="243"/>
      <c r="G33" s="244"/>
      <c r="H33" s="245"/>
      <c r="I33" s="157"/>
      <c r="J33" s="157"/>
      <c r="K33" s="157"/>
      <c r="L33" s="157"/>
      <c r="M33" s="157"/>
      <c r="N33" s="157"/>
      <c r="O33" s="153"/>
      <c r="P33" s="153"/>
      <c r="Q33" s="153"/>
      <c r="R33" s="153"/>
      <c r="S33" s="153"/>
      <c r="T33" s="153"/>
      <c r="U33" s="154"/>
      <c r="V33" s="153"/>
      <c r="W33" s="145"/>
      <c r="X33" s="145"/>
      <c r="Y33" s="145"/>
      <c r="Z33" s="145"/>
      <c r="AA33" s="145"/>
      <c r="AB33" s="145"/>
      <c r="AC33" s="145"/>
      <c r="AD33" s="145"/>
      <c r="AE33" s="145"/>
      <c r="AF33" s="145" t="s">
        <v>81</v>
      </c>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7" t="str">
        <f t="shared" si="0"/>
        <v>kladeny technické a estetické nároky a dále u těch dodávek a zařízení, u kterých to jejich</v>
      </c>
      <c r="BC33" s="145"/>
      <c r="BD33" s="145"/>
      <c r="BE33" s="145"/>
      <c r="BF33" s="145"/>
      <c r="BG33" s="145"/>
      <c r="BH33" s="145"/>
      <c r="BI33" s="145"/>
    </row>
    <row r="34" spans="1:61" outlineLevel="1" x14ac:dyDescent="0.2">
      <c r="A34" s="146"/>
      <c r="B34" s="146"/>
      <c r="C34" s="152"/>
      <c r="D34" s="241" t="s">
        <v>116</v>
      </c>
      <c r="E34" s="242"/>
      <c r="F34" s="243"/>
      <c r="G34" s="244"/>
      <c r="H34" s="245"/>
      <c r="I34" s="157"/>
      <c r="J34" s="157"/>
      <c r="K34" s="157"/>
      <c r="L34" s="157"/>
      <c r="M34" s="157"/>
      <c r="N34" s="157"/>
      <c r="O34" s="153"/>
      <c r="P34" s="153"/>
      <c r="Q34" s="153"/>
      <c r="R34" s="153"/>
      <c r="S34" s="153"/>
      <c r="T34" s="153"/>
      <c r="U34" s="154"/>
      <c r="V34" s="153"/>
      <c r="W34" s="145"/>
      <c r="X34" s="145"/>
      <c r="Y34" s="145"/>
      <c r="Z34" s="145"/>
      <c r="AA34" s="145"/>
      <c r="AB34" s="145"/>
      <c r="AC34" s="145"/>
      <c r="AD34" s="145"/>
      <c r="AE34" s="145"/>
      <c r="AF34" s="145" t="s">
        <v>81</v>
      </c>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7" t="str">
        <f t="shared" si="0"/>
        <v>charakter vyžaduje nebo vyplývá z jejich charakteru. Jedná se o dokumentaci pro tyto části</v>
      </c>
      <c r="BC34" s="145"/>
      <c r="BD34" s="145"/>
      <c r="BE34" s="145"/>
      <c r="BF34" s="145"/>
      <c r="BG34" s="145"/>
      <c r="BH34" s="145"/>
      <c r="BI34" s="145"/>
    </row>
    <row r="35" spans="1:61" outlineLevel="1" x14ac:dyDescent="0.2">
      <c r="A35" s="146"/>
      <c r="B35" s="146"/>
      <c r="C35" s="152"/>
      <c r="D35" s="241" t="s">
        <v>117</v>
      </c>
      <c r="E35" s="242"/>
      <c r="F35" s="243"/>
      <c r="G35" s="244"/>
      <c r="H35" s="245"/>
      <c r="I35" s="157"/>
      <c r="J35" s="157"/>
      <c r="K35" s="157"/>
      <c r="L35" s="157"/>
      <c r="M35" s="157"/>
      <c r="N35" s="157"/>
      <c r="O35" s="153"/>
      <c r="P35" s="153"/>
      <c r="Q35" s="153"/>
      <c r="R35" s="153"/>
      <c r="S35" s="153"/>
      <c r="T35" s="153"/>
      <c r="U35" s="154"/>
      <c r="V35" s="153"/>
      <c r="W35" s="145"/>
      <c r="X35" s="145"/>
      <c r="Y35" s="145"/>
      <c r="Z35" s="145"/>
      <c r="AA35" s="145"/>
      <c r="AB35" s="145"/>
      <c r="AC35" s="145"/>
      <c r="AD35" s="145"/>
      <c r="AE35" s="145"/>
      <c r="AF35" s="145" t="s">
        <v>81</v>
      </c>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7" t="str">
        <f t="shared" si="0"/>
        <v>stavby:</v>
      </c>
      <c r="BC35" s="145"/>
      <c r="BD35" s="145"/>
      <c r="BE35" s="145"/>
      <c r="BF35" s="145"/>
      <c r="BG35" s="145"/>
      <c r="BH35" s="145"/>
      <c r="BI35" s="145"/>
    </row>
    <row r="36" spans="1:61" outlineLevel="1" x14ac:dyDescent="0.2">
      <c r="A36" s="146"/>
      <c r="B36" s="146"/>
      <c r="C36" s="152"/>
      <c r="D36" s="241" t="s">
        <v>118</v>
      </c>
      <c r="E36" s="242"/>
      <c r="F36" s="243"/>
      <c r="G36" s="244"/>
      <c r="H36" s="245"/>
      <c r="I36" s="157"/>
      <c r="J36" s="157"/>
      <c r="K36" s="157"/>
      <c r="L36" s="157"/>
      <c r="M36" s="157"/>
      <c r="N36" s="157"/>
      <c r="O36" s="153"/>
      <c r="P36" s="153"/>
      <c r="Q36" s="153"/>
      <c r="R36" s="153"/>
      <c r="S36" s="153"/>
      <c r="T36" s="153"/>
      <c r="U36" s="154"/>
      <c r="V36" s="153"/>
      <c r="W36" s="145"/>
      <c r="X36" s="145"/>
      <c r="Y36" s="145"/>
      <c r="Z36" s="145"/>
      <c r="AA36" s="145"/>
      <c r="AB36" s="145"/>
      <c r="AC36" s="145"/>
      <c r="AD36" s="145"/>
      <c r="AE36" s="145"/>
      <c r="AF36" s="145" t="s">
        <v>81</v>
      </c>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7" t="str">
        <f t="shared" si="0"/>
        <v>- čelní fasáda objektu (zavěšená fasáda ze skla a velkoformátových keramických desek)</v>
      </c>
      <c r="BC36" s="145"/>
      <c r="BD36" s="145"/>
      <c r="BE36" s="145"/>
      <c r="BF36" s="145"/>
      <c r="BG36" s="145"/>
      <c r="BH36" s="145"/>
      <c r="BI36" s="145"/>
    </row>
    <row r="37" spans="1:61" outlineLevel="1" x14ac:dyDescent="0.2">
      <c r="A37" s="146"/>
      <c r="B37" s="146"/>
      <c r="C37" s="152"/>
      <c r="D37" s="241" t="s">
        <v>119</v>
      </c>
      <c r="E37" s="242"/>
      <c r="F37" s="243"/>
      <c r="G37" s="244"/>
      <c r="H37" s="245"/>
      <c r="I37" s="157"/>
      <c r="J37" s="157"/>
      <c r="K37" s="157"/>
      <c r="L37" s="157"/>
      <c r="M37" s="157"/>
      <c r="N37" s="157"/>
      <c r="O37" s="153"/>
      <c r="P37" s="153"/>
      <c r="Q37" s="153"/>
      <c r="R37" s="153"/>
      <c r="S37" s="153"/>
      <c r="T37" s="153"/>
      <c r="U37" s="154"/>
      <c r="V37" s="153"/>
      <c r="W37" s="145"/>
      <c r="X37" s="145"/>
      <c r="Y37" s="145"/>
      <c r="Z37" s="145"/>
      <c r="AA37" s="145"/>
      <c r="AB37" s="145"/>
      <c r="AC37" s="145"/>
      <c r="AD37" s="145"/>
      <c r="AE37" s="145"/>
      <c r="AF37" s="145" t="s">
        <v>81</v>
      </c>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7" t="str">
        <f t="shared" si="0"/>
        <v>zpracovanou na základě geodetického zaměření fasády včetně statického posouzení</v>
      </c>
      <c r="BC37" s="145"/>
      <c r="BD37" s="145"/>
      <c r="BE37" s="145"/>
      <c r="BF37" s="145"/>
      <c r="BG37" s="145"/>
      <c r="BH37" s="145"/>
      <c r="BI37" s="145"/>
    </row>
    <row r="38" spans="1:61" outlineLevel="1" x14ac:dyDescent="0.2">
      <c r="A38" s="146"/>
      <c r="B38" s="146"/>
      <c r="C38" s="152"/>
      <c r="D38" s="241" t="s">
        <v>120</v>
      </c>
      <c r="E38" s="242"/>
      <c r="F38" s="243"/>
      <c r="G38" s="244"/>
      <c r="H38" s="245"/>
      <c r="I38" s="157"/>
      <c r="J38" s="157"/>
      <c r="K38" s="157"/>
      <c r="L38" s="157"/>
      <c r="M38" s="157"/>
      <c r="N38" s="157"/>
      <c r="O38" s="153"/>
      <c r="P38" s="153"/>
      <c r="Q38" s="153"/>
      <c r="R38" s="153"/>
      <c r="S38" s="153"/>
      <c r="T38" s="153"/>
      <c r="U38" s="154"/>
      <c r="V38" s="153"/>
      <c r="W38" s="145"/>
      <c r="X38" s="145"/>
      <c r="Y38" s="145"/>
      <c r="Z38" s="145"/>
      <c r="AA38" s="145"/>
      <c r="AB38" s="145"/>
      <c r="AC38" s="145"/>
      <c r="AD38" s="145"/>
      <c r="AE38" s="145"/>
      <c r="AF38" s="145" t="s">
        <v>81</v>
      </c>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7" t="str">
        <f t="shared" si="0"/>
        <v>podkonstrukce i samotných skel, jako součást dokumentace je nutné zpracovat grafický</v>
      </c>
      <c r="BC38" s="145"/>
      <c r="BD38" s="145"/>
      <c r="BE38" s="145"/>
      <c r="BF38" s="145"/>
      <c r="BG38" s="145"/>
      <c r="BH38" s="145"/>
      <c r="BI38" s="145"/>
    </row>
    <row r="39" spans="1:61" outlineLevel="1" x14ac:dyDescent="0.2">
      <c r="A39" s="146"/>
      <c r="B39" s="146"/>
      <c r="C39" s="152"/>
      <c r="D39" s="241" t="s">
        <v>121</v>
      </c>
      <c r="E39" s="242"/>
      <c r="F39" s="243"/>
      <c r="G39" s="244"/>
      <c r="H39" s="245"/>
      <c r="I39" s="157"/>
      <c r="J39" s="157"/>
      <c r="K39" s="157"/>
      <c r="L39" s="157"/>
      <c r="M39" s="157"/>
      <c r="N39" s="157"/>
      <c r="O39" s="153"/>
      <c r="P39" s="153"/>
      <c r="Q39" s="153"/>
      <c r="R39" s="153"/>
      <c r="S39" s="153"/>
      <c r="T39" s="153"/>
      <c r="U39" s="154"/>
      <c r="V39" s="153"/>
      <c r="W39" s="145"/>
      <c r="X39" s="145"/>
      <c r="Y39" s="145"/>
      <c r="Z39" s="145"/>
      <c r="AA39" s="145"/>
      <c r="AB39" s="145"/>
      <c r="AC39" s="145"/>
      <c r="AD39" s="145"/>
      <c r="AE39" s="145"/>
      <c r="AF39" s="145" t="s">
        <v>81</v>
      </c>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7" t="str">
        <f t="shared" si="0"/>
        <v>návrh motivů potisku,</v>
      </c>
      <c r="BC39" s="145"/>
      <c r="BD39" s="145"/>
      <c r="BE39" s="145"/>
      <c r="BF39" s="145"/>
      <c r="BG39" s="145"/>
      <c r="BH39" s="145"/>
      <c r="BI39" s="145"/>
    </row>
    <row r="40" spans="1:61" outlineLevel="1" x14ac:dyDescent="0.2">
      <c r="A40" s="146"/>
      <c r="B40" s="146"/>
      <c r="C40" s="152"/>
      <c r="D40" s="241" t="s">
        <v>122</v>
      </c>
      <c r="E40" s="242"/>
      <c r="F40" s="243"/>
      <c r="G40" s="244"/>
      <c r="H40" s="245"/>
      <c r="I40" s="157"/>
      <c r="J40" s="157"/>
      <c r="K40" s="157"/>
      <c r="L40" s="157"/>
      <c r="M40" s="157"/>
      <c r="N40" s="157"/>
      <c r="O40" s="153"/>
      <c r="P40" s="153"/>
      <c r="Q40" s="153"/>
      <c r="R40" s="153"/>
      <c r="S40" s="153"/>
      <c r="T40" s="153"/>
      <c r="U40" s="154"/>
      <c r="V40" s="153"/>
      <c r="W40" s="145"/>
      <c r="X40" s="145"/>
      <c r="Y40" s="145"/>
      <c r="Z40" s="145"/>
      <c r="AA40" s="145"/>
      <c r="AB40" s="145"/>
      <c r="AC40" s="145"/>
      <c r="AD40" s="145"/>
      <c r="AE40" s="145"/>
      <c r="AF40" s="145" t="s">
        <v>81</v>
      </c>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7" t="str">
        <f t="shared" si="0"/>
        <v>- skleněné obklady v interiéru s podsvětlením a potiskem skel. Jako součást dokumentace je</v>
      </c>
      <c r="BC40" s="145"/>
      <c r="BD40" s="145"/>
      <c r="BE40" s="145"/>
      <c r="BF40" s="145"/>
      <c r="BG40" s="145"/>
      <c r="BH40" s="145"/>
      <c r="BI40" s="145"/>
    </row>
    <row r="41" spans="1:61" outlineLevel="1" x14ac:dyDescent="0.2">
      <c r="A41" s="146"/>
      <c r="B41" s="146"/>
      <c r="C41" s="152"/>
      <c r="D41" s="241" t="s">
        <v>123</v>
      </c>
      <c r="E41" s="242"/>
      <c r="F41" s="243"/>
      <c r="G41" s="244"/>
      <c r="H41" s="245"/>
      <c r="I41" s="157"/>
      <c r="J41" s="157"/>
      <c r="K41" s="157"/>
      <c r="L41" s="157"/>
      <c r="M41" s="157"/>
      <c r="N41" s="157"/>
      <c r="O41" s="153"/>
      <c r="P41" s="153"/>
      <c r="Q41" s="153"/>
      <c r="R41" s="153"/>
      <c r="S41" s="153"/>
      <c r="T41" s="153"/>
      <c r="U41" s="154"/>
      <c r="V41" s="153"/>
      <c r="W41" s="145"/>
      <c r="X41" s="145"/>
      <c r="Y41" s="145"/>
      <c r="Z41" s="145"/>
      <c r="AA41" s="145"/>
      <c r="AB41" s="145"/>
      <c r="AC41" s="145"/>
      <c r="AD41" s="145"/>
      <c r="AE41" s="145"/>
      <c r="AF41" s="145" t="s">
        <v>81</v>
      </c>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7" t="str">
        <f t="shared" si="0"/>
        <v>nutné zpracovat grafický návrh motivů potisku skel,</v>
      </c>
      <c r="BC41" s="145"/>
      <c r="BD41" s="145"/>
      <c r="BE41" s="145"/>
      <c r="BF41" s="145"/>
      <c r="BG41" s="145"/>
      <c r="BH41" s="145"/>
      <c r="BI41" s="145"/>
    </row>
    <row r="42" spans="1:61" outlineLevel="1" x14ac:dyDescent="0.2">
      <c r="A42" s="146"/>
      <c r="B42" s="146"/>
      <c r="C42" s="152"/>
      <c r="D42" s="241" t="s">
        <v>124</v>
      </c>
      <c r="E42" s="242"/>
      <c r="F42" s="243"/>
      <c r="G42" s="244"/>
      <c r="H42" s="245"/>
      <c r="I42" s="157"/>
      <c r="J42" s="157"/>
      <c r="K42" s="157"/>
      <c r="L42" s="157"/>
      <c r="M42" s="157"/>
      <c r="N42" s="157"/>
      <c r="O42" s="153"/>
      <c r="P42" s="153"/>
      <c r="Q42" s="153"/>
      <c r="R42" s="153"/>
      <c r="S42" s="153"/>
      <c r="T42" s="153"/>
      <c r="U42" s="154"/>
      <c r="V42" s="153"/>
      <c r="W42" s="145"/>
      <c r="X42" s="145"/>
      <c r="Y42" s="145"/>
      <c r="Z42" s="145"/>
      <c r="AA42" s="145"/>
      <c r="AB42" s="145"/>
      <c r="AC42" s="145"/>
      <c r="AD42" s="145"/>
      <c r="AE42" s="145"/>
      <c r="AF42" s="145" t="s">
        <v>81</v>
      </c>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7" t="str">
        <f t="shared" si="0"/>
        <v>- zpracování podrobných výkresů výztuže dle vyhlášky č. 499/2006 Sb. v aktuálním znění o</v>
      </c>
      <c r="BC42" s="145"/>
      <c r="BD42" s="145"/>
      <c r="BE42" s="145"/>
      <c r="BF42" s="145"/>
      <c r="BG42" s="145"/>
      <c r="BH42" s="145"/>
      <c r="BI42" s="145"/>
    </row>
    <row r="43" spans="1:61" outlineLevel="1" x14ac:dyDescent="0.2">
      <c r="A43" s="146"/>
      <c r="B43" s="146"/>
      <c r="C43" s="152"/>
      <c r="D43" s="241" t="s">
        <v>125</v>
      </c>
      <c r="E43" s="242"/>
      <c r="F43" s="243"/>
      <c r="G43" s="244"/>
      <c r="H43" s="245"/>
      <c r="I43" s="157"/>
      <c r="J43" s="157"/>
      <c r="K43" s="157"/>
      <c r="L43" s="157"/>
      <c r="M43" s="157"/>
      <c r="N43" s="157"/>
      <c r="O43" s="153"/>
      <c r="P43" s="153"/>
      <c r="Q43" s="153"/>
      <c r="R43" s="153"/>
      <c r="S43" s="153"/>
      <c r="T43" s="153"/>
      <c r="U43" s="154"/>
      <c r="V43" s="153"/>
      <c r="W43" s="145"/>
      <c r="X43" s="145"/>
      <c r="Y43" s="145"/>
      <c r="Z43" s="145"/>
      <c r="AA43" s="145"/>
      <c r="AB43" s="145"/>
      <c r="AC43" s="145"/>
      <c r="AD43" s="145"/>
      <c r="AE43" s="145"/>
      <c r="AF43" s="145" t="s">
        <v>81</v>
      </c>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7" t="str">
        <f t="shared" si="0"/>
        <v>dokumentaci staveb součástí dokumentace bude dodán i podrobný výkaz výměr</v>
      </c>
      <c r="BC43" s="145"/>
      <c r="BD43" s="145"/>
      <c r="BE43" s="145"/>
      <c r="BF43" s="145"/>
      <c r="BG43" s="145"/>
      <c r="BH43" s="145"/>
      <c r="BI43" s="145"/>
    </row>
    <row r="44" spans="1:61" outlineLevel="1" x14ac:dyDescent="0.2">
      <c r="A44" s="146"/>
      <c r="B44" s="146"/>
      <c r="C44" s="152"/>
      <c r="D44" s="241" t="s">
        <v>126</v>
      </c>
      <c r="E44" s="242"/>
      <c r="F44" s="243"/>
      <c r="G44" s="244"/>
      <c r="H44" s="245"/>
      <c r="I44" s="157"/>
      <c r="J44" s="157"/>
      <c r="K44" s="157"/>
      <c r="L44" s="157"/>
      <c r="M44" s="157"/>
      <c r="N44" s="157"/>
      <c r="O44" s="153"/>
      <c r="P44" s="153"/>
      <c r="Q44" s="153"/>
      <c r="R44" s="153"/>
      <c r="S44" s="153"/>
      <c r="T44" s="153"/>
      <c r="U44" s="154"/>
      <c r="V44" s="153"/>
      <c r="W44" s="145"/>
      <c r="X44" s="145"/>
      <c r="Y44" s="145"/>
      <c r="Z44" s="145"/>
      <c r="AA44" s="145"/>
      <c r="AB44" s="145"/>
      <c r="AC44" s="145"/>
      <c r="AD44" s="145"/>
      <c r="AE44" s="145"/>
      <c r="AF44" s="145" t="s">
        <v>81</v>
      </c>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7" t="str">
        <f t="shared" si="0"/>
        <v>jednotlivých objektů v položkách obsahujících množství výztuže nových</v>
      </c>
      <c r="BC44" s="145"/>
      <c r="BD44" s="145"/>
      <c r="BE44" s="145"/>
      <c r="BF44" s="145"/>
      <c r="BG44" s="145"/>
      <c r="BH44" s="145"/>
      <c r="BI44" s="145"/>
    </row>
    <row r="45" spans="1:61" outlineLevel="1" x14ac:dyDescent="0.2">
      <c r="A45" s="146"/>
      <c r="B45" s="146"/>
      <c r="C45" s="152"/>
      <c r="D45" s="241" t="s">
        <v>127</v>
      </c>
      <c r="E45" s="242"/>
      <c r="F45" s="243"/>
      <c r="G45" s="244"/>
      <c r="H45" s="245"/>
      <c r="I45" s="157"/>
      <c r="J45" s="157"/>
      <c r="K45" s="157"/>
      <c r="L45" s="157"/>
      <c r="M45" s="157"/>
      <c r="N45" s="157"/>
      <c r="O45" s="153"/>
      <c r="P45" s="153"/>
      <c r="Q45" s="153"/>
      <c r="R45" s="153"/>
      <c r="S45" s="153"/>
      <c r="T45" s="153"/>
      <c r="U45" s="154"/>
      <c r="V45" s="153"/>
      <c r="W45" s="145"/>
      <c r="X45" s="145"/>
      <c r="Y45" s="145"/>
      <c r="Z45" s="145"/>
      <c r="AA45" s="145"/>
      <c r="AB45" s="145"/>
      <c r="AC45" s="145"/>
      <c r="AD45" s="145"/>
      <c r="AE45" s="145"/>
      <c r="AF45" s="145" t="s">
        <v>81</v>
      </c>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7" t="str">
        <f t="shared" si="0"/>
        <v>železobetonových konstrukcí,</v>
      </c>
      <c r="BC45" s="145"/>
      <c r="BD45" s="145"/>
      <c r="BE45" s="145"/>
      <c r="BF45" s="145"/>
      <c r="BG45" s="145"/>
      <c r="BH45" s="145"/>
      <c r="BI45" s="145"/>
    </row>
    <row r="46" spans="1:61" outlineLevel="1" x14ac:dyDescent="0.2">
      <c r="A46" s="146"/>
      <c r="B46" s="146"/>
      <c r="C46" s="152"/>
      <c r="D46" s="241" t="s">
        <v>128</v>
      </c>
      <c r="E46" s="242"/>
      <c r="F46" s="243"/>
      <c r="G46" s="244"/>
      <c r="H46" s="245"/>
      <c r="I46" s="157"/>
      <c r="J46" s="157"/>
      <c r="K46" s="157"/>
      <c r="L46" s="157"/>
      <c r="M46" s="157"/>
      <c r="N46" s="157"/>
      <c r="O46" s="153"/>
      <c r="P46" s="153"/>
      <c r="Q46" s="153"/>
      <c r="R46" s="153"/>
      <c r="S46" s="153"/>
      <c r="T46" s="153"/>
      <c r="U46" s="154"/>
      <c r="V46" s="153"/>
      <c r="W46" s="145"/>
      <c r="X46" s="145"/>
      <c r="Y46" s="145"/>
      <c r="Z46" s="145"/>
      <c r="AA46" s="145"/>
      <c r="AB46" s="145"/>
      <c r="AC46" s="145"/>
      <c r="AD46" s="145"/>
      <c r="AE46" s="145"/>
      <c r="AF46" s="145" t="s">
        <v>81</v>
      </c>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7" t="str">
        <f t="shared" si="0"/>
        <v>- dokumentace pro pomocné práce, výrobně technická dokumentace, dokumentace výrobků</v>
      </c>
      <c r="BC46" s="145"/>
      <c r="BD46" s="145"/>
      <c r="BE46" s="145"/>
      <c r="BF46" s="145"/>
      <c r="BG46" s="145"/>
      <c r="BH46" s="145"/>
      <c r="BI46" s="145"/>
    </row>
    <row r="47" spans="1:61" outlineLevel="1" x14ac:dyDescent="0.2">
      <c r="A47" s="146"/>
      <c r="B47" s="146"/>
      <c r="C47" s="152"/>
      <c r="D47" s="241" t="s">
        <v>129</v>
      </c>
      <c r="E47" s="242"/>
      <c r="F47" s="243"/>
      <c r="G47" s="244"/>
      <c r="H47" s="245"/>
      <c r="I47" s="157"/>
      <c r="J47" s="157"/>
      <c r="K47" s="157"/>
      <c r="L47" s="157"/>
      <c r="M47" s="157"/>
      <c r="N47" s="157"/>
      <c r="O47" s="153"/>
      <c r="P47" s="153"/>
      <c r="Q47" s="153"/>
      <c r="R47" s="153"/>
      <c r="S47" s="153"/>
      <c r="T47" s="153"/>
      <c r="U47" s="154"/>
      <c r="V47" s="153"/>
      <c r="W47" s="145"/>
      <c r="X47" s="145"/>
      <c r="Y47" s="145"/>
      <c r="Z47" s="145"/>
      <c r="AA47" s="145"/>
      <c r="AB47" s="145"/>
      <c r="AC47" s="145"/>
      <c r="AD47" s="145"/>
      <c r="AE47" s="145"/>
      <c r="AF47" s="145" t="s">
        <v>81</v>
      </c>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7" t="str">
        <f t="shared" si="0"/>
        <v>dodaných na stavbu jako:</v>
      </c>
      <c r="BC47" s="145"/>
      <c r="BD47" s="145"/>
      <c r="BE47" s="145"/>
      <c r="BF47" s="145"/>
      <c r="BG47" s="145"/>
      <c r="BH47" s="145"/>
      <c r="BI47" s="145"/>
    </row>
    <row r="48" spans="1:61" outlineLevel="1" x14ac:dyDescent="0.2">
      <c r="A48" s="146"/>
      <c r="B48" s="146"/>
      <c r="C48" s="152"/>
      <c r="D48" s="241" t="s">
        <v>130</v>
      </c>
      <c r="E48" s="242"/>
      <c r="F48" s="243"/>
      <c r="G48" s="244"/>
      <c r="H48" s="245"/>
      <c r="I48" s="157"/>
      <c r="J48" s="157"/>
      <c r="K48" s="157"/>
      <c r="L48" s="157"/>
      <c r="M48" s="157"/>
      <c r="N48" s="157"/>
      <c r="O48" s="153"/>
      <c r="P48" s="153"/>
      <c r="Q48" s="153"/>
      <c r="R48" s="153"/>
      <c r="S48" s="153"/>
      <c r="T48" s="153"/>
      <c r="U48" s="154"/>
      <c r="V48" s="153"/>
      <c r="W48" s="145"/>
      <c r="X48" s="145"/>
      <c r="Y48" s="145"/>
      <c r="Z48" s="145"/>
      <c r="AA48" s="145"/>
      <c r="AB48" s="145"/>
      <c r="AC48" s="145"/>
      <c r="AD48" s="145"/>
      <c r="AE48" s="145"/>
      <c r="AF48" s="145" t="s">
        <v>81</v>
      </c>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7" t="str">
        <f t="shared" si="0"/>
        <v>- dílenská, dodavatelská dokumentace ocelových konstrukcí,</v>
      </c>
      <c r="BC48" s="145"/>
      <c r="BD48" s="145"/>
      <c r="BE48" s="145"/>
      <c r="BF48" s="145"/>
      <c r="BG48" s="145"/>
      <c r="BH48" s="145"/>
      <c r="BI48" s="145"/>
    </row>
    <row r="49" spans="1:61" outlineLevel="1" x14ac:dyDescent="0.2">
      <c r="A49" s="146"/>
      <c r="B49" s="146"/>
      <c r="C49" s="152"/>
      <c r="D49" s="241" t="s">
        <v>131</v>
      </c>
      <c r="E49" s="242"/>
      <c r="F49" s="243"/>
      <c r="G49" s="244"/>
      <c r="H49" s="245"/>
      <c r="I49" s="157"/>
      <c r="J49" s="157"/>
      <c r="K49" s="157"/>
      <c r="L49" s="157"/>
      <c r="M49" s="157"/>
      <c r="N49" s="157"/>
      <c r="O49" s="153"/>
      <c r="P49" s="153"/>
      <c r="Q49" s="153"/>
      <c r="R49" s="153"/>
      <c r="S49" s="153"/>
      <c r="T49" s="153"/>
      <c r="U49" s="154"/>
      <c r="V49" s="153"/>
      <c r="W49" s="145"/>
      <c r="X49" s="145"/>
      <c r="Y49" s="145"/>
      <c r="Z49" s="145"/>
      <c r="AA49" s="145"/>
      <c r="AB49" s="145"/>
      <c r="AC49" s="145"/>
      <c r="AD49" s="145"/>
      <c r="AE49" s="145"/>
      <c r="AF49" s="145" t="s">
        <v>81</v>
      </c>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7" t="str">
        <f t="shared" si="0"/>
        <v>- dílenská, dodavatelská dokumentace skleněných výplní zábradlí včetně statického</v>
      </c>
      <c r="BC49" s="145"/>
      <c r="BD49" s="145"/>
      <c r="BE49" s="145"/>
      <c r="BF49" s="145"/>
      <c r="BG49" s="145"/>
      <c r="BH49" s="145"/>
      <c r="BI49" s="145"/>
    </row>
    <row r="50" spans="1:61" outlineLevel="1" x14ac:dyDescent="0.2">
      <c r="A50" s="146"/>
      <c r="B50" s="146"/>
      <c r="C50" s="152"/>
      <c r="D50" s="241" t="s">
        <v>132</v>
      </c>
      <c r="E50" s="242"/>
      <c r="F50" s="243"/>
      <c r="G50" s="244"/>
      <c r="H50" s="245"/>
      <c r="I50" s="157"/>
      <c r="J50" s="157"/>
      <c r="K50" s="157"/>
      <c r="L50" s="157"/>
      <c r="M50" s="157"/>
      <c r="N50" s="157"/>
      <c r="O50" s="153"/>
      <c r="P50" s="153"/>
      <c r="Q50" s="153"/>
      <c r="R50" s="153"/>
      <c r="S50" s="153"/>
      <c r="T50" s="153"/>
      <c r="U50" s="154"/>
      <c r="V50" s="153"/>
      <c r="W50" s="145"/>
      <c r="X50" s="145"/>
      <c r="Y50" s="145"/>
      <c r="Z50" s="145"/>
      <c r="AA50" s="145"/>
      <c r="AB50" s="145"/>
      <c r="AC50" s="145"/>
      <c r="AD50" s="145"/>
      <c r="AE50" s="145"/>
      <c r="AF50" s="145" t="s">
        <v>81</v>
      </c>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7" t="str">
        <f t="shared" si="0"/>
        <v>výpočtu,</v>
      </c>
      <c r="BC50" s="145"/>
      <c r="BD50" s="145"/>
      <c r="BE50" s="145"/>
      <c r="BF50" s="145"/>
      <c r="BG50" s="145"/>
      <c r="BH50" s="145"/>
      <c r="BI50" s="145"/>
    </row>
    <row r="51" spans="1:61" outlineLevel="1" x14ac:dyDescent="0.2">
      <c r="A51" s="146"/>
      <c r="B51" s="146"/>
      <c r="C51" s="152"/>
      <c r="D51" s="241" t="s">
        <v>133</v>
      </c>
      <c r="E51" s="242"/>
      <c r="F51" s="243"/>
      <c r="G51" s="244"/>
      <c r="H51" s="245"/>
      <c r="I51" s="157"/>
      <c r="J51" s="157"/>
      <c r="K51" s="157"/>
      <c r="L51" s="157"/>
      <c r="M51" s="157"/>
      <c r="N51" s="157"/>
      <c r="O51" s="153"/>
      <c r="P51" s="153"/>
      <c r="Q51" s="153"/>
      <c r="R51" s="153"/>
      <c r="S51" s="153"/>
      <c r="T51" s="153"/>
      <c r="U51" s="154"/>
      <c r="V51" s="153"/>
      <c r="W51" s="145"/>
      <c r="X51" s="145"/>
      <c r="Y51" s="145"/>
      <c r="Z51" s="145"/>
      <c r="AA51" s="145"/>
      <c r="AB51" s="145"/>
      <c r="AC51" s="145"/>
      <c r="AD51" s="145"/>
      <c r="AE51" s="145"/>
      <c r="AF51" s="145" t="s">
        <v>81</v>
      </c>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7" t="str">
        <f t="shared" si="0"/>
        <v>- dílenské výkresy oken a vstupních dveří včetně statického posouzení použitých rámů a</v>
      </c>
      <c r="BC51" s="145"/>
      <c r="BD51" s="145"/>
      <c r="BE51" s="145"/>
      <c r="BF51" s="145"/>
      <c r="BG51" s="145"/>
      <c r="BH51" s="145"/>
      <c r="BI51" s="145"/>
    </row>
    <row r="52" spans="1:61" outlineLevel="1" x14ac:dyDescent="0.2">
      <c r="A52" s="146"/>
      <c r="B52" s="146"/>
      <c r="C52" s="152"/>
      <c r="D52" s="241" t="s">
        <v>134</v>
      </c>
      <c r="E52" s="242"/>
      <c r="F52" s="243"/>
      <c r="G52" s="244"/>
      <c r="H52" s="245"/>
      <c r="I52" s="157"/>
      <c r="J52" s="157"/>
      <c r="K52" s="157"/>
      <c r="L52" s="157"/>
      <c r="M52" s="157"/>
      <c r="N52" s="157"/>
      <c r="O52" s="153"/>
      <c r="P52" s="153"/>
      <c r="Q52" s="153"/>
      <c r="R52" s="153"/>
      <c r="S52" s="153"/>
      <c r="T52" s="153"/>
      <c r="U52" s="154"/>
      <c r="V52" s="153"/>
      <c r="W52" s="145"/>
      <c r="X52" s="145"/>
      <c r="Y52" s="145"/>
      <c r="Z52" s="145"/>
      <c r="AA52" s="145"/>
      <c r="AB52" s="145"/>
      <c r="AC52" s="145"/>
      <c r="AD52" s="145"/>
      <c r="AE52" s="145"/>
      <c r="AF52" s="145" t="s">
        <v>81</v>
      </c>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7" t="str">
        <f t="shared" si="0"/>
        <v>skel, dílenské výkresy budou provedeny na základě geodetického zaměření otvorů ve</v>
      </c>
      <c r="BC52" s="145"/>
      <c r="BD52" s="145"/>
      <c r="BE52" s="145"/>
      <c r="BF52" s="145"/>
      <c r="BG52" s="145"/>
      <c r="BH52" s="145"/>
      <c r="BI52" s="145"/>
    </row>
    <row r="53" spans="1:61" outlineLevel="1" x14ac:dyDescent="0.2">
      <c r="A53" s="146"/>
      <c r="B53" s="146"/>
      <c r="C53" s="152"/>
      <c r="D53" s="241" t="s">
        <v>135</v>
      </c>
      <c r="E53" s="242"/>
      <c r="F53" s="243"/>
      <c r="G53" s="244"/>
      <c r="H53" s="245"/>
      <c r="I53" s="157"/>
      <c r="J53" s="157"/>
      <c r="K53" s="157"/>
      <c r="L53" s="157"/>
      <c r="M53" s="157"/>
      <c r="N53" s="157"/>
      <c r="O53" s="153"/>
      <c r="P53" s="153"/>
      <c r="Q53" s="153"/>
      <c r="R53" s="153"/>
      <c r="S53" s="153"/>
      <c r="T53" s="153"/>
      <c r="U53" s="154"/>
      <c r="V53" s="153"/>
      <c r="W53" s="145"/>
      <c r="X53" s="145"/>
      <c r="Y53" s="145"/>
      <c r="Z53" s="145"/>
      <c r="AA53" s="145"/>
      <c r="AB53" s="145"/>
      <c r="AC53" s="145"/>
      <c r="AD53" s="145"/>
      <c r="AE53" s="145"/>
      <c r="AF53" s="145" t="s">
        <v>81</v>
      </c>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7" t="str">
        <f t="shared" si="0"/>
        <v>stavbě,</v>
      </c>
      <c r="BC53" s="145"/>
      <c r="BD53" s="145"/>
      <c r="BE53" s="145"/>
      <c r="BF53" s="145"/>
      <c r="BG53" s="145"/>
      <c r="BH53" s="145"/>
      <c r="BI53" s="145"/>
    </row>
    <row r="54" spans="1:61" outlineLevel="1" x14ac:dyDescent="0.2">
      <c r="A54" s="146"/>
      <c r="B54" s="146"/>
      <c r="C54" s="152"/>
      <c r="D54" s="241" t="s">
        <v>136</v>
      </c>
      <c r="E54" s="242"/>
      <c r="F54" s="243"/>
      <c r="G54" s="244"/>
      <c r="H54" s="245"/>
      <c r="I54" s="157"/>
      <c r="J54" s="157"/>
      <c r="K54" s="157"/>
      <c r="L54" s="157"/>
      <c r="M54" s="157"/>
      <c r="N54" s="157"/>
      <c r="O54" s="153"/>
      <c r="P54" s="153"/>
      <c r="Q54" s="153"/>
      <c r="R54" s="153"/>
      <c r="S54" s="153"/>
      <c r="T54" s="153"/>
      <c r="U54" s="154"/>
      <c r="V54" s="153"/>
      <c r="W54" s="145"/>
      <c r="X54" s="145"/>
      <c r="Y54" s="145"/>
      <c r="Z54" s="145"/>
      <c r="AA54" s="145"/>
      <c r="AB54" s="145"/>
      <c r="AC54" s="145"/>
      <c r="AD54" s="145"/>
      <c r="AE54" s="145"/>
      <c r="AF54" s="145" t="s">
        <v>81</v>
      </c>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7" t="str">
        <f t="shared" si="0"/>
        <v>- dodavatelská dokumentace sedadel, která bude obsahovat rozmístění sedadel na základě</v>
      </c>
      <c r="BC54" s="145"/>
      <c r="BD54" s="145"/>
      <c r="BE54" s="145"/>
      <c r="BF54" s="145"/>
      <c r="BG54" s="145"/>
      <c r="BH54" s="145"/>
      <c r="BI54" s="145"/>
    </row>
    <row r="55" spans="1:61" outlineLevel="1" x14ac:dyDescent="0.2">
      <c r="A55" s="146"/>
      <c r="B55" s="146"/>
      <c r="C55" s="152"/>
      <c r="D55" s="241" t="s">
        <v>137</v>
      </c>
      <c r="E55" s="242"/>
      <c r="F55" s="243"/>
      <c r="G55" s="244"/>
      <c r="H55" s="245"/>
      <c r="I55" s="157"/>
      <c r="J55" s="157"/>
      <c r="K55" s="157"/>
      <c r="L55" s="157"/>
      <c r="M55" s="157"/>
      <c r="N55" s="157"/>
      <c r="O55" s="153"/>
      <c r="P55" s="153"/>
      <c r="Q55" s="153"/>
      <c r="R55" s="153"/>
      <c r="S55" s="153"/>
      <c r="T55" s="153"/>
      <c r="U55" s="154"/>
      <c r="V55" s="153"/>
      <c r="W55" s="145"/>
      <c r="X55" s="145"/>
      <c r="Y55" s="145"/>
      <c r="Z55" s="145"/>
      <c r="AA55" s="145"/>
      <c r="AB55" s="145"/>
      <c r="AC55" s="145"/>
      <c r="AD55" s="145"/>
      <c r="AE55" s="145"/>
      <c r="AF55" s="145" t="s">
        <v>81</v>
      </c>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7" t="str">
        <f t="shared" si="0"/>
        <v>přesného zaměření včetně statického posouzení uchycení sedadel,</v>
      </c>
      <c r="BC55" s="145"/>
      <c r="BD55" s="145"/>
      <c r="BE55" s="145"/>
      <c r="BF55" s="145"/>
      <c r="BG55" s="145"/>
      <c r="BH55" s="145"/>
      <c r="BI55" s="145"/>
    </row>
    <row r="56" spans="1:61" outlineLevel="1" x14ac:dyDescent="0.2">
      <c r="A56" s="146"/>
      <c r="B56" s="146"/>
      <c r="C56" s="152"/>
      <c r="D56" s="241" t="s">
        <v>138</v>
      </c>
      <c r="E56" s="242"/>
      <c r="F56" s="243"/>
      <c r="G56" s="244"/>
      <c r="H56" s="245"/>
      <c r="I56" s="157"/>
      <c r="J56" s="157"/>
      <c r="K56" s="157"/>
      <c r="L56" s="157"/>
      <c r="M56" s="157"/>
      <c r="N56" s="157"/>
      <c r="O56" s="153"/>
      <c r="P56" s="153"/>
      <c r="Q56" s="153"/>
      <c r="R56" s="153"/>
      <c r="S56" s="153"/>
      <c r="T56" s="153"/>
      <c r="U56" s="154"/>
      <c r="V56" s="153"/>
      <c r="W56" s="145"/>
      <c r="X56" s="145"/>
      <c r="Y56" s="145"/>
      <c r="Z56" s="145"/>
      <c r="AA56" s="145"/>
      <c r="AB56" s="145"/>
      <c r="AC56" s="145"/>
      <c r="AD56" s="145"/>
      <c r="AE56" s="145"/>
      <c r="AF56" s="145" t="s">
        <v>81</v>
      </c>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7" t="str">
        <f t="shared" si="0"/>
        <v>- před započetím bouracích prací u jednotlivých objektů musí být dodavatelem zhotoven</v>
      </c>
      <c r="BC56" s="145"/>
      <c r="BD56" s="145"/>
      <c r="BE56" s="145"/>
      <c r="BF56" s="145"/>
      <c r="BG56" s="145"/>
      <c r="BH56" s="145"/>
      <c r="BI56" s="145"/>
    </row>
    <row r="57" spans="1:61" outlineLevel="1" x14ac:dyDescent="0.2">
      <c r="A57" s="146"/>
      <c r="B57" s="146"/>
      <c r="C57" s="152"/>
      <c r="D57" s="241" t="s">
        <v>139</v>
      </c>
      <c r="E57" s="242"/>
      <c r="F57" s="243"/>
      <c r="G57" s="244"/>
      <c r="H57" s="245"/>
      <c r="I57" s="157"/>
      <c r="J57" s="157"/>
      <c r="K57" s="157"/>
      <c r="L57" s="157"/>
      <c r="M57" s="157"/>
      <c r="N57" s="157"/>
      <c r="O57" s="153"/>
      <c r="P57" s="153"/>
      <c r="Q57" s="153"/>
      <c r="R57" s="153"/>
      <c r="S57" s="153"/>
      <c r="T57" s="153"/>
      <c r="U57" s="154"/>
      <c r="V57" s="153"/>
      <c r="W57" s="145"/>
      <c r="X57" s="145"/>
      <c r="Y57" s="145"/>
      <c r="Z57" s="145"/>
      <c r="AA57" s="145"/>
      <c r="AB57" s="145"/>
      <c r="AC57" s="145"/>
      <c r="AD57" s="145"/>
      <c r="AE57" s="145"/>
      <c r="AF57" s="145" t="s">
        <v>81</v>
      </c>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7" t="str">
        <f t="shared" si="0"/>
        <v>přesný technologický postup bourání včetně uvedení použitých mechanismů a to tak, aby</v>
      </c>
      <c r="BC57" s="145"/>
      <c r="BD57" s="145"/>
      <c r="BE57" s="145"/>
      <c r="BF57" s="145"/>
      <c r="BG57" s="145"/>
      <c r="BH57" s="145"/>
      <c r="BI57" s="145"/>
    </row>
    <row r="58" spans="1:61" outlineLevel="1" x14ac:dyDescent="0.2">
      <c r="A58" s="146"/>
      <c r="B58" s="146"/>
      <c r="C58" s="152"/>
      <c r="D58" s="241" t="s">
        <v>140</v>
      </c>
      <c r="E58" s="242"/>
      <c r="F58" s="243"/>
      <c r="G58" s="244"/>
      <c r="H58" s="245"/>
      <c r="I58" s="157"/>
      <c r="J58" s="157"/>
      <c r="K58" s="157"/>
      <c r="L58" s="157"/>
      <c r="M58" s="157"/>
      <c r="N58" s="157"/>
      <c r="O58" s="153"/>
      <c r="P58" s="153"/>
      <c r="Q58" s="153"/>
      <c r="R58" s="153"/>
      <c r="S58" s="153"/>
      <c r="T58" s="153"/>
      <c r="U58" s="154"/>
      <c r="V58" s="153"/>
      <c r="W58" s="145"/>
      <c r="X58" s="145"/>
      <c r="Y58" s="145"/>
      <c r="Z58" s="145"/>
      <c r="AA58" s="145"/>
      <c r="AB58" s="145"/>
      <c r="AC58" s="145"/>
      <c r="AD58" s="145"/>
      <c r="AE58" s="145"/>
      <c r="AF58" s="145" t="s">
        <v>81</v>
      </c>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7" t="str">
        <f t="shared" si="0"/>
        <v>v průběhu prací nedošlo k nekontrolovatelnému zřícení konstrukcí.</v>
      </c>
      <c r="BC58" s="145"/>
      <c r="BD58" s="145"/>
      <c r="BE58" s="145"/>
      <c r="BF58" s="145"/>
      <c r="BG58" s="145"/>
      <c r="BH58" s="145"/>
      <c r="BI58" s="145"/>
    </row>
    <row r="59" spans="1:61" outlineLevel="1" x14ac:dyDescent="0.2">
      <c r="A59" s="146"/>
      <c r="B59" s="146"/>
      <c r="C59" s="152"/>
      <c r="D59" s="241" t="s">
        <v>141</v>
      </c>
      <c r="E59" s="242"/>
      <c r="F59" s="243"/>
      <c r="G59" s="244"/>
      <c r="H59" s="245"/>
      <c r="I59" s="157"/>
      <c r="J59" s="157"/>
      <c r="K59" s="157"/>
      <c r="L59" s="157"/>
      <c r="M59" s="157"/>
      <c r="N59" s="157"/>
      <c r="O59" s="153"/>
      <c r="P59" s="153"/>
      <c r="Q59" s="153"/>
      <c r="R59" s="153"/>
      <c r="S59" s="153"/>
      <c r="T59" s="153"/>
      <c r="U59" s="154"/>
      <c r="V59" s="153"/>
      <c r="W59" s="145"/>
      <c r="X59" s="145"/>
      <c r="Y59" s="145"/>
      <c r="Z59" s="145"/>
      <c r="AA59" s="145"/>
      <c r="AB59" s="145"/>
      <c r="AC59" s="145"/>
      <c r="AD59" s="145"/>
      <c r="AE59" s="145"/>
      <c r="AF59" s="145" t="s">
        <v>81</v>
      </c>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7" t="str">
        <f t="shared" si="0"/>
        <v>Dílenské, dodavatelské dokumentace musí odpovídat dokumentaci pro provádění</v>
      </c>
      <c r="BC59" s="145"/>
      <c r="BD59" s="145"/>
      <c r="BE59" s="145"/>
      <c r="BF59" s="145"/>
      <c r="BG59" s="145"/>
      <c r="BH59" s="145"/>
      <c r="BI59" s="145"/>
    </row>
    <row r="60" spans="1:61" outlineLevel="1" x14ac:dyDescent="0.2">
      <c r="A60" s="146"/>
      <c r="B60" s="146"/>
      <c r="C60" s="152"/>
      <c r="D60" s="241" t="s">
        <v>142</v>
      </c>
      <c r="E60" s="242"/>
      <c r="F60" s="243"/>
      <c r="G60" s="244"/>
      <c r="H60" s="245"/>
      <c r="I60" s="157"/>
      <c r="J60" s="157"/>
      <c r="K60" s="157"/>
      <c r="L60" s="157"/>
      <c r="M60" s="157"/>
      <c r="N60" s="157"/>
      <c r="O60" s="153"/>
      <c r="P60" s="153"/>
      <c r="Q60" s="153"/>
      <c r="R60" s="153"/>
      <c r="S60" s="153"/>
      <c r="T60" s="153"/>
      <c r="U60" s="154"/>
      <c r="V60" s="153"/>
      <c r="W60" s="145"/>
      <c r="X60" s="145"/>
      <c r="Y60" s="145"/>
      <c r="Z60" s="145"/>
      <c r="AA60" s="145"/>
      <c r="AB60" s="145"/>
      <c r="AC60" s="145"/>
      <c r="AD60" s="145"/>
      <c r="AE60" s="145"/>
      <c r="AF60" s="145" t="s">
        <v>81</v>
      </c>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7" t="str">
        <f t="shared" si="0"/>
        <v>stavby a musí být vypracovány v souladu s příslušnými, platnými technickými normami,</v>
      </c>
      <c r="BC60" s="145"/>
      <c r="BD60" s="145"/>
      <c r="BE60" s="145"/>
      <c r="BF60" s="145"/>
      <c r="BG60" s="145"/>
      <c r="BH60" s="145"/>
      <c r="BI60" s="145"/>
    </row>
    <row r="61" spans="1:61" outlineLevel="1" x14ac:dyDescent="0.2">
      <c r="A61" s="146"/>
      <c r="B61" s="146"/>
      <c r="C61" s="152"/>
      <c r="D61" s="241" t="s">
        <v>143</v>
      </c>
      <c r="E61" s="242"/>
      <c r="F61" s="243"/>
      <c r="G61" s="244"/>
      <c r="H61" s="245"/>
      <c r="I61" s="157"/>
      <c r="J61" s="157"/>
      <c r="K61" s="157"/>
      <c r="L61" s="157"/>
      <c r="M61" s="157"/>
      <c r="N61" s="157"/>
      <c r="O61" s="153"/>
      <c r="P61" s="153"/>
      <c r="Q61" s="153"/>
      <c r="R61" s="153"/>
      <c r="S61" s="153"/>
      <c r="T61" s="153"/>
      <c r="U61" s="154"/>
      <c r="V61" s="153"/>
      <c r="W61" s="145"/>
      <c r="X61" s="145"/>
      <c r="Y61" s="145"/>
      <c r="Z61" s="145"/>
      <c r="AA61" s="145"/>
      <c r="AB61" s="145"/>
      <c r="AC61" s="145"/>
      <c r="AD61" s="145"/>
      <c r="AE61" s="145"/>
      <c r="AF61" s="145" t="s">
        <v>81</v>
      </c>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7" t="str">
        <f t="shared" si="0"/>
        <v>vyhláškami a souvisejícími předpisy!!!</v>
      </c>
      <c r="BC61" s="145"/>
      <c r="BD61" s="145"/>
      <c r="BE61" s="145"/>
      <c r="BF61" s="145"/>
      <c r="BG61" s="145"/>
      <c r="BH61" s="145"/>
      <c r="BI61" s="145"/>
    </row>
    <row r="62" spans="1:61" outlineLevel="1" x14ac:dyDescent="0.2">
      <c r="A62" s="146">
        <v>12</v>
      </c>
      <c r="B62" s="146" t="s">
        <v>175</v>
      </c>
      <c r="C62" s="152" t="s">
        <v>144</v>
      </c>
      <c r="D62" s="175" t="s">
        <v>145</v>
      </c>
      <c r="E62" s="153" t="s">
        <v>84</v>
      </c>
      <c r="F62" s="155">
        <v>1</v>
      </c>
      <c r="G62" s="156"/>
      <c r="H62" s="157">
        <f>ROUND(F62*G62,2)</f>
        <v>0</v>
      </c>
      <c r="I62" s="156"/>
      <c r="J62" s="157">
        <f>ROUND(F62*I62,2)</f>
        <v>0</v>
      </c>
      <c r="K62" s="156"/>
      <c r="L62" s="157">
        <f>ROUND(F62*K62,2)</f>
        <v>0</v>
      </c>
      <c r="M62" s="157">
        <v>21</v>
      </c>
      <c r="N62" s="157">
        <f>H62*(1+M62/100)</f>
        <v>0</v>
      </c>
      <c r="O62" s="153">
        <v>0</v>
      </c>
      <c r="P62" s="153">
        <f>ROUND(F62*O62,5)</f>
        <v>0</v>
      </c>
      <c r="Q62" s="153">
        <v>0</v>
      </c>
      <c r="R62" s="153">
        <f>ROUND(F62*Q62,5)</f>
        <v>0</v>
      </c>
      <c r="S62" s="153"/>
      <c r="T62" s="153"/>
      <c r="U62" s="154">
        <v>0</v>
      </c>
      <c r="V62" s="153">
        <f>ROUND(F62*U62,2)</f>
        <v>0</v>
      </c>
      <c r="W62" s="145"/>
      <c r="X62" s="145"/>
      <c r="Y62" s="145"/>
      <c r="Z62" s="145"/>
      <c r="AA62" s="145"/>
      <c r="AB62" s="145"/>
      <c r="AC62" s="145"/>
      <c r="AD62" s="145"/>
      <c r="AE62" s="145"/>
      <c r="AF62" s="145" t="s">
        <v>79</v>
      </c>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row>
    <row r="63" spans="1:61" ht="22.5" outlineLevel="1" x14ac:dyDescent="0.2">
      <c r="A63" s="146"/>
      <c r="B63" s="146"/>
      <c r="C63" s="152"/>
      <c r="D63" s="241" t="s">
        <v>146</v>
      </c>
      <c r="E63" s="242"/>
      <c r="F63" s="243"/>
      <c r="G63" s="244"/>
      <c r="H63" s="245"/>
      <c r="I63" s="157"/>
      <c r="J63" s="157"/>
      <c r="K63" s="157"/>
      <c r="L63" s="157"/>
      <c r="M63" s="157"/>
      <c r="N63" s="157"/>
      <c r="O63" s="153"/>
      <c r="P63" s="153"/>
      <c r="Q63" s="153"/>
      <c r="R63" s="153"/>
      <c r="S63" s="153"/>
      <c r="T63" s="153"/>
      <c r="U63" s="154"/>
      <c r="V63" s="153"/>
      <c r="W63" s="145"/>
      <c r="X63" s="145"/>
      <c r="Y63" s="145"/>
      <c r="Z63" s="145"/>
      <c r="AA63" s="145"/>
      <c r="AB63" s="145"/>
      <c r="AC63" s="145"/>
      <c r="AD63" s="145"/>
      <c r="AE63" s="145"/>
      <c r="AF63" s="145" t="s">
        <v>81</v>
      </c>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7" t="str">
        <f>D63</f>
        <v>Do této položky patří náklady spojené s provedením zkoušek a revizí předepsaných normami nebo požadovaných projektem.</v>
      </c>
      <c r="BC63" s="145"/>
      <c r="BD63" s="145"/>
      <c r="BE63" s="145"/>
      <c r="BF63" s="145"/>
      <c r="BG63" s="145"/>
      <c r="BH63" s="145"/>
      <c r="BI63" s="145"/>
    </row>
    <row r="64" spans="1:61" outlineLevel="1" x14ac:dyDescent="0.2">
      <c r="A64" s="146">
        <v>13</v>
      </c>
      <c r="B64" s="146" t="s">
        <v>175</v>
      </c>
      <c r="C64" s="152" t="s">
        <v>147</v>
      </c>
      <c r="D64" s="175" t="s">
        <v>148</v>
      </c>
      <c r="E64" s="153" t="s">
        <v>84</v>
      </c>
      <c r="F64" s="155">
        <v>1</v>
      </c>
      <c r="G64" s="156"/>
      <c r="H64" s="157">
        <f>ROUND(F64*G64,2)</f>
        <v>0</v>
      </c>
      <c r="I64" s="156"/>
      <c r="J64" s="157">
        <f>ROUND(F64*I64,2)</f>
        <v>0</v>
      </c>
      <c r="K64" s="156"/>
      <c r="L64" s="157">
        <f>ROUND(F64*K64,2)</f>
        <v>0</v>
      </c>
      <c r="M64" s="157">
        <v>21</v>
      </c>
      <c r="N64" s="157">
        <f>H64*(1+M64/100)</f>
        <v>0</v>
      </c>
      <c r="O64" s="153">
        <v>0</v>
      </c>
      <c r="P64" s="153">
        <f>ROUND(F64*O64,5)</f>
        <v>0</v>
      </c>
      <c r="Q64" s="153">
        <v>0</v>
      </c>
      <c r="R64" s="153">
        <f>ROUND(F64*Q64,5)</f>
        <v>0</v>
      </c>
      <c r="S64" s="153"/>
      <c r="T64" s="153"/>
      <c r="U64" s="154">
        <v>0</v>
      </c>
      <c r="V64" s="153">
        <f>ROUND(F64*U64,2)</f>
        <v>0</v>
      </c>
      <c r="W64" s="145"/>
      <c r="X64" s="145"/>
      <c r="Y64" s="145"/>
      <c r="Z64" s="145"/>
      <c r="AA64" s="145"/>
      <c r="AB64" s="145"/>
      <c r="AC64" s="145"/>
      <c r="AD64" s="145"/>
      <c r="AE64" s="145"/>
      <c r="AF64" s="145" t="s">
        <v>79</v>
      </c>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row>
    <row r="65" spans="1:61" ht="22.5" outlineLevel="1" x14ac:dyDescent="0.2">
      <c r="A65" s="146"/>
      <c r="B65" s="146"/>
      <c r="C65" s="152"/>
      <c r="D65" s="241" t="s">
        <v>149</v>
      </c>
      <c r="E65" s="242"/>
      <c r="F65" s="243"/>
      <c r="G65" s="244"/>
      <c r="H65" s="245"/>
      <c r="I65" s="157"/>
      <c r="J65" s="157"/>
      <c r="K65" s="157"/>
      <c r="L65" s="157"/>
      <c r="M65" s="157"/>
      <c r="N65" s="157"/>
      <c r="O65" s="153"/>
      <c r="P65" s="153"/>
      <c r="Q65" s="153"/>
      <c r="R65" s="153"/>
      <c r="S65" s="153"/>
      <c r="T65" s="153"/>
      <c r="U65" s="154"/>
      <c r="V65" s="153"/>
      <c r="W65" s="145"/>
      <c r="X65" s="145"/>
      <c r="Y65" s="145"/>
      <c r="Z65" s="145"/>
      <c r="AA65" s="145"/>
      <c r="AB65" s="145"/>
      <c r="AC65" s="145"/>
      <c r="AD65" s="145"/>
      <c r="AE65" s="145"/>
      <c r="AF65" s="145" t="s">
        <v>81</v>
      </c>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7" t="str">
        <f>D65</f>
        <v>Do této položky patří náklady na individuální zkoušky dodaných a smontovaných technologických zařízení včetně komplexního vyzkoušení.</v>
      </c>
      <c r="BC65" s="145"/>
      <c r="BD65" s="145"/>
      <c r="BE65" s="145"/>
      <c r="BF65" s="145"/>
      <c r="BG65" s="145"/>
      <c r="BH65" s="145"/>
      <c r="BI65" s="145"/>
    </row>
    <row r="66" spans="1:61" outlineLevel="1" x14ac:dyDescent="0.2">
      <c r="A66" s="146">
        <v>14</v>
      </c>
      <c r="B66" s="146" t="s">
        <v>175</v>
      </c>
      <c r="C66" s="152" t="s">
        <v>150</v>
      </c>
      <c r="D66" s="175" t="s">
        <v>151</v>
      </c>
      <c r="E66" s="153" t="s">
        <v>84</v>
      </c>
      <c r="F66" s="155">
        <v>1</v>
      </c>
      <c r="G66" s="156"/>
      <c r="H66" s="157">
        <f>ROUND(F66*G66,2)</f>
        <v>0</v>
      </c>
      <c r="I66" s="156"/>
      <c r="J66" s="157">
        <f>ROUND(F66*I66,2)</f>
        <v>0</v>
      </c>
      <c r="K66" s="156"/>
      <c r="L66" s="157">
        <f>ROUND(F66*K66,2)</f>
        <v>0</v>
      </c>
      <c r="M66" s="157">
        <v>21</v>
      </c>
      <c r="N66" s="157">
        <f>H66*(1+M66/100)</f>
        <v>0</v>
      </c>
      <c r="O66" s="153">
        <v>0</v>
      </c>
      <c r="P66" s="153">
        <f>ROUND(F66*O66,5)</f>
        <v>0</v>
      </c>
      <c r="Q66" s="153">
        <v>0</v>
      </c>
      <c r="R66" s="153">
        <f>ROUND(F66*Q66,5)</f>
        <v>0</v>
      </c>
      <c r="S66" s="153"/>
      <c r="T66" s="153"/>
      <c r="U66" s="154">
        <v>0</v>
      </c>
      <c r="V66" s="153">
        <f>ROUND(F66*U66,2)</f>
        <v>0</v>
      </c>
      <c r="W66" s="145"/>
      <c r="X66" s="145"/>
      <c r="Y66" s="145"/>
      <c r="Z66" s="145"/>
      <c r="AA66" s="145"/>
      <c r="AB66" s="145"/>
      <c r="AC66" s="145"/>
      <c r="AD66" s="145"/>
      <c r="AE66" s="145"/>
      <c r="AF66" s="145" t="s">
        <v>79</v>
      </c>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row>
    <row r="67" spans="1:61" ht="22.5" outlineLevel="1" x14ac:dyDescent="0.2">
      <c r="A67" s="146"/>
      <c r="B67" s="146"/>
      <c r="C67" s="152"/>
      <c r="D67" s="241" t="s">
        <v>152</v>
      </c>
      <c r="E67" s="242"/>
      <c r="F67" s="243"/>
      <c r="G67" s="244"/>
      <c r="H67" s="245"/>
      <c r="I67" s="157"/>
      <c r="J67" s="157"/>
      <c r="K67" s="157"/>
      <c r="L67" s="157"/>
      <c r="M67" s="157"/>
      <c r="N67" s="157"/>
      <c r="O67" s="153"/>
      <c r="P67" s="153"/>
      <c r="Q67" s="153"/>
      <c r="R67" s="153"/>
      <c r="S67" s="153"/>
      <c r="T67" s="153"/>
      <c r="U67" s="154"/>
      <c r="V67" s="153"/>
      <c r="W67" s="145"/>
      <c r="X67" s="145"/>
      <c r="Y67" s="145"/>
      <c r="Z67" s="145"/>
      <c r="AA67" s="145"/>
      <c r="AB67" s="145"/>
      <c r="AC67" s="145"/>
      <c r="AD67" s="145"/>
      <c r="AE67" s="145"/>
      <c r="AF67" s="145" t="s">
        <v>81</v>
      </c>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7" t="str">
        <f>D67</f>
        <v>Do této položky patří náklady zhotovitele na účast na zkušebním provozu včetně všech rizik vyplývajících z nutnosti zásahu či úprav zkoušeného zařízení.</v>
      </c>
      <c r="BC67" s="145"/>
      <c r="BD67" s="145"/>
      <c r="BE67" s="145"/>
      <c r="BF67" s="145"/>
      <c r="BG67" s="145"/>
      <c r="BH67" s="145"/>
      <c r="BI67" s="145"/>
    </row>
    <row r="68" spans="1:61" outlineLevel="1" x14ac:dyDescent="0.2">
      <c r="A68" s="146">
        <v>15</v>
      </c>
      <c r="B68" s="146" t="s">
        <v>175</v>
      </c>
      <c r="C68" s="152" t="s">
        <v>153</v>
      </c>
      <c r="D68" s="175" t="s">
        <v>154</v>
      </c>
      <c r="E68" s="153" t="s">
        <v>84</v>
      </c>
      <c r="F68" s="155">
        <v>1</v>
      </c>
      <c r="G68" s="156"/>
      <c r="H68" s="157">
        <f>ROUND(F68*G68,2)</f>
        <v>0</v>
      </c>
      <c r="I68" s="156"/>
      <c r="J68" s="157">
        <f>ROUND(F68*I68,2)</f>
        <v>0</v>
      </c>
      <c r="K68" s="156"/>
      <c r="L68" s="157">
        <f>ROUND(F68*K68,2)</f>
        <v>0</v>
      </c>
      <c r="M68" s="157">
        <v>21</v>
      </c>
      <c r="N68" s="157">
        <f>H68*(1+M68/100)</f>
        <v>0</v>
      </c>
      <c r="O68" s="153">
        <v>0</v>
      </c>
      <c r="P68" s="153">
        <f>ROUND(F68*O68,5)</f>
        <v>0</v>
      </c>
      <c r="Q68" s="153">
        <v>0</v>
      </c>
      <c r="R68" s="153">
        <f>ROUND(F68*Q68,5)</f>
        <v>0</v>
      </c>
      <c r="S68" s="153"/>
      <c r="T68" s="153"/>
      <c r="U68" s="154">
        <v>0</v>
      </c>
      <c r="V68" s="153">
        <f>ROUND(F68*U68,2)</f>
        <v>0</v>
      </c>
      <c r="W68" s="145"/>
      <c r="X68" s="145"/>
      <c r="Y68" s="145"/>
      <c r="Z68" s="145"/>
      <c r="AA68" s="145"/>
      <c r="AB68" s="145"/>
      <c r="AC68" s="145"/>
      <c r="AD68" s="145"/>
      <c r="AE68" s="145"/>
      <c r="AF68" s="145" t="s">
        <v>79</v>
      </c>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row>
    <row r="69" spans="1:61" ht="33.75" outlineLevel="1" x14ac:dyDescent="0.2">
      <c r="A69" s="146"/>
      <c r="B69" s="146"/>
      <c r="C69" s="152"/>
      <c r="D69" s="241" t="s">
        <v>155</v>
      </c>
      <c r="E69" s="242"/>
      <c r="F69" s="243"/>
      <c r="G69" s="244"/>
      <c r="H69" s="245"/>
      <c r="I69" s="157"/>
      <c r="J69" s="157"/>
      <c r="K69" s="157"/>
      <c r="L69" s="157"/>
      <c r="M69" s="157"/>
      <c r="N69" s="157"/>
      <c r="O69" s="153"/>
      <c r="P69" s="153"/>
      <c r="Q69" s="153"/>
      <c r="R69" s="153"/>
      <c r="S69" s="153"/>
      <c r="T69" s="153"/>
      <c r="U69" s="154"/>
      <c r="V69" s="153"/>
      <c r="W69" s="145"/>
      <c r="X69" s="145"/>
      <c r="Y69" s="145"/>
      <c r="Z69" s="145"/>
      <c r="AA69" s="145"/>
      <c r="AB69" s="145"/>
      <c r="AC69" s="145"/>
      <c r="AD69" s="145"/>
      <c r="AE69" s="145"/>
      <c r="AF69" s="145" t="s">
        <v>81</v>
      </c>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7" t="str">
        <f>D69</f>
        <v>Do této položky patří náklady zhotovitele na vypracování provozních řádů pro zkušební či trvalý provoz včetně nákladů na předání všech návodů k obsluze a údržbě pro technologická zařízení a včetně zaškolení obsluhy objednatele.</v>
      </c>
      <c r="BC69" s="145"/>
      <c r="BD69" s="145"/>
      <c r="BE69" s="145"/>
      <c r="BF69" s="145"/>
      <c r="BG69" s="145"/>
      <c r="BH69" s="145"/>
      <c r="BI69" s="145"/>
    </row>
    <row r="70" spans="1:61" outlineLevel="1" x14ac:dyDescent="0.2">
      <c r="A70" s="146">
        <v>16</v>
      </c>
      <c r="B70" s="146" t="s">
        <v>175</v>
      </c>
      <c r="C70" s="152" t="s">
        <v>156</v>
      </c>
      <c r="D70" s="175" t="s">
        <v>157</v>
      </c>
      <c r="E70" s="153" t="s">
        <v>84</v>
      </c>
      <c r="F70" s="155">
        <v>1</v>
      </c>
      <c r="G70" s="156"/>
      <c r="H70" s="157">
        <f>ROUND(F70*G70,2)</f>
        <v>0</v>
      </c>
      <c r="I70" s="156"/>
      <c r="J70" s="157">
        <f>ROUND(F70*I70,2)</f>
        <v>0</v>
      </c>
      <c r="K70" s="156"/>
      <c r="L70" s="157">
        <f>ROUND(F70*K70,2)</f>
        <v>0</v>
      </c>
      <c r="M70" s="157">
        <v>21</v>
      </c>
      <c r="N70" s="157">
        <f>H70*(1+M70/100)</f>
        <v>0</v>
      </c>
      <c r="O70" s="153">
        <v>0</v>
      </c>
      <c r="P70" s="153">
        <f>ROUND(F70*O70,5)</f>
        <v>0</v>
      </c>
      <c r="Q70" s="153">
        <v>0</v>
      </c>
      <c r="R70" s="153">
        <f>ROUND(F70*Q70,5)</f>
        <v>0</v>
      </c>
      <c r="S70" s="153"/>
      <c r="T70" s="153"/>
      <c r="U70" s="154">
        <v>0</v>
      </c>
      <c r="V70" s="153">
        <f>ROUND(F70*U70,2)</f>
        <v>0</v>
      </c>
      <c r="W70" s="145"/>
      <c r="X70" s="145"/>
      <c r="Y70" s="145"/>
      <c r="Z70" s="145"/>
      <c r="AA70" s="145"/>
      <c r="AB70" s="145"/>
      <c r="AC70" s="145"/>
      <c r="AD70" s="145"/>
      <c r="AE70" s="145"/>
      <c r="AF70" s="145" t="s">
        <v>79</v>
      </c>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row>
    <row r="71" spans="1:61" outlineLevel="1" x14ac:dyDescent="0.2">
      <c r="A71" s="146"/>
      <c r="B71" s="146"/>
      <c r="C71" s="152"/>
      <c r="D71" s="241" t="s">
        <v>158</v>
      </c>
      <c r="E71" s="242"/>
      <c r="F71" s="243"/>
      <c r="G71" s="244"/>
      <c r="H71" s="245"/>
      <c r="I71" s="157"/>
      <c r="J71" s="157"/>
      <c r="K71" s="157"/>
      <c r="L71" s="157"/>
      <c r="M71" s="157"/>
      <c r="N71" s="157"/>
      <c r="O71" s="153"/>
      <c r="P71" s="153"/>
      <c r="Q71" s="153"/>
      <c r="R71" s="153"/>
      <c r="S71" s="153"/>
      <c r="T71" s="153"/>
      <c r="U71" s="154"/>
      <c r="V71" s="153"/>
      <c r="W71" s="145"/>
      <c r="X71" s="145"/>
      <c r="Y71" s="145"/>
      <c r="Z71" s="145"/>
      <c r="AA71" s="145"/>
      <c r="AB71" s="145"/>
      <c r="AC71" s="145"/>
      <c r="AD71" s="145"/>
      <c r="AE71" s="145"/>
      <c r="AF71" s="145" t="s">
        <v>81</v>
      </c>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7" t="str">
        <f>D71</f>
        <v>Do této položky patří náklady spojené s účastí zhotovitele na předání a převzetí staveniště.</v>
      </c>
      <c r="BC71" s="145"/>
      <c r="BD71" s="145"/>
      <c r="BE71" s="145"/>
      <c r="BF71" s="145"/>
      <c r="BG71" s="145"/>
      <c r="BH71" s="145"/>
      <c r="BI71" s="145"/>
    </row>
    <row r="72" spans="1:61" outlineLevel="1" x14ac:dyDescent="0.2">
      <c r="A72" s="146">
        <v>17</v>
      </c>
      <c r="B72" s="146" t="s">
        <v>175</v>
      </c>
      <c r="C72" s="152" t="s">
        <v>159</v>
      </c>
      <c r="D72" s="175" t="s">
        <v>160</v>
      </c>
      <c r="E72" s="153" t="s">
        <v>84</v>
      </c>
      <c r="F72" s="155">
        <v>1</v>
      </c>
      <c r="G72" s="156"/>
      <c r="H72" s="157">
        <f>ROUND(F72*G72,2)</f>
        <v>0</v>
      </c>
      <c r="I72" s="156"/>
      <c r="J72" s="157">
        <f>ROUND(F72*I72,2)</f>
        <v>0</v>
      </c>
      <c r="K72" s="156"/>
      <c r="L72" s="157">
        <f>ROUND(F72*K72,2)</f>
        <v>0</v>
      </c>
      <c r="M72" s="157">
        <v>21</v>
      </c>
      <c r="N72" s="157">
        <f>H72*(1+M72/100)</f>
        <v>0</v>
      </c>
      <c r="O72" s="153">
        <v>0</v>
      </c>
      <c r="P72" s="153">
        <f>ROUND(F72*O72,5)</f>
        <v>0</v>
      </c>
      <c r="Q72" s="153">
        <v>0</v>
      </c>
      <c r="R72" s="153">
        <f>ROUND(F72*Q72,5)</f>
        <v>0</v>
      </c>
      <c r="S72" s="153"/>
      <c r="T72" s="153"/>
      <c r="U72" s="154">
        <v>0</v>
      </c>
      <c r="V72" s="153">
        <f>ROUND(F72*U72,2)</f>
        <v>0</v>
      </c>
      <c r="W72" s="145"/>
      <c r="X72" s="145"/>
      <c r="Y72" s="145"/>
      <c r="Z72" s="145"/>
      <c r="AA72" s="145"/>
      <c r="AB72" s="145"/>
      <c r="AC72" s="145"/>
      <c r="AD72" s="145"/>
      <c r="AE72" s="145"/>
      <c r="AF72" s="145" t="s">
        <v>79</v>
      </c>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row>
    <row r="73" spans="1:61" ht="33.75" outlineLevel="1" x14ac:dyDescent="0.2">
      <c r="A73" s="146"/>
      <c r="B73" s="146"/>
      <c r="C73" s="152"/>
      <c r="D73" s="241" t="s">
        <v>161</v>
      </c>
      <c r="E73" s="242"/>
      <c r="F73" s="243"/>
      <c r="G73" s="244"/>
      <c r="H73" s="245"/>
      <c r="I73" s="157"/>
      <c r="J73" s="157"/>
      <c r="K73" s="157"/>
      <c r="L73" s="157"/>
      <c r="M73" s="157"/>
      <c r="N73" s="157"/>
      <c r="O73" s="153"/>
      <c r="P73" s="153"/>
      <c r="Q73" s="153"/>
      <c r="R73" s="153"/>
      <c r="S73" s="153"/>
      <c r="T73" s="153"/>
      <c r="U73" s="154"/>
      <c r="V73" s="153"/>
      <c r="W73" s="145"/>
      <c r="X73" s="145"/>
      <c r="Y73" s="145"/>
      <c r="Z73" s="145"/>
      <c r="AA73" s="145"/>
      <c r="AB73" s="145"/>
      <c r="AC73" s="145"/>
      <c r="AD73" s="145"/>
      <c r="AE73" s="145"/>
      <c r="AF73" s="145" t="s">
        <v>81</v>
      </c>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7" t="str">
        <f>D73</f>
        <v>Do této položky patří náklady spojené s povinnou publicitou, pokud ji objednatel požaduje. Zahrnuje zejména náklady na propagační a informační billboardy, tabule, internetovou propagaci, tiskoviny apod.</v>
      </c>
      <c r="BC73" s="145"/>
      <c r="BD73" s="145"/>
      <c r="BE73" s="145"/>
      <c r="BF73" s="145"/>
      <c r="BG73" s="145"/>
      <c r="BH73" s="145"/>
      <c r="BI73" s="145"/>
    </row>
    <row r="74" spans="1:61" outlineLevel="1" x14ac:dyDescent="0.2">
      <c r="A74" s="146">
        <v>18</v>
      </c>
      <c r="B74" s="146" t="s">
        <v>176</v>
      </c>
      <c r="C74" s="152" t="s">
        <v>162</v>
      </c>
      <c r="D74" s="175" t="s">
        <v>163</v>
      </c>
      <c r="E74" s="153" t="s">
        <v>84</v>
      </c>
      <c r="F74" s="155">
        <v>1</v>
      </c>
      <c r="G74" s="156"/>
      <c r="H74" s="157">
        <f>ROUND(F74*G74,2)</f>
        <v>0</v>
      </c>
      <c r="I74" s="156"/>
      <c r="J74" s="157">
        <f>ROUND(F74*I74,2)</f>
        <v>0</v>
      </c>
      <c r="K74" s="156"/>
      <c r="L74" s="157">
        <f>ROUND(F74*K74,2)</f>
        <v>0</v>
      </c>
      <c r="M74" s="157">
        <v>21</v>
      </c>
      <c r="N74" s="157">
        <f>H74*(1+M74/100)</f>
        <v>0</v>
      </c>
      <c r="O74" s="153">
        <v>0</v>
      </c>
      <c r="P74" s="153">
        <f>ROUND(F74*O74,5)</f>
        <v>0</v>
      </c>
      <c r="Q74" s="153">
        <v>0</v>
      </c>
      <c r="R74" s="153">
        <f>ROUND(F74*Q74,5)</f>
        <v>0</v>
      </c>
      <c r="S74" s="153"/>
      <c r="T74" s="153"/>
      <c r="U74" s="154">
        <v>0</v>
      </c>
      <c r="V74" s="153">
        <f>ROUND(F74*U74,2)</f>
        <v>0</v>
      </c>
      <c r="W74" s="145"/>
      <c r="X74" s="145"/>
      <c r="Y74" s="145"/>
      <c r="Z74" s="145"/>
      <c r="AA74" s="145"/>
      <c r="AB74" s="145"/>
      <c r="AC74" s="145"/>
      <c r="AD74" s="145"/>
      <c r="AE74" s="145"/>
      <c r="AF74" s="145" t="s">
        <v>79</v>
      </c>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row>
    <row r="75" spans="1:61" ht="33.75" outlineLevel="1" x14ac:dyDescent="0.2">
      <c r="A75" s="165"/>
      <c r="B75" s="165"/>
      <c r="C75" s="166"/>
      <c r="D75" s="246" t="s">
        <v>164</v>
      </c>
      <c r="E75" s="247"/>
      <c r="F75" s="248"/>
      <c r="G75" s="249"/>
      <c r="H75" s="250"/>
      <c r="I75" s="167"/>
      <c r="J75" s="167"/>
      <c r="K75" s="167"/>
      <c r="L75" s="167"/>
      <c r="M75" s="167"/>
      <c r="N75" s="167"/>
      <c r="O75" s="168"/>
      <c r="P75" s="168"/>
      <c r="Q75" s="168"/>
      <c r="R75" s="168"/>
      <c r="S75" s="168"/>
      <c r="T75" s="168"/>
      <c r="U75" s="169"/>
      <c r="V75" s="168"/>
      <c r="W75" s="145"/>
      <c r="X75" s="145"/>
      <c r="Y75" s="145"/>
      <c r="Z75" s="145"/>
      <c r="AA75" s="145"/>
      <c r="AB75" s="145"/>
      <c r="AC75" s="145"/>
      <c r="AD75" s="145"/>
      <c r="AE75" s="145"/>
      <c r="AF75" s="145" t="s">
        <v>81</v>
      </c>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7" t="str">
        <f>D75</f>
        <v>Náklady spojené s naložením, odvozem a uskladněním původních sedadel z kinosálu do skladových prostor investora na hranici katastru města. Jedná se o celkem 311 ks sedadel rozměru cca. 600 x 700 x 900 mm a hmotnosti cca. 20 - 21 kg.</v>
      </c>
      <c r="BC75" s="145"/>
      <c r="BD75" s="145"/>
      <c r="BE75" s="145"/>
      <c r="BF75" s="145"/>
      <c r="BG75" s="145"/>
      <c r="BH75" s="145"/>
      <c r="BI75" s="145"/>
    </row>
    <row r="76" spans="1:61" x14ac:dyDescent="0.2">
      <c r="A76" s="6"/>
      <c r="B76" s="173"/>
      <c r="C76" s="7" t="s">
        <v>165</v>
      </c>
      <c r="D76" s="176" t="s">
        <v>165</v>
      </c>
      <c r="E76" s="6"/>
      <c r="F76" s="6"/>
      <c r="G76" s="6"/>
      <c r="H76" s="6"/>
      <c r="I76" s="6"/>
      <c r="J76" s="6"/>
      <c r="K76" s="6"/>
      <c r="L76" s="6"/>
      <c r="M76" s="6"/>
      <c r="N76" s="6"/>
      <c r="O76" s="6"/>
      <c r="P76" s="6"/>
      <c r="Q76" s="6"/>
      <c r="R76" s="6"/>
      <c r="S76" s="6"/>
      <c r="T76" s="6"/>
      <c r="U76" s="6"/>
      <c r="V76" s="6"/>
      <c r="AD76">
        <v>15</v>
      </c>
      <c r="AE76">
        <v>21</v>
      </c>
    </row>
    <row r="77" spans="1:61" x14ac:dyDescent="0.2">
      <c r="A77" s="170"/>
      <c r="B77" s="182"/>
      <c r="C77" s="171">
        <v>26</v>
      </c>
      <c r="D77" s="177" t="s">
        <v>165</v>
      </c>
      <c r="E77" s="172"/>
      <c r="F77" s="172"/>
      <c r="G77" s="172"/>
      <c r="H77" s="174">
        <f>H8</f>
        <v>0</v>
      </c>
      <c r="I77" s="6"/>
      <c r="J77" s="6"/>
      <c r="K77" s="6"/>
      <c r="L77" s="6"/>
      <c r="M77" s="6"/>
      <c r="N77" s="6"/>
      <c r="O77" s="6"/>
      <c r="P77" s="6"/>
      <c r="Q77" s="6"/>
      <c r="R77" s="6"/>
      <c r="S77" s="6"/>
      <c r="T77" s="6"/>
      <c r="U77" s="6"/>
      <c r="V77" s="6"/>
      <c r="AD77">
        <f>SUMIF(M7:M75,AD76,H7:H75)</f>
        <v>0</v>
      </c>
      <c r="AE77">
        <f>SUMIF(M7:M75,AE76,H7:H75)</f>
        <v>0</v>
      </c>
      <c r="AF77" t="s">
        <v>166</v>
      </c>
    </row>
    <row r="78" spans="1:61" x14ac:dyDescent="0.2">
      <c r="A78" s="6"/>
      <c r="B78" s="173"/>
      <c r="C78" s="7" t="s">
        <v>165</v>
      </c>
      <c r="D78" s="176" t="s">
        <v>165</v>
      </c>
      <c r="E78" s="6"/>
      <c r="F78" s="6"/>
      <c r="G78" s="6"/>
      <c r="H78" s="6"/>
      <c r="I78" s="6"/>
      <c r="J78" s="6"/>
      <c r="K78" s="6"/>
      <c r="L78" s="6"/>
      <c r="M78" s="6"/>
      <c r="N78" s="6"/>
      <c r="O78" s="6"/>
      <c r="P78" s="6"/>
      <c r="Q78" s="6"/>
      <c r="R78" s="6"/>
      <c r="S78" s="6"/>
      <c r="T78" s="6"/>
      <c r="U78" s="6"/>
      <c r="V78" s="6"/>
    </row>
    <row r="79" spans="1:61" x14ac:dyDescent="0.2">
      <c r="A79" s="6"/>
      <c r="B79" s="173"/>
      <c r="C79" s="7" t="s">
        <v>165</v>
      </c>
      <c r="D79" s="176" t="s">
        <v>165</v>
      </c>
      <c r="E79" s="6"/>
      <c r="F79" s="6"/>
      <c r="G79" s="6"/>
      <c r="H79" s="6"/>
      <c r="I79" s="6"/>
      <c r="J79" s="6"/>
      <c r="K79" s="6"/>
      <c r="L79" s="6"/>
      <c r="M79" s="6"/>
      <c r="N79" s="6"/>
      <c r="O79" s="6"/>
      <c r="P79" s="6"/>
      <c r="Q79" s="6"/>
      <c r="R79" s="6"/>
      <c r="S79" s="6"/>
      <c r="T79" s="6"/>
      <c r="U79" s="6"/>
      <c r="V79" s="6"/>
    </row>
    <row r="80" spans="1:61" x14ac:dyDescent="0.2">
      <c r="A80" s="251">
        <v>33</v>
      </c>
      <c r="B80" s="251"/>
      <c r="C80" s="251"/>
      <c r="D80" s="252"/>
      <c r="E80" s="6"/>
      <c r="F80" s="6"/>
      <c r="G80" s="6"/>
      <c r="H80" s="6"/>
      <c r="I80" s="6"/>
      <c r="J80" s="6"/>
      <c r="K80" s="6"/>
      <c r="L80" s="6"/>
      <c r="M80" s="6"/>
      <c r="N80" s="6"/>
      <c r="O80" s="6"/>
      <c r="P80" s="6"/>
      <c r="Q80" s="6"/>
      <c r="R80" s="6"/>
      <c r="S80" s="6"/>
      <c r="T80" s="6"/>
      <c r="U80" s="6"/>
      <c r="V80" s="6"/>
    </row>
    <row r="81" spans="1:32" x14ac:dyDescent="0.2">
      <c r="A81" s="229"/>
      <c r="B81" s="230"/>
      <c r="C81" s="230"/>
      <c r="D81" s="231"/>
      <c r="E81" s="230"/>
      <c r="F81" s="230"/>
      <c r="G81" s="230"/>
      <c r="H81" s="232"/>
      <c r="I81" s="6"/>
      <c r="J81" s="6"/>
      <c r="K81" s="6"/>
      <c r="L81" s="6"/>
      <c r="M81" s="6"/>
      <c r="N81" s="6"/>
      <c r="O81" s="6"/>
      <c r="P81" s="6"/>
      <c r="Q81" s="6"/>
      <c r="R81" s="6"/>
      <c r="S81" s="6"/>
      <c r="T81" s="6"/>
      <c r="U81" s="6"/>
      <c r="V81" s="6"/>
      <c r="AF81" t="s">
        <v>167</v>
      </c>
    </row>
    <row r="82" spans="1:32" x14ac:dyDescent="0.2">
      <c r="A82" s="233"/>
      <c r="B82" s="234"/>
      <c r="C82" s="234"/>
      <c r="D82" s="235"/>
      <c r="E82" s="234"/>
      <c r="F82" s="234"/>
      <c r="G82" s="234"/>
      <c r="H82" s="236"/>
      <c r="I82" s="6"/>
      <c r="J82" s="6"/>
      <c r="K82" s="6"/>
      <c r="L82" s="6"/>
      <c r="M82" s="6"/>
      <c r="N82" s="6"/>
      <c r="O82" s="6"/>
      <c r="P82" s="6"/>
      <c r="Q82" s="6"/>
      <c r="R82" s="6"/>
      <c r="S82" s="6"/>
      <c r="T82" s="6"/>
      <c r="U82" s="6"/>
      <c r="V82" s="6"/>
    </row>
    <row r="83" spans="1:32" x14ac:dyDescent="0.2">
      <c r="A83" s="233"/>
      <c r="B83" s="234"/>
      <c r="C83" s="234"/>
      <c r="D83" s="235"/>
      <c r="E83" s="234"/>
      <c r="F83" s="234"/>
      <c r="G83" s="234"/>
      <c r="H83" s="236"/>
      <c r="I83" s="6"/>
      <c r="J83" s="6"/>
      <c r="K83" s="6"/>
      <c r="L83" s="6"/>
      <c r="M83" s="6"/>
      <c r="N83" s="6"/>
      <c r="O83" s="6"/>
      <c r="P83" s="6"/>
      <c r="Q83" s="6"/>
      <c r="R83" s="6"/>
      <c r="S83" s="6"/>
      <c r="T83" s="6"/>
      <c r="U83" s="6"/>
      <c r="V83" s="6"/>
    </row>
    <row r="84" spans="1:32" x14ac:dyDescent="0.2">
      <c r="A84" s="233"/>
      <c r="B84" s="234"/>
      <c r="C84" s="234"/>
      <c r="D84" s="235"/>
      <c r="E84" s="234"/>
      <c r="F84" s="234"/>
      <c r="G84" s="234"/>
      <c r="H84" s="236"/>
      <c r="I84" s="6"/>
      <c r="J84" s="6"/>
      <c r="K84" s="6"/>
      <c r="L84" s="6"/>
      <c r="M84" s="6"/>
      <c r="N84" s="6"/>
      <c r="O84" s="6"/>
      <c r="P84" s="6"/>
      <c r="Q84" s="6"/>
      <c r="R84" s="6"/>
      <c r="S84" s="6"/>
      <c r="T84" s="6"/>
      <c r="U84" s="6"/>
      <c r="V84" s="6"/>
    </row>
    <row r="85" spans="1:32" x14ac:dyDescent="0.2">
      <c r="A85" s="237"/>
      <c r="B85" s="238"/>
      <c r="C85" s="238"/>
      <c r="D85" s="239"/>
      <c r="E85" s="238"/>
      <c r="F85" s="238"/>
      <c r="G85" s="238"/>
      <c r="H85" s="240"/>
      <c r="I85" s="6"/>
      <c r="J85" s="6"/>
      <c r="K85" s="6"/>
      <c r="L85" s="6"/>
      <c r="M85" s="6"/>
      <c r="N85" s="6"/>
      <c r="O85" s="6"/>
      <c r="P85" s="6"/>
      <c r="Q85" s="6"/>
      <c r="R85" s="6"/>
      <c r="S85" s="6"/>
      <c r="T85" s="6"/>
      <c r="U85" s="6"/>
      <c r="V85" s="6"/>
    </row>
    <row r="86" spans="1:32" x14ac:dyDescent="0.2">
      <c r="A86" s="6"/>
      <c r="B86" s="173"/>
      <c r="C86" s="7" t="s">
        <v>165</v>
      </c>
      <c r="D86" s="176" t="s">
        <v>165</v>
      </c>
      <c r="E86" s="6"/>
      <c r="F86" s="6"/>
      <c r="G86" s="6"/>
      <c r="H86" s="6"/>
      <c r="I86" s="6"/>
      <c r="J86" s="6"/>
      <c r="K86" s="6"/>
      <c r="L86" s="6"/>
      <c r="M86" s="6"/>
      <c r="N86" s="6"/>
      <c r="O86" s="6"/>
      <c r="P86" s="6"/>
      <c r="Q86" s="6"/>
      <c r="R86" s="6"/>
      <c r="S86" s="6"/>
      <c r="T86" s="6"/>
      <c r="U86" s="6"/>
      <c r="V86" s="6"/>
    </row>
    <row r="87" spans="1:32" x14ac:dyDescent="0.2">
      <c r="D87" s="178"/>
      <c r="AF87" t="s">
        <v>168</v>
      </c>
    </row>
  </sheetData>
  <mergeCells count="55">
    <mergeCell ref="D24:H24"/>
    <mergeCell ref="A1:H1"/>
    <mergeCell ref="D2:H2"/>
    <mergeCell ref="D3:H3"/>
    <mergeCell ref="D4:H4"/>
    <mergeCell ref="D10:H10"/>
    <mergeCell ref="D12:H12"/>
    <mergeCell ref="D14:H14"/>
    <mergeCell ref="D16:H16"/>
    <mergeCell ref="D18:H18"/>
    <mergeCell ref="D20:H20"/>
    <mergeCell ref="D22:H22"/>
    <mergeCell ref="D39:H39"/>
    <mergeCell ref="D26:H26"/>
    <mergeCell ref="D28:H28"/>
    <mergeCell ref="D30:H30"/>
    <mergeCell ref="D31:H31"/>
    <mergeCell ref="D32:H32"/>
    <mergeCell ref="D33:H33"/>
    <mergeCell ref="D34:H34"/>
    <mergeCell ref="D35:H35"/>
    <mergeCell ref="D36:H36"/>
    <mergeCell ref="D37:H37"/>
    <mergeCell ref="D38:H38"/>
    <mergeCell ref="D51:H51"/>
    <mergeCell ref="D40:H40"/>
    <mergeCell ref="D41:H41"/>
    <mergeCell ref="D42:H42"/>
    <mergeCell ref="D43:H43"/>
    <mergeCell ref="D44:H44"/>
    <mergeCell ref="D45:H45"/>
    <mergeCell ref="D46:H46"/>
    <mergeCell ref="D47:H47"/>
    <mergeCell ref="D48:H48"/>
    <mergeCell ref="D49:H49"/>
    <mergeCell ref="D50:H50"/>
    <mergeCell ref="D65:H65"/>
    <mergeCell ref="D52:H52"/>
    <mergeCell ref="D53:H53"/>
    <mergeCell ref="D54:H54"/>
    <mergeCell ref="D55:H55"/>
    <mergeCell ref="D56:H56"/>
    <mergeCell ref="D57:H57"/>
    <mergeCell ref="D58:H58"/>
    <mergeCell ref="D59:H59"/>
    <mergeCell ref="D60:H60"/>
    <mergeCell ref="D61:H61"/>
    <mergeCell ref="D63:H63"/>
    <mergeCell ref="A81:H85"/>
    <mergeCell ref="D67:H67"/>
    <mergeCell ref="D69:H69"/>
    <mergeCell ref="D71:H71"/>
    <mergeCell ref="D73:H73"/>
    <mergeCell ref="D75:H75"/>
    <mergeCell ref="A80:D80"/>
  </mergeCells>
  <pageMargins left="0.59055118110236204" right="0.39370078740157499"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45</vt:i4>
      </vt:variant>
    </vt:vector>
  </HeadingPairs>
  <TitlesOfParts>
    <vt:vector size="49" baseType="lpstr">
      <vt:lpstr>Pokyny pro vyplnění</vt:lpstr>
      <vt:lpstr>Stavba</vt:lpstr>
      <vt:lpstr>VzorPolozky</vt:lpstr>
      <vt:lpstr>Rozpočet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oadresa</vt:lpstr>
      <vt:lpstr>Stavba!Objednatel</vt:lpstr>
      <vt:lpstr>Stavba!Objekt</vt:lpstr>
      <vt:lpstr>'Rozpočet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Zaokrouhleni</vt:lpstr>
      <vt:lpstr>Zhotovitel</vt:lpstr>
    </vt:vector>
  </TitlesOfParts>
  <Company>RTS,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uzivatel 1</dc:creator>
  <cp:lastModifiedBy>spravce</cp:lastModifiedBy>
  <cp:lastPrinted>2014-02-28T09:52:57Z</cp:lastPrinted>
  <dcterms:created xsi:type="dcterms:W3CDTF">2009-04-08T07:15:50Z</dcterms:created>
  <dcterms:modified xsi:type="dcterms:W3CDTF">2019-07-04T05:46:13Z</dcterms:modified>
</cp:coreProperties>
</file>