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O:\OIVZ\Sehnal\INVESTOR\Výběrová řízení + zakázky\2023\OIVZ\Lávka L12 Pískoviště\"/>
    </mc:Choice>
  </mc:AlternateContent>
  <xr:revisionPtr revIDLastSave="0" documentId="8_{E49F6BD9-18BA-467D-B306-752ACC3808F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kapitulace stavby" sheetId="1" r:id="rId1"/>
    <sheet name="SO000 - Vedlejší rozpočto..." sheetId="2" r:id="rId2"/>
    <sheet name="SO201 - Lávka L12" sheetId="3" r:id="rId3"/>
    <sheet name="Pokyny pro vyplnění" sheetId="4" r:id="rId4"/>
  </sheets>
  <definedNames>
    <definedName name="_xlnm._FilterDatabase" localSheetId="1" hidden="1">'SO000 - Vedlejší rozpočto...'!$C$84:$K$124</definedName>
    <definedName name="_xlnm._FilterDatabase" localSheetId="2" hidden="1">'SO201 - Lávka L12'!$C$88:$K$361</definedName>
    <definedName name="_xlnm.Print_Titles" localSheetId="0">'Rekapitulace stavby'!$52:$52</definedName>
    <definedName name="_xlnm.Print_Titles" localSheetId="1">'SO000 - Vedlejší rozpočto...'!$84:$84</definedName>
    <definedName name="_xlnm.Print_Titles" localSheetId="2">'SO201 - Lávka L12'!$88:$88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'SO000 - Vedlejší rozpočto...'!$C$4:$J$39,'SO000 - Vedlejší rozpočto...'!$C$45:$J$66,'SO000 - Vedlejší rozpočto...'!$C$72:$K$124</definedName>
    <definedName name="_xlnm.Print_Area" localSheetId="2">'SO201 - Lávka L12'!$C$4:$J$39,'SO201 - Lávka L12'!$C$45:$J$70,'SO201 - Lávka L12'!$C$76:$K$361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353" i="3"/>
  <c r="BH353" i="3"/>
  <c r="BG353" i="3"/>
  <c r="BF353" i="3"/>
  <c r="T353" i="3"/>
  <c r="R353" i="3"/>
  <c r="P353" i="3"/>
  <c r="BI344" i="3"/>
  <c r="BH344" i="3"/>
  <c r="BG344" i="3"/>
  <c r="BF344" i="3"/>
  <c r="T344" i="3"/>
  <c r="R344" i="3"/>
  <c r="P344" i="3"/>
  <c r="BI335" i="3"/>
  <c r="BH335" i="3"/>
  <c r="BG335" i="3"/>
  <c r="BF335" i="3"/>
  <c r="T335" i="3"/>
  <c r="R335" i="3"/>
  <c r="P335" i="3"/>
  <c r="BI327" i="3"/>
  <c r="BH327" i="3"/>
  <c r="BG327" i="3"/>
  <c r="BF327" i="3"/>
  <c r="T327" i="3"/>
  <c r="R327" i="3"/>
  <c r="P327" i="3"/>
  <c r="BI318" i="3"/>
  <c r="BH318" i="3"/>
  <c r="BG318" i="3"/>
  <c r="BF318" i="3"/>
  <c r="T318" i="3"/>
  <c r="R318" i="3"/>
  <c r="P318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298" i="3"/>
  <c r="BH298" i="3"/>
  <c r="BG298" i="3"/>
  <c r="BF298" i="3"/>
  <c r="T298" i="3"/>
  <c r="T297" i="3"/>
  <c r="R298" i="3"/>
  <c r="R297" i="3"/>
  <c r="P298" i="3"/>
  <c r="P297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19" i="3"/>
  <c r="BH219" i="3"/>
  <c r="BG219" i="3"/>
  <c r="BF219" i="3"/>
  <c r="T219" i="3"/>
  <c r="R219" i="3"/>
  <c r="P219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T133" i="3"/>
  <c r="R134" i="3"/>
  <c r="R133" i="3"/>
  <c r="P134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14" i="3"/>
  <c r="BH114" i="3"/>
  <c r="BG114" i="3"/>
  <c r="BF114" i="3"/>
  <c r="T114" i="3"/>
  <c r="R114" i="3"/>
  <c r="P114" i="3"/>
  <c r="BI105" i="3"/>
  <c r="BH105" i="3"/>
  <c r="BG105" i="3"/>
  <c r="BF105" i="3"/>
  <c r="T105" i="3"/>
  <c r="R105" i="3"/>
  <c r="P105" i="3"/>
  <c r="BI97" i="3"/>
  <c r="BH97" i="3"/>
  <c r="BG97" i="3"/>
  <c r="BF97" i="3"/>
  <c r="T97" i="3"/>
  <c r="R97" i="3"/>
  <c r="P97" i="3"/>
  <c r="BI92" i="3"/>
  <c r="BH92" i="3"/>
  <c r="BG92" i="3"/>
  <c r="BF92" i="3"/>
  <c r="T92" i="3"/>
  <c r="T91" i="3"/>
  <c r="R92" i="3"/>
  <c r="R91" i="3"/>
  <c r="P92" i="3"/>
  <c r="P91" i="3"/>
  <c r="J86" i="3"/>
  <c r="J85" i="3"/>
  <c r="F85" i="3"/>
  <c r="F83" i="3"/>
  <c r="E81" i="3"/>
  <c r="J55" i="3"/>
  <c r="J54" i="3"/>
  <c r="F54" i="3"/>
  <c r="F52" i="3"/>
  <c r="E50" i="3"/>
  <c r="J18" i="3"/>
  <c r="E18" i="3"/>
  <c r="F86" i="3"/>
  <c r="J17" i="3"/>
  <c r="J12" i="3"/>
  <c r="J83" i="3"/>
  <c r="E7" i="3"/>
  <c r="E79" i="3"/>
  <c r="J37" i="2"/>
  <c r="J36" i="2"/>
  <c r="AY55" i="1"/>
  <c r="J35" i="2"/>
  <c r="AX55" i="1"/>
  <c r="BI120" i="2"/>
  <c r="BH120" i="2"/>
  <c r="BG120" i="2"/>
  <c r="BF120" i="2"/>
  <c r="T120" i="2"/>
  <c r="T119" i="2"/>
  <c r="R120" i="2"/>
  <c r="R119" i="2"/>
  <c r="P120" i="2"/>
  <c r="P119" i="2"/>
  <c r="BI114" i="2"/>
  <c r="BH114" i="2"/>
  <c r="BG114" i="2"/>
  <c r="BF114" i="2"/>
  <c r="T114" i="2"/>
  <c r="T113" i="2"/>
  <c r="R114" i="2"/>
  <c r="R113" i="2"/>
  <c r="P114" i="2"/>
  <c r="P113" i="2"/>
  <c r="BI108" i="2"/>
  <c r="BH108" i="2"/>
  <c r="BG108" i="2"/>
  <c r="BF108" i="2"/>
  <c r="T108" i="2"/>
  <c r="T107" i="2"/>
  <c r="R108" i="2"/>
  <c r="R107" i="2"/>
  <c r="P108" i="2"/>
  <c r="P107" i="2"/>
  <c r="BI104" i="2"/>
  <c r="BH104" i="2"/>
  <c r="BG104" i="2"/>
  <c r="BF104" i="2"/>
  <c r="T104" i="2"/>
  <c r="T103" i="2"/>
  <c r="R104" i="2"/>
  <c r="R103" i="2"/>
  <c r="P104" i="2"/>
  <c r="P103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/>
  <c r="J17" i="2"/>
  <c r="J12" i="2"/>
  <c r="J79" i="2"/>
  <c r="E7" i="2"/>
  <c r="E75" i="2"/>
  <c r="L50" i="1"/>
  <c r="AM50" i="1"/>
  <c r="AM49" i="1"/>
  <c r="L49" i="1"/>
  <c r="AM47" i="1"/>
  <c r="L47" i="1"/>
  <c r="L45" i="1"/>
  <c r="L44" i="1"/>
  <c r="J293" i="3"/>
  <c r="J251" i="3"/>
  <c r="BK120" i="2"/>
  <c r="J241" i="3"/>
  <c r="J140" i="3"/>
  <c r="BK114" i="3"/>
  <c r="BK178" i="3"/>
  <c r="J97" i="3"/>
  <c r="BK213" i="3"/>
  <c r="J127" i="3"/>
  <c r="BK219" i="3"/>
  <c r="J202" i="3"/>
  <c r="BK256" i="3"/>
  <c r="J108" i="2"/>
  <c r="BK150" i="3"/>
  <c r="BK114" i="2"/>
  <c r="BK307" i="3"/>
  <c r="BK327" i="3"/>
  <c r="BK104" i="2"/>
  <c r="BK269" i="3"/>
  <c r="J327" i="3"/>
  <c r="J261" i="3"/>
  <c r="BK127" i="3"/>
  <c r="BK281" i="3"/>
  <c r="J120" i="2"/>
  <c r="BK290" i="3"/>
  <c r="BK184" i="3"/>
  <c r="BK225" i="3"/>
  <c r="J353" i="3"/>
  <c r="J150" i="3"/>
  <c r="J298" i="3"/>
  <c r="J178" i="3"/>
  <c r="J100" i="2"/>
  <c r="J290" i="3"/>
  <c r="BK303" i="3"/>
  <c r="BK241" i="3"/>
  <c r="J286" i="3"/>
  <c r="J96" i="2"/>
  <c r="J307" i="3"/>
  <c r="BK93" i="2"/>
  <c r="J198" i="3"/>
  <c r="BK108" i="2"/>
  <c r="J266" i="3"/>
  <c r="J104" i="2"/>
  <c r="J246" i="3"/>
  <c r="BK188" i="3"/>
  <c r="BK231" i="3"/>
  <c r="J92" i="3"/>
  <c r="J145" i="3"/>
  <c r="J213" i="3"/>
  <c r="BK161" i="3"/>
  <c r="J335" i="3"/>
  <c r="J236" i="3"/>
  <c r="BK344" i="3"/>
  <c r="BK169" i="3"/>
  <c r="J281" i="3"/>
  <c r="BK261" i="3"/>
  <c r="J256" i="3"/>
  <c r="BK274" i="3"/>
  <c r="J225" i="3"/>
  <c r="J310" i="3"/>
  <c r="BK130" i="3"/>
  <c r="J318" i="3"/>
  <c r="J278" i="3"/>
  <c r="BK236" i="3"/>
  <c r="BK145" i="3"/>
  <c r="J188" i="3"/>
  <c r="J88" i="2"/>
  <c r="BK251" i="3"/>
  <c r="BK173" i="3"/>
  <c r="J303" i="3"/>
  <c r="J344" i="3"/>
  <c r="BK134" i="3"/>
  <c r="BK286" i="3"/>
  <c r="BK88" i="2"/>
  <c r="BK166" i="3"/>
  <c r="BK140" i="3"/>
  <c r="J130" i="3"/>
  <c r="J219" i="3"/>
  <c r="BK193" i="3"/>
  <c r="BK105" i="3"/>
  <c r="BK207" i="3"/>
  <c r="J184" i="3"/>
  <c r="BK278" i="3"/>
  <c r="BK353" i="3"/>
  <c r="BK202" i="3"/>
  <c r="J114" i="3"/>
  <c r="BK298" i="3"/>
  <c r="AS54" i="1"/>
  <c r="J93" i="2"/>
  <c r="BK335" i="3"/>
  <c r="J207" i="3"/>
  <c r="BK100" i="2"/>
  <c r="J169" i="3"/>
  <c r="J105" i="3"/>
  <c r="J193" i="3"/>
  <c r="BK310" i="3"/>
  <c r="J166" i="3"/>
  <c r="BK246" i="3"/>
  <c r="BK318" i="3"/>
  <c r="J173" i="3"/>
  <c r="J114" i="2"/>
  <c r="BK92" i="3"/>
  <c r="J153" i="3"/>
  <c r="BK123" i="3"/>
  <c r="J161" i="3"/>
  <c r="J274" i="3"/>
  <c r="BK96" i="2"/>
  <c r="BK198" i="3"/>
  <c r="J269" i="3"/>
  <c r="BK266" i="3"/>
  <c r="J123" i="3"/>
  <c r="BK97" i="3"/>
  <c r="J231" i="3"/>
  <c r="BK293" i="3"/>
  <c r="BK153" i="3"/>
  <c r="J134" i="3"/>
  <c r="P302" i="3" l="1"/>
  <c r="R87" i="2"/>
  <c r="R86" i="2"/>
  <c r="R85" i="2"/>
  <c r="P96" i="3"/>
  <c r="BK289" i="3"/>
  <c r="J289" i="3"/>
  <c r="J65" i="3"/>
  <c r="BK87" i="2"/>
  <c r="J87" i="2"/>
  <c r="J61" i="2"/>
  <c r="BK96" i="3"/>
  <c r="J96" i="3"/>
  <c r="J62" i="3"/>
  <c r="T96" i="3"/>
  <c r="P289" i="3"/>
  <c r="R96" i="3"/>
  <c r="R302" i="3"/>
  <c r="T302" i="3"/>
  <c r="T87" i="2"/>
  <c r="T86" i="2"/>
  <c r="T85" i="2"/>
  <c r="P139" i="3"/>
  <c r="T289" i="3"/>
  <c r="BK326" i="3"/>
  <c r="J326" i="3"/>
  <c r="J69" i="3"/>
  <c r="R139" i="3"/>
  <c r="BK302" i="3"/>
  <c r="T326" i="3"/>
  <c r="P87" i="2"/>
  <c r="P86" i="2"/>
  <c r="P85" i="2"/>
  <c r="AU55" i="1"/>
  <c r="BK139" i="3"/>
  <c r="J139" i="3"/>
  <c r="J64" i="3"/>
  <c r="R289" i="3"/>
  <c r="R326" i="3"/>
  <c r="T139" i="3"/>
  <c r="P326" i="3"/>
  <c r="P301" i="3"/>
  <c r="BK107" i="2"/>
  <c r="J107" i="2"/>
  <c r="J63" i="2"/>
  <c r="BK91" i="3"/>
  <c r="BK133" i="3"/>
  <c r="J133" i="3"/>
  <c r="J63" i="3"/>
  <c r="BK103" i="2"/>
  <c r="J103" i="2"/>
  <c r="J62" i="2"/>
  <c r="BK119" i="2"/>
  <c r="J119" i="2"/>
  <c r="J65" i="2"/>
  <c r="BK113" i="2"/>
  <c r="J113" i="2"/>
  <c r="J64" i="2"/>
  <c r="BK297" i="3"/>
  <c r="J297" i="3"/>
  <c r="J66" i="3"/>
  <c r="E48" i="3"/>
  <c r="F55" i="3"/>
  <c r="BE92" i="3"/>
  <c r="BE140" i="3"/>
  <c r="BE150" i="3"/>
  <c r="BE166" i="3"/>
  <c r="BE251" i="3"/>
  <c r="BE293" i="3"/>
  <c r="BE335" i="3"/>
  <c r="BE353" i="3"/>
  <c r="J52" i="3"/>
  <c r="BE198" i="3"/>
  <c r="BE241" i="3"/>
  <c r="BE290" i="3"/>
  <c r="BK86" i="2"/>
  <c r="J86" i="2"/>
  <c r="J60" i="2"/>
  <c r="BE153" i="3"/>
  <c r="BE261" i="3"/>
  <c r="BE134" i="3"/>
  <c r="BE278" i="3"/>
  <c r="BE281" i="3"/>
  <c r="BE298" i="3"/>
  <c r="BE303" i="3"/>
  <c r="BE307" i="3"/>
  <c r="BE202" i="3"/>
  <c r="BE213" i="3"/>
  <c r="BE246" i="3"/>
  <c r="BE256" i="3"/>
  <c r="BE327" i="3"/>
  <c r="BE344" i="3"/>
  <c r="BE97" i="3"/>
  <c r="BE188" i="3"/>
  <c r="BE266" i="3"/>
  <c r="BE105" i="3"/>
  <c r="BE114" i="3"/>
  <c r="BE123" i="3"/>
  <c r="BE145" i="3"/>
  <c r="BE184" i="3"/>
  <c r="BE207" i="3"/>
  <c r="BE219" i="3"/>
  <c r="BE225" i="3"/>
  <c r="BE231" i="3"/>
  <c r="BE236" i="3"/>
  <c r="BE269" i="3"/>
  <c r="BE274" i="3"/>
  <c r="BE286" i="3"/>
  <c r="BE310" i="3"/>
  <c r="BE318" i="3"/>
  <c r="BE127" i="3"/>
  <c r="BE130" i="3"/>
  <c r="BE161" i="3"/>
  <c r="BE169" i="3"/>
  <c r="BE173" i="3"/>
  <c r="BE178" i="3"/>
  <c r="BE193" i="3"/>
  <c r="BE96" i="2"/>
  <c r="F55" i="2"/>
  <c r="BE88" i="2"/>
  <c r="BE104" i="2"/>
  <c r="BE120" i="2"/>
  <c r="BE93" i="2"/>
  <c r="J52" i="2"/>
  <c r="BE100" i="2"/>
  <c r="BE108" i="2"/>
  <c r="BE114" i="2"/>
  <c r="E48" i="2"/>
  <c r="F34" i="2"/>
  <c r="BA55" i="1"/>
  <c r="J34" i="3"/>
  <c r="AW56" i="1"/>
  <c r="F37" i="3"/>
  <c r="BD56" i="1"/>
  <c r="F35" i="2"/>
  <c r="BB55" i="1"/>
  <c r="F36" i="2"/>
  <c r="BC55" i="1"/>
  <c r="F37" i="2"/>
  <c r="BD55" i="1"/>
  <c r="F35" i="3"/>
  <c r="BB56" i="1"/>
  <c r="F34" i="3"/>
  <c r="BA56" i="1"/>
  <c r="J34" i="2"/>
  <c r="AW55" i="1"/>
  <c r="F36" i="3"/>
  <c r="BC56" i="1"/>
  <c r="R90" i="3" l="1"/>
  <c r="BK301" i="3"/>
  <c r="J301" i="3"/>
  <c r="J67" i="3"/>
  <c r="P90" i="3"/>
  <c r="T90" i="3"/>
  <c r="P89" i="3"/>
  <c r="AU56" i="1"/>
  <c r="T301" i="3"/>
  <c r="T89" i="3"/>
  <c r="R301" i="3"/>
  <c r="R89" i="3"/>
  <c r="BK90" i="3"/>
  <c r="J90" i="3"/>
  <c r="J60" i="3"/>
  <c r="J91" i="3"/>
  <c r="J61" i="3"/>
  <c r="J302" i="3"/>
  <c r="J68" i="3"/>
  <c r="BK85" i="2"/>
  <c r="J85" i="2"/>
  <c r="J59" i="2"/>
  <c r="AU54" i="1"/>
  <c r="BC54" i="1"/>
  <c r="AY54" i="1"/>
  <c r="F33" i="3"/>
  <c r="AZ56" i="1"/>
  <c r="BA54" i="1"/>
  <c r="AW54" i="1"/>
  <c r="AK30" i="1"/>
  <c r="J33" i="3"/>
  <c r="AV56" i="1"/>
  <c r="AT56" i="1"/>
  <c r="BD54" i="1"/>
  <c r="W33" i="1"/>
  <c r="F33" i="2"/>
  <c r="AZ55" i="1"/>
  <c r="BB54" i="1"/>
  <c r="AX54" i="1"/>
  <c r="J33" i="2"/>
  <c r="AV55" i="1"/>
  <c r="AT55" i="1"/>
  <c r="BK89" i="3" l="1"/>
  <c r="J89" i="3"/>
  <c r="J59" i="3"/>
  <c r="J30" i="2"/>
  <c r="AG55" i="1"/>
  <c r="W32" i="1"/>
  <c r="W30" i="1"/>
  <c r="AZ54" i="1"/>
  <c r="AV54" i="1"/>
  <c r="AK29" i="1"/>
  <c r="W31" i="1"/>
  <c r="J39" i="2" l="1"/>
  <c r="AN55" i="1"/>
  <c r="J30" i="3"/>
  <c r="AG56" i="1"/>
  <c r="W29" i="1"/>
  <c r="AT54" i="1"/>
  <c r="J39" i="3" l="1"/>
  <c r="AN56" i="1"/>
  <c r="AG54" i="1"/>
  <c r="AK26" i="1"/>
  <c r="AK35" i="1"/>
  <c r="AN54" i="1" l="1"/>
</calcChain>
</file>

<file path=xl/sharedStrings.xml><?xml version="1.0" encoding="utf-8"?>
<sst xmlns="http://schemas.openxmlformats.org/spreadsheetml/2006/main" count="3347" uniqueCount="741">
  <si>
    <t>Export Komplet</t>
  </si>
  <si>
    <t>VZ</t>
  </si>
  <si>
    <t>2.0</t>
  </si>
  <si>
    <t>ZAMOK</t>
  </si>
  <si>
    <t>False</t>
  </si>
  <si>
    <t>{4d17dfab-bd3f-42f2-aae9-ea359f6529ae}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</si>
  <si>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</si>
  <si>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</si>
  <si>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</si>
  <si>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</si>
  <si>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</si>
  <si>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</si>
  <si>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</si>
  <si>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</si>
  <si>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22202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</si>
  <si>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</si>
  <si>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</si>
  <si>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lávky ev.č. L12 přes Sitku</t>
  </si>
  <si>
    <t>KSO:</t>
  </si>
  <si>
    <t/>
  </si>
  <si>
    <t>CC-CZ:</t>
  </si>
  <si>
    <t>Místo:</t>
  </si>
  <si>
    <t>Šternberk</t>
  </si>
  <si>
    <t>Datum:</t>
  </si>
  <si>
    <t>26. 1. 2023</t>
  </si>
  <si>
    <t>Zadavatel:</t>
  </si>
  <si>
    <t>IČ:</t>
  </si>
  <si>
    <t>00299529</t>
  </si>
  <si>
    <t>Město Šternberk</t>
  </si>
  <si>
    <t>DIČ:</t>
  </si>
  <si>
    <t>Uchazeč:</t>
  </si>
  <si>
    <t>Vyplň údaj</t>
  </si>
  <si>
    <t>Projektant:</t>
  </si>
  <si>
    <t>Ing. Karel Kubza</t>
  </si>
  <si>
    <t>CZ06959831</t>
  </si>
  <si>
    <t>True</t>
  </si>
  <si>
    <t>Zpracovatel:</t>
  </si>
  <si>
    <t>04381823</t>
  </si>
  <si>
    <t>PONVIA CONSTRUCT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</si>
  <si>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</si>
  <si>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</si>
  <si>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</si>
  <si>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</si>
  <si>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</si>
  <si>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</si>
  <si>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</si>
  <si>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</si>
  <si>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</si>
  <si>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</si>
  <si>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</si>
  <si>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</si>
  <si>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</si>
  <si>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</si>
  <si>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</si>
  <si>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</si>
  <si>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</si>
  <si>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</si>
  <si>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</si>
  <si>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</si>
  <si>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</si>
  <si>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</si>
  <si>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</si>
  <si>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</si>
  <si>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</si>
  <si>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</si>
  <si>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</si>
  <si>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</si>
  <si>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</si>
  <si>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</si>
  <si>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</si>
  <si>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</si>
  <si>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</si>
  <si>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</si>
  <si>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</si>
  <si>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</si>
  <si>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</si>
  <si>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</si>
  <si>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</si>
  <si>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</si>
  <si>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</si>
  <si>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SO000</t>
  </si>
  <si>
    <t>Vedlejší rozpočtové náklady</t>
  </si>
  <si>
    <t>STA</t>
  </si>
  <si>
    <t>1</t>
  </si>
  <si>
    <t>{7abb29a8-d4a4-4653-9646-03417e2772ae}</t>
  </si>
  <si>
    <t>2</t>
  </si>
  <si>
    <t>SO201</t>
  </si>
  <si>
    <t>Lávka L12</t>
  </si>
  <si>
    <t>{647e0439-ffe4-4d3e-8843-713d603208fb}</t>
  </si>
  <si>
    <t>KRYCÍ LIST SOUPISU PRACÍ</t>
  </si>
  <si>
    <t>Objekt:</t>
  </si>
  <si>
    <t>SO000 -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</si>
  <si>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</si>
  <si>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</si>
  <si>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</si>
  <si>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</si>
  <si>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</si>
  <si>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</si>
  <si>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</si>
  <si>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</si>
  <si>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</si>
  <si>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</si>
  <si>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</si>
  <si>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</si>
  <si>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</si>
  <si>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</si>
  <si>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</si>
  <si>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</si>
  <si>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</si>
  <si>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</si>
  <si>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</si>
  <si>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</si>
  <si>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</si>
  <si>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</si>
  <si>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</si>
  <si>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</si>
  <si>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</si>
  <si>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</si>
  <si>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</si>
  <si>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</si>
  <si>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</si>
  <si>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</si>
  <si>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</si>
  <si>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…</t>
  </si>
  <si>
    <t>CS ÚRS 2023 01</t>
  </si>
  <si>
    <t>1024</t>
  </si>
  <si>
    <t>89230290</t>
  </si>
  <si>
    <t>PP</t>
  </si>
  <si>
    <t>Online PSC</t>
  </si>
  <si>
    <t>https://podminky.urs.cz/item/CS_URS_2023_01/011002000</t>
  </si>
  <si>
    <t>P</t>
  </si>
  <si>
    <t xml:space="preserve">Poznámka k položce:_x000D_
Vytýčení stavby, staveniště, hranic sousedních pozemků, inženýrských sítí._x000D_
</t>
  </si>
  <si>
    <t>VV</t>
  </si>
  <si>
    <t>1 "kpl"</t>
  </si>
  <si>
    <t>012002000</t>
  </si>
  <si>
    <t>Geodetické práce</t>
  </si>
  <si>
    <t>1279278898</t>
  </si>
  <si>
    <t>https://podminky.urs.cz/item/CS_URS_2023_01/012002000</t>
  </si>
  <si>
    <t>3</t>
  </si>
  <si>
    <t>013244000</t>
  </si>
  <si>
    <t>Dokumentace pro provádění stavby</t>
  </si>
  <si>
    <t>1727317414</t>
  </si>
  <si>
    <t>https://podminky.urs.cz/item/CS_URS_2023_01/013244000</t>
  </si>
  <si>
    <t>Poznámka k položce:_x000D_
RDS</t>
  </si>
  <si>
    <t>4</t>
  </si>
  <si>
    <t>013254000</t>
  </si>
  <si>
    <t>Dokumentace skutečného provedení stavby</t>
  </si>
  <si>
    <t>1095549156</t>
  </si>
  <si>
    <t>https://podminky.urs.cz/item/CS_URS_2023_01/013254000</t>
  </si>
  <si>
    <t>VRN3</t>
  </si>
  <si>
    <t>Zařízení staveniště</t>
  </si>
  <si>
    <t>030001000</t>
  </si>
  <si>
    <t>-1392628480</t>
  </si>
  <si>
    <t>https://podminky.urs.cz/item/CS_URS_2023_01/030001000</t>
  </si>
  <si>
    <t>VRN4</t>
  </si>
  <si>
    <t>Inženýrská činnost</t>
  </si>
  <si>
    <t>6</t>
  </si>
  <si>
    <t>043002000</t>
  </si>
  <si>
    <t>Zkoušky a ostatní měření</t>
  </si>
  <si>
    <t>-1585652058</t>
  </si>
  <si>
    <t>https://podminky.urs.cz/item/CS_URS_2023_01/043002000</t>
  </si>
  <si>
    <t>Poznámka k položce:_x000D_
Odtrhy sanace.</t>
  </si>
  <si>
    <t>VRN7</t>
  </si>
  <si>
    <t>Provozní vlivy</t>
  </si>
  <si>
    <t>7</t>
  </si>
  <si>
    <t>072002000</t>
  </si>
  <si>
    <t>Silniční provoz</t>
  </si>
  <si>
    <t>870046144</t>
  </si>
  <si>
    <t>https://podminky.urs.cz/item/CS_URS_2023_01/072002000</t>
  </si>
  <si>
    <t>Poznámka k položce:_x000D_
Vyřízení a schválení DIO, značení objízdných tras. Dodávka, montáž, demontáž a nájem po celou dobu rekonstrukce.</t>
  </si>
  <si>
    <t>VRN9</t>
  </si>
  <si>
    <t>Ostatní náklady</t>
  </si>
  <si>
    <t>8</t>
  </si>
  <si>
    <t>090001000</t>
  </si>
  <si>
    <t>1713477978</t>
  </si>
  <si>
    <t>https://podminky.urs.cz/item/CS_URS_2023_01/090001000</t>
  </si>
  <si>
    <t>Poznámka k položce:_x000D_
Zřízení a odstranění norné stěny.</t>
  </si>
  <si>
    <t>SO201 - Lávka L12</t>
  </si>
  <si>
    <t>HSV - Práce a dodávky HSV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</si>
  <si>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</si>
  <si>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</si>
  <si>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</si>
  <si>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</si>
  <si>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</si>
  <si>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</si>
  <si>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</si>
  <si>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</si>
  <si>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 xml:space="preserve">    789 - Povrchové úpravy ocelových konstrukcí a technologických zařízení</t>
  </si>
  <si>
    <t>HSV</t>
  </si>
  <si>
    <t>Práce a dodávky HSV</t>
  </si>
  <si>
    <t>Zakládání</t>
  </si>
  <si>
    <t>212972114R</t>
  </si>
  <si>
    <t>Opláštění trub textilií DN 300</t>
  </si>
  <si>
    <t>m</t>
  </si>
  <si>
    <t>-390979550</t>
  </si>
  <si>
    <t>Opláštění vodovodu a kabelu v.o.</t>
  </si>
  <si>
    <t>2*25</t>
  </si>
  <si>
    <t>Vodorovné konstrukce</t>
  </si>
  <si>
    <t>421951116</t>
  </si>
  <si>
    <t>Dřevěná mostovka z tvrdých fošen a hranolů</t>
  </si>
  <si>
    <t>m3</t>
  </si>
  <si>
    <t>1351243794</t>
  </si>
  <si>
    <t>Dřevěné deskové mostní nosné konstrukce mostovka z fošen a hranolů tvrdých</t>
  </si>
  <si>
    <t>https://podminky.urs.cz/item/CS_URS_2023_01/421951116</t>
  </si>
  <si>
    <t>Dubové podélníků 140x100</t>
  </si>
  <si>
    <t>22,53*0,14*0,1*4</t>
  </si>
  <si>
    <t>Dubová podlaha z fošen 200x50</t>
  </si>
  <si>
    <t>2,4*0,05*22,53</t>
  </si>
  <si>
    <t>Součet</t>
  </si>
  <si>
    <t>429172112</t>
  </si>
  <si>
    <t>Výroba ocelových prvků pro opravu mostů šroubovaných nebo svařovaných přes 100 kg</t>
  </si>
  <si>
    <t>kg</t>
  </si>
  <si>
    <t>-1741789282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</si>
  <si>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</si>
  <si>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https://podminky.urs.cz/item/CS_URS_2023_01/429172112</t>
  </si>
  <si>
    <t>Výroba nových příčníků (U180) a zavětrování (L90/9) vč. spojovacího materiálu a prostřihu</t>
  </si>
  <si>
    <t>Výroba nového madla zábradlí (tr 48/3)</t>
  </si>
  <si>
    <t>OCEL S355J2+N</t>
  </si>
  <si>
    <t>3,247*2*(13*0,036+22,532)</t>
  </si>
  <si>
    <t>(11*2,34*22+10*3,11*12,2)*1,25</t>
  </si>
  <si>
    <t>429172212</t>
  </si>
  <si>
    <t>Montáž ocelových prvků pro opravu mostů šroubovaných nebo svařovaných přes 100 kg</t>
  </si>
  <si>
    <t>1399465748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</si>
  <si>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</si>
  <si>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https://podminky.urs.cz/item/CS_URS_2023_01/429172212</t>
  </si>
  <si>
    <t>Montáž nových příčníků (U180) a zavětrování (L90/9) vč. spojovacího materiálu a prostřihu</t>
  </si>
  <si>
    <t>Montáž nového madla zábradlí (tr 48/3)</t>
  </si>
  <si>
    <t>M</t>
  </si>
  <si>
    <t>55283939R</t>
  </si>
  <si>
    <t>trubka ocelová podélně svařovaná konstrukční hladká jakost S355J2+N 48x3mm</t>
  </si>
  <si>
    <t>-1228002996</t>
  </si>
  <si>
    <t>Poznámka k položce:_x000D_
Včetně předepsané povrchové úpravy.</t>
  </si>
  <si>
    <t>2*(13*0,036+22,532)</t>
  </si>
  <si>
    <t>13010824R</t>
  </si>
  <si>
    <t>ocel profilová jakost S355J2+N průřez U 180</t>
  </si>
  <si>
    <t>t</t>
  </si>
  <si>
    <t>-705217856</t>
  </si>
  <si>
    <t>13010436R</t>
  </si>
  <si>
    <t>úhelník ocelový rovnostranný jakost S355J2+N 90x9 mm</t>
  </si>
  <si>
    <t>1579278014</t>
  </si>
  <si>
    <t>Úpravy povrchů, podlahy a osazování výplní</t>
  </si>
  <si>
    <t>628633112</t>
  </si>
  <si>
    <t>Spárování kamenného zdiva mostů aktivovanou maltou spára hl do 40 mm dl přes 6 do 12 m/m2</t>
  </si>
  <si>
    <t>m2</t>
  </si>
  <si>
    <t>-1975867565</t>
  </si>
  <si>
    <t>Spárování zdiva pilířů, opěr a křídel mostů z lomového kamene aktivovanou maltou, hloubky do 40 mm délka spáry na 1 m2 upravované plochy přes 6 do 12 m</t>
  </si>
  <si>
    <t>https://podminky.urs.cz/item/CS_URS_2023_01/628633112</t>
  </si>
  <si>
    <t>Vyčištění a přespárování stávající kamenné dlažby</t>
  </si>
  <si>
    <t>2*(5+6)</t>
  </si>
  <si>
    <t>9</t>
  </si>
  <si>
    <t>Ostatní konstrukce a práce, bourání</t>
  </si>
  <si>
    <t>911121211</t>
  </si>
  <si>
    <t>Výroba ocelového zábradli při opravách mostů</t>
  </si>
  <si>
    <t>-309600212</t>
  </si>
  <si>
    <t>Oprava ocelového zábradlí svařovaného nebo šroubovaného výroba</t>
  </si>
  <si>
    <t>https://podminky.urs.cz/item/CS_URS_2023_01/911121211</t>
  </si>
  <si>
    <t>Nové zábradlí se svislou výplní výšky 1,1m - na křídlech</t>
  </si>
  <si>
    <t>1,8+4,1</t>
  </si>
  <si>
    <t>10</t>
  </si>
  <si>
    <t>911121311</t>
  </si>
  <si>
    <t>Montáž ocelového zábradli při opravách mostů</t>
  </si>
  <si>
    <t>683538466</t>
  </si>
  <si>
    <t>Oprava ocelového zábradlí svařovaného nebo šroubovaného montáž</t>
  </si>
  <si>
    <t>https://podminky.urs.cz/item/CS_URS_2023_01/911121311</t>
  </si>
  <si>
    <t>11</t>
  </si>
  <si>
    <t>55342030R</t>
  </si>
  <si>
    <t>zábradlí se svislou výplní</t>
  </si>
  <si>
    <t>-975769373</t>
  </si>
  <si>
    <t>12</t>
  </si>
  <si>
    <t>914112111</t>
  </si>
  <si>
    <t>Tabulka s označením evidenčního čísla mostu</t>
  </si>
  <si>
    <t>kus</t>
  </si>
  <si>
    <t>-1664988656</t>
  </si>
  <si>
    <t>Tabulka s označením evidenčního čísla mostu na sloupek</t>
  </si>
  <si>
    <t>https://podminky.urs.cz/item/CS_URS_2023_01/914112111</t>
  </si>
  <si>
    <t>Evidenční číslo mostu</t>
  </si>
  <si>
    <t>Název toku</t>
  </si>
  <si>
    <t>13</t>
  </si>
  <si>
    <t>925942315</t>
  </si>
  <si>
    <t>Výroba ochranných sítí v kovovém rámu upevněných k zábradlí mostu</t>
  </si>
  <si>
    <t>-82674407</t>
  </si>
  <si>
    <t>Ochranné konstrukce mostů výroba sítí v kovovém rámu upevněných k zábradlí</t>
  </si>
  <si>
    <t>https://podminky.urs.cz/item/CS_URS_2023_01/925942315</t>
  </si>
  <si>
    <t xml:space="preserve">Obložení zábradlí - tahokov pozinkovaný Q20x15 - S 235 JR  </t>
  </si>
  <si>
    <t>22,5*1,148*2</t>
  </si>
  <si>
    <t>14</t>
  </si>
  <si>
    <t>925942325</t>
  </si>
  <si>
    <t>Montáž ochranných sítí v kovovém rámu upevněných k zábradlí mostu</t>
  </si>
  <si>
    <t>-1913096316</t>
  </si>
  <si>
    <t>Ochranné konstrukce mostů montáž sítí v kovovém rámu upevněných k zábradlí</t>
  </si>
  <si>
    <t>https://podminky.urs.cz/item/CS_URS_2023_01/925942325</t>
  </si>
  <si>
    <t>15945233R</t>
  </si>
  <si>
    <t xml:space="preserve">plech děrovaný tahokov pozinkovaný oko 20/15 </t>
  </si>
  <si>
    <t>1086685451</t>
  </si>
  <si>
    <t>plech děrovaný tahokov pozinkovaný oko 20/15</t>
  </si>
  <si>
    <t>Poznámka k položce:_x000D_
Včetně povrchové úpravy.</t>
  </si>
  <si>
    <t>51,66*0,00267 'Přepočtené koeficientem množství</t>
  </si>
  <si>
    <t>16</t>
  </si>
  <si>
    <t>938905311</t>
  </si>
  <si>
    <t>Údržba OK mostů - očistění, nátěr, namazání ložisek</t>
  </si>
  <si>
    <t>1809865711</t>
  </si>
  <si>
    <t>Údržba ocelových konstrukcí údržba ložisek očistění, nátěr, namazání</t>
  </si>
  <si>
    <t>https://podminky.urs.cz/item/CS_URS_2023_01/938905311</t>
  </si>
  <si>
    <t>Konzervace ložisek</t>
  </si>
  <si>
    <t>17</t>
  </si>
  <si>
    <t>941111131</t>
  </si>
  <si>
    <t>Montáž lešení řadového trubkového lehkého s podlahami zatížení do 200 kg/m2 š od 1,2 do 1,5 m v do 10 m</t>
  </si>
  <si>
    <t>-1195969229</t>
  </si>
  <si>
    <t>Montáž lešení řadového trubkového lehkého pracovního s podlahami s provozním zatížením tř. 3 do 200 kg/m2 šířky tř. W12 od 1,2 do 1,5 m, výšky do 10 m</t>
  </si>
  <si>
    <t>https://podminky.urs.cz/item/CS_URS_2023_01/941111131</t>
  </si>
  <si>
    <t>Poznámka k položce:_x000D_
Ochranná konstrukce dle PD.</t>
  </si>
  <si>
    <t>Ochranná konstrukce při tryskání</t>
  </si>
  <si>
    <t>13*23,2</t>
  </si>
  <si>
    <t>18</t>
  </si>
  <si>
    <t>941111231</t>
  </si>
  <si>
    <t>Příplatek k lešení řadovému trubkovému lehkému s podlahami š 1,5 m v 10 m za první a ZKD den použití</t>
  </si>
  <si>
    <t>575001457</t>
  </si>
  <si>
    <t>Montáž lešení řadového trubkového lehkého pracovního s podlahami s provozním zatížením tř. 3 do 200 kg/m2 Příplatek za první a každý další den použití lešení k ceně -1131</t>
  </si>
  <si>
    <t>https://podminky.urs.cz/item/CS_URS_2023_01/941111231</t>
  </si>
  <si>
    <t>301,6*30</t>
  </si>
  <si>
    <t>19</t>
  </si>
  <si>
    <t>941111831</t>
  </si>
  <si>
    <t>Demontáž lešení řadového trubkového lehkého s podlahami zatížení do 200 kg/m2 š od 1,2 do 1,5 m v do 10 m</t>
  </si>
  <si>
    <t>-1128475233</t>
  </si>
  <si>
    <t>Demontáž lešení řadového trubkového lehkého pracovního s podlahami s provozním zatížením tř. 3 do 200 kg/m2 šířky tř. W12 od 1,2 do 1,5 m, výšky do 10 m</t>
  </si>
  <si>
    <t>https://podminky.urs.cz/item/CS_URS_2023_01/941111831</t>
  </si>
  <si>
    <t>20</t>
  </si>
  <si>
    <t>944611111</t>
  </si>
  <si>
    <t>Montáž ochranné plachty z textilie z umělých vláken</t>
  </si>
  <si>
    <t>1138213130</t>
  </si>
  <si>
    <t>Montáž ochranné plachty zavěšené na konstrukci lešení z textilie z umělých vláken</t>
  </si>
  <si>
    <t>https://podminky.urs.cz/item/CS_URS_2023_01/944611111</t>
  </si>
  <si>
    <t>Opláštění ochranné konstrukce při tryskání</t>
  </si>
  <si>
    <t>944611211</t>
  </si>
  <si>
    <t>Příplatek k ochranné plachtě za první a ZKD den použití</t>
  </si>
  <si>
    <t>-451312920</t>
  </si>
  <si>
    <t>Montáž ochranné plachty Příplatek za první a každý další den použití plachty k ceně -1111</t>
  </si>
  <si>
    <t>https://podminky.urs.cz/item/CS_URS_2023_01/944611211</t>
  </si>
  <si>
    <t>22</t>
  </si>
  <si>
    <t>944611811</t>
  </si>
  <si>
    <t>Demontáž ochranné plachty z textilie z umělých vláken</t>
  </si>
  <si>
    <t>1103329404</t>
  </si>
  <si>
    <t>Demontáž ochranné plachty zavěšené na konstrukci lešení z textilie z umělých vláken</t>
  </si>
  <si>
    <t>https://podminky.urs.cz/item/CS_URS_2023_01/944611811</t>
  </si>
  <si>
    <t>23</t>
  </si>
  <si>
    <t>963065312</t>
  </si>
  <si>
    <t>Bourání mostní nosné konstrukce ze dřeva tvrdého</t>
  </si>
  <si>
    <t>-704748183</t>
  </si>
  <si>
    <t>Bourání mostních konstrukcí nosných konstrukcí trámových, roštových, vzpěradlových a věšadlových ze dřeva tvrdého</t>
  </si>
  <si>
    <t>https://podminky.urs.cz/item/CS_URS_2023_01/963065312</t>
  </si>
  <si>
    <t>Poznámka k položce:_x000D_
Včetně odvozu a likvidace.</t>
  </si>
  <si>
    <t>demontáž dřevěných podélníků</t>
  </si>
  <si>
    <t>24</t>
  </si>
  <si>
    <t>963065512</t>
  </si>
  <si>
    <t>Bourání podlah nosných konstrukcí z fošen nebo prken ze dřeva tvrdého</t>
  </si>
  <si>
    <t>2018360865</t>
  </si>
  <si>
    <t>Bourání mostních konstrukcí nosných konstrukcí dřevěných podlah z fošen nebo prken ze dřeva tvrdého</t>
  </si>
  <si>
    <t>https://podminky.urs.cz/item/CS_URS_2023_01/963065512</t>
  </si>
  <si>
    <t>Demontáž dřevěné podlahy</t>
  </si>
  <si>
    <t>25</t>
  </si>
  <si>
    <t>963071112</t>
  </si>
  <si>
    <t>Demontáž ocelových prvků mostů šroubovaných nebo svařovaných přes 100 kg</t>
  </si>
  <si>
    <t>-329384270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</si>
  <si>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</si>
  <si>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https://podminky.urs.cz/item/CS_URS_2023_01/963071112</t>
  </si>
  <si>
    <t>Demontáž stávajících příčníků a zavětrování</t>
  </si>
  <si>
    <t>1500</t>
  </si>
  <si>
    <t>26</t>
  </si>
  <si>
    <t>966075141</t>
  </si>
  <si>
    <t>Odstranění kovového zábradlí vcelku</t>
  </si>
  <si>
    <t>-1975312889</t>
  </si>
  <si>
    <t>Odstranění různých konstrukcí na mostech kovového zábradlí vcelku</t>
  </si>
  <si>
    <t>https://podminky.urs.cz/item/CS_URS_2023_01/966075141</t>
  </si>
  <si>
    <t xml:space="preserve">Poznámka k položce:_x000D_
Včetně odvozu a likvidace._x000D_
</t>
  </si>
  <si>
    <t>Odstranění nevyhovujícího zábradlí na křídlech</t>
  </si>
  <si>
    <t>27</t>
  </si>
  <si>
    <t>985111211</t>
  </si>
  <si>
    <t>Odsekání betonu stěn tl do 80 mm</t>
  </si>
  <si>
    <t>1620678724</t>
  </si>
  <si>
    <t>Odsekání vrstev betonu stěn, tloušťka odsekané vrstvy do 80 mm</t>
  </si>
  <si>
    <t>https://podminky.urs.cz/item/CS_URS_2023_01/985111211</t>
  </si>
  <si>
    <t>Odsekání nesoudržného betonu na spodní stavbě</t>
  </si>
  <si>
    <t>2*2,4*4,3*0,05</t>
  </si>
  <si>
    <t>28</t>
  </si>
  <si>
    <t>985121123</t>
  </si>
  <si>
    <t>Tryskání degradovaného betonu stěn a rubu kleneb vodou pod tlakem přes 1250 do 2500 barů</t>
  </si>
  <si>
    <t>-1832302220</t>
  </si>
  <si>
    <t>Tryskání degradovaného betonu stěn, rubu kleneb a podlah vodou pod tlakem přes 1 250 do 2 500 barů</t>
  </si>
  <si>
    <t>https://podminky.urs.cz/item/CS_URS_2023_01/985121123</t>
  </si>
  <si>
    <t>Tryskání VVP tlaku 2000 barů</t>
  </si>
  <si>
    <t>2*2,4*4,3</t>
  </si>
  <si>
    <t>29</t>
  </si>
  <si>
    <t>985121911</t>
  </si>
  <si>
    <t>Příplatek k tryskání degradovaného betonu za práci ve stísněném prostoru</t>
  </si>
  <si>
    <t>1412040472</t>
  </si>
  <si>
    <t>Tryskání degradovaného betonu Příplatek k cenám za práci ve stísněném prostoru</t>
  </si>
  <si>
    <t>https://podminky.urs.cz/item/CS_URS_2023_01/985121911</t>
  </si>
  <si>
    <t>30</t>
  </si>
  <si>
    <t>985131311</t>
  </si>
  <si>
    <t>Ruční dočištění ploch stěn, rubu kleneb a podlah ocelových kartáči</t>
  </si>
  <si>
    <t>-1014325599</t>
  </si>
  <si>
    <t>Očištění ploch stěn, rubu kleneb a podlah ruční dočištění ocelovými kartáči</t>
  </si>
  <si>
    <t>https://podminky.urs.cz/item/CS_URS_2023_01/985131311</t>
  </si>
  <si>
    <t>Ruční dočištění po odsekání nesoudržného betonu</t>
  </si>
  <si>
    <t>31</t>
  </si>
  <si>
    <t>985311112</t>
  </si>
  <si>
    <t>Reprofilace stěn cementovou sanační maltou tl přes 10 do 20 mm</t>
  </si>
  <si>
    <t>501204717</t>
  </si>
  <si>
    <t>Reprofilace betonu sanačními maltami na cementové bázi ručně stěn, tloušťky přes 10 do 20 mm</t>
  </si>
  <si>
    <t>https://podminky.urs.cz/item/CS_URS_2023_01/985311112</t>
  </si>
  <si>
    <t>Reprofilace spodní stavby, předpoklad 20% plochy</t>
  </si>
  <si>
    <t>2*2,4*4,3*0,2</t>
  </si>
  <si>
    <t>32</t>
  </si>
  <si>
    <t>985311115</t>
  </si>
  <si>
    <t>Reprofilace stěn cementovou sanační maltou tl přes 40 do 50 mm</t>
  </si>
  <si>
    <t>1133806260</t>
  </si>
  <si>
    <t>Reprofilace betonu sanačními maltami na cementové bázi ručně stěn, tloušťky přes 40 do 50 mm</t>
  </si>
  <si>
    <t>https://podminky.urs.cz/item/CS_URS_2023_01/985311115</t>
  </si>
  <si>
    <t>33</t>
  </si>
  <si>
    <t>985312111</t>
  </si>
  <si>
    <t>Stěrka k vyrovnání betonových ploch stěn tl do 2 mm</t>
  </si>
  <si>
    <t>-1344257664</t>
  </si>
  <si>
    <t>Stěrka k vyrovnání ploch reprofilovaného betonu stěn, tloušťky do 2 mm</t>
  </si>
  <si>
    <t>https://podminky.urs.cz/item/CS_URS_2023_01/985312111</t>
  </si>
  <si>
    <t>Sanace spodní stavby</t>
  </si>
  <si>
    <t>34</t>
  </si>
  <si>
    <t>985312191</t>
  </si>
  <si>
    <t>Příplatek ke stěrce pro vyrovnání betonových ploch za práci ve stísněném prostoru</t>
  </si>
  <si>
    <t>1223403202</t>
  </si>
  <si>
    <t>Stěrka k vyrovnání ploch reprofilovaného betonu Příplatek k cenám za práci ve stísněném prostoru</t>
  </si>
  <si>
    <t>https://podminky.urs.cz/item/CS_URS_2023_01/985312191</t>
  </si>
  <si>
    <t>35</t>
  </si>
  <si>
    <t>985321111</t>
  </si>
  <si>
    <t>Ochranný nátěr výztuže na cementové bázi stěn, líce kleneb a podhledů 1 vrstva tl 1 mm</t>
  </si>
  <si>
    <t>1066495729</t>
  </si>
  <si>
    <t>Ochranný nátěr betonářské výztuže 1 vrstva tloušťky 1 mm na cementové bázi stěn, líce kleneb a podhledů</t>
  </si>
  <si>
    <t>https://podminky.urs.cz/item/CS_URS_2023_01/985321111</t>
  </si>
  <si>
    <t>Reprofilace spodní stavby, předpoklad 10% plochy</t>
  </si>
  <si>
    <t>2*2,4*4,3*0,1</t>
  </si>
  <si>
    <t>36</t>
  </si>
  <si>
    <t>985323112</t>
  </si>
  <si>
    <t>Spojovací můstek reprofilovaného betonu na cementové bázi tl 2 mm</t>
  </si>
  <si>
    <t>940651327</t>
  </si>
  <si>
    <t>Spojovací můstek reprofilovaného betonu na cementové bázi, tloušťky 2 mm</t>
  </si>
  <si>
    <t>https://podminky.urs.cz/item/CS_URS_2023_01/985323112</t>
  </si>
  <si>
    <t>2*2,4*4,3*2</t>
  </si>
  <si>
    <t>37</t>
  </si>
  <si>
    <t>985323911</t>
  </si>
  <si>
    <t>Příplatek k cenám spojovacího můstku za práci ve stísněném prostoru</t>
  </si>
  <si>
    <t>-777037505</t>
  </si>
  <si>
    <t>Spojovací můstek reprofilovaného betonu Příplatek k cenám za práci ve stísněném prostoru</t>
  </si>
  <si>
    <t>https://podminky.urs.cz/item/CS_URS_2023_01/985323911</t>
  </si>
  <si>
    <t>38</t>
  </si>
  <si>
    <t>985324211</t>
  </si>
  <si>
    <t>Ochranný akrylátový nátěr betonu dvojnásobný s impregnací S2 (OS-B)</t>
  </si>
  <si>
    <t>1817389588</t>
  </si>
  <si>
    <t>Ochranný nátěr betonu akrylátový dvojnásobný s impregnací S2 (OS-B)</t>
  </si>
  <si>
    <t>https://podminky.urs.cz/item/CS_URS_2023_01/985324211</t>
  </si>
  <si>
    <t>Nátěr spodní stavby</t>
  </si>
  <si>
    <t>39</t>
  </si>
  <si>
    <t>985324911</t>
  </si>
  <si>
    <t>Příplatek k cenám ochranných nátěrů betonu za práci ve stísněném prostoru</t>
  </si>
  <si>
    <t>1172261885</t>
  </si>
  <si>
    <t>Ochranný nátěr betonu Příplatek k cenám za práci ve stísněném prostoru</t>
  </si>
  <si>
    <t>https://podminky.urs.cz/item/CS_URS_2023_01/985324911</t>
  </si>
  <si>
    <t>997</t>
  </si>
  <si>
    <t>Přesun sutě</t>
  </si>
  <si>
    <t>40</t>
  </si>
  <si>
    <t>997211111</t>
  </si>
  <si>
    <t>Svislá doprava suti na v 3,5 m</t>
  </si>
  <si>
    <t>1808201243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</si>
  <si>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</si>
  <si>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https://podminky.urs.cz/item/CS_URS_2023_01/997211111</t>
  </si>
  <si>
    <t>41</t>
  </si>
  <si>
    <t>997211119</t>
  </si>
  <si>
    <t>Příplatek ZKD 3,5 m výšky u svislé dopravy suti</t>
  </si>
  <si>
    <t>1869067540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</si>
  <si>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</si>
  <si>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https://podminky.urs.cz/item/CS_URS_2023_01/997211119</t>
  </si>
  <si>
    <t>9,766*25 'Přepočtené koeficientem množství</t>
  </si>
  <si>
    <t>998</t>
  </si>
  <si>
    <t>Přesun hmot</t>
  </si>
  <si>
    <t>42</t>
  </si>
  <si>
    <t>998212111</t>
  </si>
  <si>
    <t>Přesun hmot pro mosty zděné, monolitické betonové nebo ocelové v do 20 m</t>
  </si>
  <si>
    <t>1723363976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</si>
  <si>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</si>
  <si>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</si>
  <si>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PSV</t>
  </si>
  <si>
    <t>Práce a dodávky PSV</t>
  </si>
  <si>
    <t>783</t>
  </si>
  <si>
    <t>Dokončovací práce - nátěry</t>
  </si>
  <si>
    <t>43</t>
  </si>
  <si>
    <t>783203020</t>
  </si>
  <si>
    <t>Provedení napouštěcího dvojnásobného nátěru tesařských konstrukcí nezabudovaných do konstrukce</t>
  </si>
  <si>
    <t>-1614430490</t>
  </si>
  <si>
    <t>Provedení nátěru tesařských konstrukcí napouštěcího nebo napouštěcího preventivního proti dřevokazným houbám, hmyzu a plísním nezabudovaných do konstrukce dvojnásobného</t>
  </si>
  <si>
    <t>https://podminky.urs.cz/item/CS_URS_2023_01/783203020</t>
  </si>
  <si>
    <t>181,607</t>
  </si>
  <si>
    <t>44</t>
  </si>
  <si>
    <t>783208110</t>
  </si>
  <si>
    <t>Provedení lazurovacíhon dvojnásobného nátěru tesařských konstrukcí</t>
  </si>
  <si>
    <t>295072041</t>
  </si>
  <si>
    <t>Provedení nátěru tesařských konstrukcí lazurovacího dvojnásobného</t>
  </si>
  <si>
    <t>https://podminky.urs.cz/item/CS_URS_2023_01/783208110</t>
  </si>
  <si>
    <t>45</t>
  </si>
  <si>
    <t>783213021</t>
  </si>
  <si>
    <t>Napouštěcí dvojnásobný syntetický biodní nátěr tesařských prvků nezabudovaných do konstrukce</t>
  </si>
  <si>
    <t>1018561433</t>
  </si>
  <si>
    <t>Preventivní napouštěcí nátěr tesařských prvků proti dřevokazným houbám, hmyzu a plísním nezabudovaných do konstrukce dvojnásobný syntetický</t>
  </si>
  <si>
    <t>https://podminky.urs.cz/item/CS_URS_2023_01/783213021</t>
  </si>
  <si>
    <t>(22,53*0,14*2+22,53*0,1*2+0,14*0,1*2)*4</t>
  </si>
  <si>
    <t>(2,4*22,53*2+0,05*2,4*2+22,53*0,05*2+115*0,05*2,4*2)</t>
  </si>
  <si>
    <t>46</t>
  </si>
  <si>
    <t>783218111</t>
  </si>
  <si>
    <t>Lazurovací dvojnásobný syntetický nátěr tesařských konstrukcí</t>
  </si>
  <si>
    <t>223518</t>
  </si>
  <si>
    <t>Lazurovací nátěr tesařských konstrukcí dvojnásobný syntetický</t>
  </si>
  <si>
    <t>https://podminky.urs.cz/item/CS_URS_2023_01/783218111</t>
  </si>
  <si>
    <t>789</t>
  </si>
  <si>
    <t>Povrchové úpravy ocelových konstrukcí a technologických zařízení</t>
  </si>
  <si>
    <t>47</t>
  </si>
  <si>
    <t>789223512</t>
  </si>
  <si>
    <t>Otryskání abrazivem ze strusky ocelových kcí třídy III stupeň zarezavění A stupeň přípravy Sa 2 1/2</t>
  </si>
  <si>
    <t>-1972464447</t>
  </si>
  <si>
    <t>Otryskání povrchů ocelových konstrukcí suché abrazivní tryskání abrazivem ze strusky třídy III stupeň zrezivění A, stupeň přípravy Sa 2½</t>
  </si>
  <si>
    <t>https://podminky.urs.cz/item/CS_URS_2023_01/789223512</t>
  </si>
  <si>
    <t>Otryskání podélných nosníků I750</t>
  </si>
  <si>
    <t>2*22,5*2,66</t>
  </si>
  <si>
    <t>Otryskání stávajícího trubkového zábradlí</t>
  </si>
  <si>
    <t>2*(13*1,016*0,151+6*22,352*0,151+22,532*0,151)*1,064</t>
  </si>
  <si>
    <t>48</t>
  </si>
  <si>
    <t>789327211</t>
  </si>
  <si>
    <t>Nátěr ocelových konstrukcí třídy III dvousložkový epoxidový základní tl do 100 µm</t>
  </si>
  <si>
    <t>1285861054</t>
  </si>
  <si>
    <t>Nátěr ocelových konstrukcí třídy III dvousložkový epoxidový základní</t>
  </si>
  <si>
    <t>https://podminky.urs.cz/item/CS_URS_2023_01/789327211</t>
  </si>
  <si>
    <t>Poznámka k položce:_x000D_
základní nátěr – epoxidový mastik plněný hliníkem 100 μm</t>
  </si>
  <si>
    <t>Nátěr podélných nosníků I750</t>
  </si>
  <si>
    <t>Nátěr stávajícího trubkového zábradlí</t>
  </si>
  <si>
    <t>49</t>
  </si>
  <si>
    <t>789327216</t>
  </si>
  <si>
    <t>Nátěr ocelových konstrukcí třídy III dvousložkový epoxidový mezivrstva tl do 100 µm</t>
  </si>
  <si>
    <t>-1550795716</t>
  </si>
  <si>
    <t>Nátěr ocelových konstrukcí třídy III dvousložkový epoxidový mezivrstva</t>
  </si>
  <si>
    <t>https://podminky.urs.cz/item/CS_URS_2023_01/789327216</t>
  </si>
  <si>
    <t>Poznámka k položce:_x000D_
2 x mezilehlý nátěr na bázi epoxidů 200 μm</t>
  </si>
  <si>
    <t>2*22,5*2,66*2"vrstvy"</t>
  </si>
  <si>
    <t>2*(13*1,016*0,151+6*22,352*0,151+22,532*0,151)*1,064*2"vrstvy"</t>
  </si>
  <si>
    <t>50</t>
  </si>
  <si>
    <t>789327321</t>
  </si>
  <si>
    <t>Nátěr ocelových konstrukcí třídy III dvousložkový polyuretanový krycí (vrchní) do 80 μm</t>
  </si>
  <si>
    <t>1363090865</t>
  </si>
  <si>
    <t>Nátěr ocelových konstrukcí třídy III dvousložkový polyuretanový krycí (vrchní), tloušťky do 80 μm</t>
  </si>
  <si>
    <t>https://podminky.urs.cz/item/CS_URS_2023_01/789327321</t>
  </si>
  <si>
    <t>Poznámka k položce:_x000D_
vrchní nátěr na bázi polyuretanu 60 μm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</si>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</sst>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90001000" TargetMode="External"/><Relationship Id="rId3" Type="http://schemas.openxmlformats.org/officeDocument/2006/relationships/hyperlink" Target="https://podminky.urs.cz/item/CS_URS_2023_01/013244000" TargetMode="External"/><Relationship Id="rId7" Type="http://schemas.openxmlformats.org/officeDocument/2006/relationships/hyperlink" Target="https://podminky.urs.cz/item/CS_URS_2023_01/072002000" TargetMode="External"/><Relationship Id="rId2" Type="http://schemas.openxmlformats.org/officeDocument/2006/relationships/hyperlink" Target="https://podminky.urs.cz/item/CS_URS_2023_01/012002000" TargetMode="External"/><Relationship Id="rId1" Type="http://schemas.openxmlformats.org/officeDocument/2006/relationships/hyperlink" Target="https://podminky.urs.cz/item/CS_URS_2023_01/011002000" TargetMode="External"/><Relationship Id="rId6" Type="http://schemas.openxmlformats.org/officeDocument/2006/relationships/hyperlink" Target="https://podminky.urs.cz/item/CS_URS_2023_01/043002000" TargetMode="External"/><Relationship Id="rId5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013254000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41111831" TargetMode="External"/><Relationship Id="rId18" Type="http://schemas.openxmlformats.org/officeDocument/2006/relationships/hyperlink" Target="https://podminky.urs.cz/item/CS_URS_2023_01/963065512" TargetMode="External"/><Relationship Id="rId26" Type="http://schemas.openxmlformats.org/officeDocument/2006/relationships/hyperlink" Target="https://podminky.urs.cz/item/CS_URS_2023_01/985311115" TargetMode="External"/><Relationship Id="rId39" Type="http://schemas.openxmlformats.org/officeDocument/2006/relationships/hyperlink" Target="https://podminky.urs.cz/item/CS_URS_2023_01/783213021" TargetMode="External"/><Relationship Id="rId21" Type="http://schemas.openxmlformats.org/officeDocument/2006/relationships/hyperlink" Target="https://podminky.urs.cz/item/CS_URS_2023_01/985111211" TargetMode="External"/><Relationship Id="rId34" Type="http://schemas.openxmlformats.org/officeDocument/2006/relationships/hyperlink" Target="https://podminky.urs.cz/item/CS_URS_2023_01/997211111" TargetMode="External"/><Relationship Id="rId42" Type="http://schemas.openxmlformats.org/officeDocument/2006/relationships/hyperlink" Target="https://podminky.urs.cz/item/CS_URS_2023_01/789327211" TargetMode="External"/><Relationship Id="rId7" Type="http://schemas.openxmlformats.org/officeDocument/2006/relationships/hyperlink" Target="https://podminky.urs.cz/item/CS_URS_2023_01/914112111" TargetMode="External"/><Relationship Id="rId2" Type="http://schemas.openxmlformats.org/officeDocument/2006/relationships/hyperlink" Target="https://podminky.urs.cz/item/CS_URS_2023_01/429172112" TargetMode="External"/><Relationship Id="rId16" Type="http://schemas.openxmlformats.org/officeDocument/2006/relationships/hyperlink" Target="https://podminky.urs.cz/item/CS_URS_2023_01/944611811" TargetMode="External"/><Relationship Id="rId29" Type="http://schemas.openxmlformats.org/officeDocument/2006/relationships/hyperlink" Target="https://podminky.urs.cz/item/CS_URS_2023_01/985321111" TargetMode="External"/><Relationship Id="rId1" Type="http://schemas.openxmlformats.org/officeDocument/2006/relationships/hyperlink" Target="https://podminky.urs.cz/item/CS_URS_2023_01/421951116" TargetMode="External"/><Relationship Id="rId6" Type="http://schemas.openxmlformats.org/officeDocument/2006/relationships/hyperlink" Target="https://podminky.urs.cz/item/CS_URS_2023_01/911121311" TargetMode="External"/><Relationship Id="rId11" Type="http://schemas.openxmlformats.org/officeDocument/2006/relationships/hyperlink" Target="https://podminky.urs.cz/item/CS_URS_2023_01/941111131" TargetMode="External"/><Relationship Id="rId24" Type="http://schemas.openxmlformats.org/officeDocument/2006/relationships/hyperlink" Target="https://podminky.urs.cz/item/CS_URS_2023_01/985131311" TargetMode="External"/><Relationship Id="rId32" Type="http://schemas.openxmlformats.org/officeDocument/2006/relationships/hyperlink" Target="https://podminky.urs.cz/item/CS_URS_2023_01/985324211" TargetMode="External"/><Relationship Id="rId37" Type="http://schemas.openxmlformats.org/officeDocument/2006/relationships/hyperlink" Target="https://podminky.urs.cz/item/CS_URS_2023_01/783203020" TargetMode="External"/><Relationship Id="rId40" Type="http://schemas.openxmlformats.org/officeDocument/2006/relationships/hyperlink" Target="https://podminky.urs.cz/item/CS_URS_2023_01/783218111" TargetMode="External"/><Relationship Id="rId45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911121211" TargetMode="External"/><Relationship Id="rId15" Type="http://schemas.openxmlformats.org/officeDocument/2006/relationships/hyperlink" Target="https://podminky.urs.cz/item/CS_URS_2023_01/944611211" TargetMode="External"/><Relationship Id="rId23" Type="http://schemas.openxmlformats.org/officeDocument/2006/relationships/hyperlink" Target="https://podminky.urs.cz/item/CS_URS_2023_01/985121911" TargetMode="External"/><Relationship Id="rId28" Type="http://schemas.openxmlformats.org/officeDocument/2006/relationships/hyperlink" Target="https://podminky.urs.cz/item/CS_URS_2023_01/985312191" TargetMode="External"/><Relationship Id="rId36" Type="http://schemas.openxmlformats.org/officeDocument/2006/relationships/hyperlink" Target="https://podminky.urs.cz/item/CS_URS_2023_01/998212111" TargetMode="External"/><Relationship Id="rId10" Type="http://schemas.openxmlformats.org/officeDocument/2006/relationships/hyperlink" Target="https://podminky.urs.cz/item/CS_URS_2023_01/938905311" TargetMode="External"/><Relationship Id="rId19" Type="http://schemas.openxmlformats.org/officeDocument/2006/relationships/hyperlink" Target="https://podminky.urs.cz/item/CS_URS_2023_01/963071112" TargetMode="External"/><Relationship Id="rId31" Type="http://schemas.openxmlformats.org/officeDocument/2006/relationships/hyperlink" Target="https://podminky.urs.cz/item/CS_URS_2023_01/985323911" TargetMode="External"/><Relationship Id="rId44" Type="http://schemas.openxmlformats.org/officeDocument/2006/relationships/hyperlink" Target="https://podminky.urs.cz/item/CS_URS_2023_01/789327321" TargetMode="External"/><Relationship Id="rId4" Type="http://schemas.openxmlformats.org/officeDocument/2006/relationships/hyperlink" Target="https://podminky.urs.cz/item/CS_URS_2023_01/628633112" TargetMode="External"/><Relationship Id="rId9" Type="http://schemas.openxmlformats.org/officeDocument/2006/relationships/hyperlink" Target="https://podminky.urs.cz/item/CS_URS_2023_01/925942325" TargetMode="External"/><Relationship Id="rId14" Type="http://schemas.openxmlformats.org/officeDocument/2006/relationships/hyperlink" Target="https://podminky.urs.cz/item/CS_URS_2023_01/944611111" TargetMode="External"/><Relationship Id="rId22" Type="http://schemas.openxmlformats.org/officeDocument/2006/relationships/hyperlink" Target="https://podminky.urs.cz/item/CS_URS_2023_01/985121123" TargetMode="External"/><Relationship Id="rId27" Type="http://schemas.openxmlformats.org/officeDocument/2006/relationships/hyperlink" Target="https://podminky.urs.cz/item/CS_URS_2023_01/985312111" TargetMode="External"/><Relationship Id="rId30" Type="http://schemas.openxmlformats.org/officeDocument/2006/relationships/hyperlink" Target="https://podminky.urs.cz/item/CS_URS_2023_01/985323112" TargetMode="External"/><Relationship Id="rId35" Type="http://schemas.openxmlformats.org/officeDocument/2006/relationships/hyperlink" Target="https://podminky.urs.cz/item/CS_URS_2023_01/997211119" TargetMode="External"/><Relationship Id="rId43" Type="http://schemas.openxmlformats.org/officeDocument/2006/relationships/hyperlink" Target="https://podminky.urs.cz/item/CS_URS_2023_01/789327216" TargetMode="External"/><Relationship Id="rId8" Type="http://schemas.openxmlformats.org/officeDocument/2006/relationships/hyperlink" Target="https://podminky.urs.cz/item/CS_URS_2023_01/925942315" TargetMode="External"/><Relationship Id="rId3" Type="http://schemas.openxmlformats.org/officeDocument/2006/relationships/hyperlink" Target="https://podminky.urs.cz/item/CS_URS_2023_01/429172212" TargetMode="External"/><Relationship Id="rId12" Type="http://schemas.openxmlformats.org/officeDocument/2006/relationships/hyperlink" Target="https://podminky.urs.cz/item/CS_URS_2023_01/941111231" TargetMode="External"/><Relationship Id="rId17" Type="http://schemas.openxmlformats.org/officeDocument/2006/relationships/hyperlink" Target="https://podminky.urs.cz/item/CS_URS_2023_01/963065312" TargetMode="External"/><Relationship Id="rId25" Type="http://schemas.openxmlformats.org/officeDocument/2006/relationships/hyperlink" Target="https://podminky.urs.cz/item/CS_URS_2023_01/985311112" TargetMode="External"/><Relationship Id="rId33" Type="http://schemas.openxmlformats.org/officeDocument/2006/relationships/hyperlink" Target="https://podminky.urs.cz/item/CS_URS_2023_01/985324911" TargetMode="External"/><Relationship Id="rId38" Type="http://schemas.openxmlformats.org/officeDocument/2006/relationships/hyperlink" Target="https://podminky.urs.cz/item/CS_URS_2023_01/783208110" TargetMode="External"/><Relationship Id="rId20" Type="http://schemas.openxmlformats.org/officeDocument/2006/relationships/hyperlink" Target="https://podminky.urs.cz/item/CS_URS_2023_01/966075141" TargetMode="External"/><Relationship Id="rId41" Type="http://schemas.openxmlformats.org/officeDocument/2006/relationships/hyperlink" Target="https://podminky.urs.cz/item/CS_URS_2023_01/7892235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R5" s="20"/>
      <c r="BE5" s="26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R6" s="20"/>
      <c r="BE6" s="263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63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63"/>
      <c r="BS8" s="17" t="s">
        <v>6</v>
      </c>
    </row>
    <row r="9" spans="1:74" ht="14.45" customHeight="1">
      <c r="B9" s="20"/>
      <c r="AR9" s="20"/>
      <c r="BE9" s="263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63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19</v>
      </c>
      <c r="AR11" s="20"/>
      <c r="BE11" s="263"/>
      <c r="BS11" s="17" t="s">
        <v>6</v>
      </c>
    </row>
    <row r="12" spans="1:74" ht="6.95" customHeight="1">
      <c r="B12" s="20"/>
      <c r="AR12" s="20"/>
      <c r="BE12" s="263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63"/>
      <c r="BS13" s="17" t="s">
        <v>6</v>
      </c>
    </row>
    <row r="14" spans="1:74" ht="12.75">
      <c r="B14" s="20"/>
      <c r="E14" s="268" t="s">
        <v>31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7" t="s">
        <v>29</v>
      </c>
      <c r="AN14" s="29" t="s">
        <v>31</v>
      </c>
      <c r="AR14" s="20"/>
      <c r="BE14" s="263"/>
      <c r="BS14" s="17" t="s">
        <v>6</v>
      </c>
    </row>
    <row r="15" spans="1:74" ht="6.95" customHeight="1">
      <c r="B15" s="20"/>
      <c r="AR15" s="20"/>
      <c r="BE15" s="263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19</v>
      </c>
      <c r="AR16" s="20"/>
      <c r="BE16" s="263"/>
      <c r="BS16" s="17" t="s">
        <v>4</v>
      </c>
    </row>
    <row r="17" spans="2:71" ht="18.399999999999999" customHeight="1">
      <c r="B17" s="20"/>
      <c r="E17" s="25" t="s">
        <v>33</v>
      </c>
      <c r="AK17" s="27" t="s">
        <v>29</v>
      </c>
      <c r="AN17" s="25" t="s">
        <v>34</v>
      </c>
      <c r="AR17" s="20"/>
      <c r="BE17" s="263"/>
      <c r="BS17" s="17" t="s">
        <v>35</v>
      </c>
    </row>
    <row r="18" spans="2:71" ht="6.95" customHeight="1">
      <c r="B18" s="20"/>
      <c r="AR18" s="20"/>
      <c r="BE18" s="263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37</v>
      </c>
      <c r="AR19" s="20"/>
      <c r="BE19" s="263"/>
      <c r="BS19" s="17" t="s">
        <v>6</v>
      </c>
    </row>
    <row r="20" spans="2:71" ht="18.399999999999999" customHeight="1">
      <c r="B20" s="20"/>
      <c r="E20" s="25" t="s">
        <v>38</v>
      </c>
      <c r="AK20" s="27" t="s">
        <v>29</v>
      </c>
      <c r="AN20" s="25" t="s">
        <v>19</v>
      </c>
      <c r="AR20" s="20"/>
      <c r="BE20" s="263"/>
      <c r="BS20" s="17" t="s">
        <v>35</v>
      </c>
    </row>
    <row r="21" spans="2:71" ht="6.95" customHeight="1">
      <c r="B21" s="20"/>
      <c r="AR21" s="20"/>
      <c r="BE21" s="263"/>
    </row>
    <row r="22" spans="2:71" ht="12" customHeight="1">
      <c r="B22" s="20"/>
      <c r="D22" s="27" t="s">
        <v>39</v>
      </c>
      <c r="AR22" s="20"/>
      <c r="BE22" s="263"/>
    </row>
    <row r="23" spans="2:71" ht="47.25" customHeight="1">
      <c r="B23" s="20"/>
      <c r="E23" s="270" t="s">
        <v>40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R23" s="20"/>
      <c r="BE23" s="263"/>
    </row>
    <row r="24" spans="2:71" ht="6.95" customHeight="1">
      <c r="B24" s="20"/>
      <c r="AR24" s="20"/>
      <c r="BE24" s="26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3"/>
    </row>
    <row r="26" spans="2:71" s="1" customFormat="1" ht="25.9" customHeight="1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1">
        <f>ROUND(AG54,2)</f>
        <v>0</v>
      </c>
      <c r="AL26" s="272"/>
      <c r="AM26" s="272"/>
      <c r="AN26" s="272"/>
      <c r="AO26" s="272"/>
      <c r="AR26" s="32"/>
      <c r="BE26" s="263"/>
    </row>
    <row r="27" spans="2:71" s="1" customFormat="1" ht="6.95" customHeight="1">
      <c r="B27" s="32"/>
      <c r="AR27" s="32"/>
      <c r="BE27" s="263"/>
    </row>
    <row r="28" spans="2:71" s="1" customFormat="1" ht="12.75">
      <c r="B28" s="32"/>
      <c r="L28" s="273" t="s">
        <v>42</v>
      </c>
      <c r="M28" s="273"/>
      <c r="N28" s="273"/>
      <c r="O28" s="273"/>
      <c r="P28" s="273"/>
      <c r="W28" s="273" t="s">
        <v>43</v>
      </c>
      <c r="X28" s="273"/>
      <c r="Y28" s="273"/>
      <c r="Z28" s="273"/>
      <c r="AA28" s="273"/>
      <c r="AB28" s="273"/>
      <c r="AC28" s="273"/>
      <c r="AD28" s="273"/>
      <c r="AE28" s="273"/>
      <c r="AK28" s="273" t="s">
        <v>44</v>
      </c>
      <c r="AL28" s="273"/>
      <c r="AM28" s="273"/>
      <c r="AN28" s="273"/>
      <c r="AO28" s="273"/>
      <c r="AR28" s="32"/>
      <c r="BE28" s="263"/>
    </row>
    <row r="29" spans="2:71" s="2" customFormat="1" ht="14.45" customHeight="1">
      <c r="B29" s="36"/>
      <c r="D29" s="27" t="s">
        <v>45</v>
      </c>
      <c r="F29" s="27" t="s">
        <v>46</v>
      </c>
      <c r="L29" s="276">
        <v>0.21</v>
      </c>
      <c r="M29" s="275"/>
      <c r="N29" s="275"/>
      <c r="O29" s="275"/>
      <c r="P29" s="275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K29" s="274">
        <f>ROUND(AV54, 2)</f>
        <v>0</v>
      </c>
      <c r="AL29" s="275"/>
      <c r="AM29" s="275"/>
      <c r="AN29" s="275"/>
      <c r="AO29" s="275"/>
      <c r="AR29" s="36"/>
      <c r="BE29" s="264"/>
    </row>
    <row r="30" spans="2:71" s="2" customFormat="1" ht="14.45" customHeight="1">
      <c r="B30" s="36"/>
      <c r="F30" s="27" t="s">
        <v>47</v>
      </c>
      <c r="L30" s="276">
        <v>0.15</v>
      </c>
      <c r="M30" s="275"/>
      <c r="N30" s="275"/>
      <c r="O30" s="275"/>
      <c r="P30" s="275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4">
        <f>ROUND(AW54, 2)</f>
        <v>0</v>
      </c>
      <c r="AL30" s="275"/>
      <c r="AM30" s="275"/>
      <c r="AN30" s="275"/>
      <c r="AO30" s="275"/>
      <c r="AR30" s="36"/>
      <c r="BE30" s="264"/>
    </row>
    <row r="31" spans="2:71" s="2" customFormat="1" ht="14.45" hidden="1" customHeight="1">
      <c r="B31" s="36"/>
      <c r="F31" s="27" t="s">
        <v>48</v>
      </c>
      <c r="L31" s="276">
        <v>0.21</v>
      </c>
      <c r="M31" s="275"/>
      <c r="N31" s="275"/>
      <c r="O31" s="275"/>
      <c r="P31" s="275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4">
        <v>0</v>
      </c>
      <c r="AL31" s="275"/>
      <c r="AM31" s="275"/>
      <c r="AN31" s="275"/>
      <c r="AO31" s="275"/>
      <c r="AR31" s="36"/>
      <c r="BE31" s="264"/>
    </row>
    <row r="32" spans="2:71" s="2" customFormat="1" ht="14.45" hidden="1" customHeight="1">
      <c r="B32" s="36"/>
      <c r="F32" s="27" t="s">
        <v>49</v>
      </c>
      <c r="L32" s="276">
        <v>0.15</v>
      </c>
      <c r="M32" s="275"/>
      <c r="N32" s="275"/>
      <c r="O32" s="275"/>
      <c r="P32" s="275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4">
        <v>0</v>
      </c>
      <c r="AL32" s="275"/>
      <c r="AM32" s="275"/>
      <c r="AN32" s="275"/>
      <c r="AO32" s="275"/>
      <c r="AR32" s="36"/>
      <c r="BE32" s="264"/>
    </row>
    <row r="33" spans="2:44" s="2" customFormat="1" ht="14.45" hidden="1" customHeight="1">
      <c r="B33" s="36"/>
      <c r="F33" s="27" t="s">
        <v>50</v>
      </c>
      <c r="L33" s="276">
        <v>0</v>
      </c>
      <c r="M33" s="275"/>
      <c r="N33" s="275"/>
      <c r="O33" s="275"/>
      <c r="P33" s="275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4">
        <v>0</v>
      </c>
      <c r="AL33" s="275"/>
      <c r="AM33" s="275"/>
      <c r="AN33" s="275"/>
      <c r="AO33" s="275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77" t="s">
        <v>53</v>
      </c>
      <c r="Y35" s="278"/>
      <c r="Z35" s="278"/>
      <c r="AA35" s="278"/>
      <c r="AB35" s="278"/>
      <c r="AC35" s="39"/>
      <c r="AD35" s="39"/>
      <c r="AE35" s="39"/>
      <c r="AF35" s="39"/>
      <c r="AG35" s="39"/>
      <c r="AH35" s="39"/>
      <c r="AI35" s="39"/>
      <c r="AJ35" s="39"/>
      <c r="AK35" s="279">
        <f>SUM(AK26:AK33)</f>
        <v>0</v>
      </c>
      <c r="AL35" s="278"/>
      <c r="AM35" s="278"/>
      <c r="AN35" s="278"/>
      <c r="AO35" s="28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54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22202</v>
      </c>
      <c r="AR44" s="45"/>
    </row>
    <row r="45" spans="2:44" s="4" customFormat="1" ht="36.950000000000003" customHeight="1">
      <c r="B45" s="46"/>
      <c r="C45" s="47" t="s">
        <v>16</v>
      </c>
      <c r="L45" s="281" t="str">
        <f>K6</f>
        <v>Rekonstrukce lávky ev.č. L12 přes Sitku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Šternberk</v>
      </c>
      <c r="AI47" s="27" t="s">
        <v>23</v>
      </c>
      <c r="AM47" s="283" t="str">
        <f>IF(AN8= "","",AN8)</f>
        <v>26. 1. 2023</v>
      </c>
      <c r="AN47" s="283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Město Šternberk</v>
      </c>
      <c r="AI49" s="27" t="s">
        <v>32</v>
      </c>
      <c r="AM49" s="284" t="str">
        <f>IF(E17="","",E17)</f>
        <v>Ing. Karel Kubza</v>
      </c>
      <c r="AN49" s="285"/>
      <c r="AO49" s="285"/>
      <c r="AP49" s="285"/>
      <c r="AR49" s="32"/>
      <c r="AS49" s="286" t="s">
        <v>55</v>
      </c>
      <c r="AT49" s="287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25.7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84" t="str">
        <f>IF(E20="","",E20)</f>
        <v>PONVIA CONSTRUCT s.r.o.</v>
      </c>
      <c r="AN50" s="285"/>
      <c r="AO50" s="285"/>
      <c r="AP50" s="285"/>
      <c r="AR50" s="32"/>
      <c r="AS50" s="288"/>
      <c r="AT50" s="289"/>
      <c r="BD50" s="53"/>
    </row>
    <row r="51" spans="1:91" s="1" customFormat="1" ht="10.9" customHeight="1">
      <c r="B51" s="32"/>
      <c r="AR51" s="32"/>
      <c r="AS51" s="288"/>
      <c r="AT51" s="289"/>
      <c r="BD51" s="53"/>
    </row>
    <row r="52" spans="1:91" s="1" customFormat="1" ht="29.25" customHeight="1">
      <c r="B52" s="32"/>
      <c r="C52" s="290" t="s">
        <v>56</v>
      </c>
      <c r="D52" s="291"/>
      <c r="E52" s="291"/>
      <c r="F52" s="291"/>
      <c r="G52" s="291"/>
      <c r="H52" s="54"/>
      <c r="I52" s="292" t="s">
        <v>57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3" t="s">
        <v>58</v>
      </c>
      <c r="AH52" s="291"/>
      <c r="AI52" s="291"/>
      <c r="AJ52" s="291"/>
      <c r="AK52" s="291"/>
      <c r="AL52" s="291"/>
      <c r="AM52" s="291"/>
      <c r="AN52" s="292" t="s">
        <v>59</v>
      </c>
      <c r="AO52" s="291"/>
      <c r="AP52" s="291"/>
      <c r="AQ52" s="55" t="s">
        <v>60</v>
      </c>
      <c r="AR52" s="32"/>
      <c r="AS52" s="56" t="s">
        <v>61</v>
      </c>
      <c r="AT52" s="57" t="s">
        <v>62</v>
      </c>
      <c r="AU52" s="57" t="s">
        <v>63</v>
      </c>
      <c r="AV52" s="57" t="s">
        <v>64</v>
      </c>
      <c r="AW52" s="57" t="s">
        <v>65</v>
      </c>
      <c r="AX52" s="57" t="s">
        <v>66</v>
      </c>
      <c r="AY52" s="57" t="s">
        <v>67</v>
      </c>
      <c r="AZ52" s="57" t="s">
        <v>68</v>
      </c>
      <c r="BA52" s="57" t="s">
        <v>69</v>
      </c>
      <c r="BB52" s="57" t="s">
        <v>70</v>
      </c>
      <c r="BC52" s="57" t="s">
        <v>71</v>
      </c>
      <c r="BD52" s="58" t="s">
        <v>72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73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7">
        <f>ROUND(SUM(AG55:AG56),2)</f>
        <v>0</v>
      </c>
      <c r="AH54" s="297"/>
      <c r="AI54" s="297"/>
      <c r="AJ54" s="297"/>
      <c r="AK54" s="297"/>
      <c r="AL54" s="297"/>
      <c r="AM54" s="297"/>
      <c r="AN54" s="298">
        <f>SUM(AG54,AT54)</f>
        <v>0</v>
      </c>
      <c r="AO54" s="298"/>
      <c r="AP54" s="298"/>
      <c r="AQ54" s="64" t="s">
        <v>19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74</v>
      </c>
      <c r="BT54" s="69" t="s">
        <v>75</v>
      </c>
      <c r="BU54" s="70" t="s">
        <v>76</v>
      </c>
      <c r="BV54" s="69" t="s">
        <v>77</v>
      </c>
      <c r="BW54" s="69" t="s">
        <v>5</v>
      </c>
      <c r="BX54" s="69" t="s">
        <v>78</v>
      </c>
      <c r="CL54" s="69" t="s">
        <v>19</v>
      </c>
    </row>
    <row r="55" spans="1:91" s="6" customFormat="1" ht="16.5" customHeight="1">
      <c r="A55" s="71" t="s">
        <v>79</v>
      </c>
      <c r="B55" s="72"/>
      <c r="C55" s="73"/>
      <c r="D55" s="296" t="s">
        <v>80</v>
      </c>
      <c r="E55" s="296"/>
      <c r="F55" s="296"/>
      <c r="G55" s="296"/>
      <c r="H55" s="296"/>
      <c r="I55" s="74"/>
      <c r="J55" s="296" t="s">
        <v>81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4">
        <f>'SO000 - Vedlejší rozpočto...'!J30</f>
        <v>0</v>
      </c>
      <c r="AH55" s="295"/>
      <c r="AI55" s="295"/>
      <c r="AJ55" s="295"/>
      <c r="AK55" s="295"/>
      <c r="AL55" s="295"/>
      <c r="AM55" s="295"/>
      <c r="AN55" s="294">
        <f>SUM(AG55,AT55)</f>
        <v>0</v>
      </c>
      <c r="AO55" s="295"/>
      <c r="AP55" s="295"/>
      <c r="AQ55" s="75" t="s">
        <v>82</v>
      </c>
      <c r="AR55" s="72"/>
      <c r="AS55" s="76">
        <v>0</v>
      </c>
      <c r="AT55" s="77">
        <f>ROUND(SUM(AV55:AW55),2)</f>
        <v>0</v>
      </c>
      <c r="AU55" s="78">
        <f>'SO000 - Vedlejší rozpočto...'!P85</f>
        <v>0</v>
      </c>
      <c r="AV55" s="77">
        <f>'SO000 - Vedlejší rozpočto...'!J33</f>
        <v>0</v>
      </c>
      <c r="AW55" s="77">
        <f>'SO000 - Vedlejší rozpočto...'!J34</f>
        <v>0</v>
      </c>
      <c r="AX55" s="77">
        <f>'SO000 - Vedlejší rozpočto...'!J35</f>
        <v>0</v>
      </c>
      <c r="AY55" s="77">
        <f>'SO000 - Vedlejší rozpočto...'!J36</f>
        <v>0</v>
      </c>
      <c r="AZ55" s="77">
        <f>'SO000 - Vedlejší rozpočto...'!F33</f>
        <v>0</v>
      </c>
      <c r="BA55" s="77">
        <f>'SO000 - Vedlejší rozpočto...'!F34</f>
        <v>0</v>
      </c>
      <c r="BB55" s="77">
        <f>'SO000 - Vedlejší rozpočto...'!F35</f>
        <v>0</v>
      </c>
      <c r="BC55" s="77">
        <f>'SO000 - Vedlejší rozpočto...'!F36</f>
        <v>0</v>
      </c>
      <c r="BD55" s="79">
        <f>'SO000 - Vedlejší rozpočto...'!F37</f>
        <v>0</v>
      </c>
      <c r="BT55" s="80" t="s">
        <v>83</v>
      </c>
      <c r="BV55" s="80" t="s">
        <v>77</v>
      </c>
      <c r="BW55" s="80" t="s">
        <v>84</v>
      </c>
      <c r="BX55" s="80" t="s">
        <v>5</v>
      </c>
      <c r="CL55" s="80" t="s">
        <v>19</v>
      </c>
      <c r="CM55" s="80" t="s">
        <v>85</v>
      </c>
    </row>
    <row r="56" spans="1:91" s="6" customFormat="1" ht="16.5" customHeight="1">
      <c r="A56" s="71" t="s">
        <v>79</v>
      </c>
      <c r="B56" s="72"/>
      <c r="C56" s="73"/>
      <c r="D56" s="296" t="s">
        <v>86</v>
      </c>
      <c r="E56" s="296"/>
      <c r="F56" s="296"/>
      <c r="G56" s="296"/>
      <c r="H56" s="296"/>
      <c r="I56" s="74"/>
      <c r="J56" s="296" t="s">
        <v>87</v>
      </c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6"/>
      <c r="W56" s="296"/>
      <c r="X56" s="296"/>
      <c r="Y56" s="296"/>
      <c r="Z56" s="296"/>
      <c r="AA56" s="296"/>
      <c r="AB56" s="296"/>
      <c r="AC56" s="296"/>
      <c r="AD56" s="296"/>
      <c r="AE56" s="296"/>
      <c r="AF56" s="296"/>
      <c r="AG56" s="294">
        <f>'SO201 - Lávka L12'!J30</f>
        <v>0</v>
      </c>
      <c r="AH56" s="295"/>
      <c r="AI56" s="295"/>
      <c r="AJ56" s="295"/>
      <c r="AK56" s="295"/>
      <c r="AL56" s="295"/>
      <c r="AM56" s="295"/>
      <c r="AN56" s="294">
        <f>SUM(AG56,AT56)</f>
        <v>0</v>
      </c>
      <c r="AO56" s="295"/>
      <c r="AP56" s="295"/>
      <c r="AQ56" s="75" t="s">
        <v>82</v>
      </c>
      <c r="AR56" s="72"/>
      <c r="AS56" s="81">
        <v>0</v>
      </c>
      <c r="AT56" s="82">
        <f>ROUND(SUM(AV56:AW56),2)</f>
        <v>0</v>
      </c>
      <c r="AU56" s="83">
        <f>'SO201 - Lávka L12'!P89</f>
        <v>0</v>
      </c>
      <c r="AV56" s="82">
        <f>'SO201 - Lávka L12'!J33</f>
        <v>0</v>
      </c>
      <c r="AW56" s="82">
        <f>'SO201 - Lávka L12'!J34</f>
        <v>0</v>
      </c>
      <c r="AX56" s="82">
        <f>'SO201 - Lávka L12'!J35</f>
        <v>0</v>
      </c>
      <c r="AY56" s="82">
        <f>'SO201 - Lávka L12'!J36</f>
        <v>0</v>
      </c>
      <c r="AZ56" s="82">
        <f>'SO201 - Lávka L12'!F33</f>
        <v>0</v>
      </c>
      <c r="BA56" s="82">
        <f>'SO201 - Lávka L12'!F34</f>
        <v>0</v>
      </c>
      <c r="BB56" s="82">
        <f>'SO201 - Lávka L12'!F35</f>
        <v>0</v>
      </c>
      <c r="BC56" s="82">
        <f>'SO201 - Lávka L12'!F36</f>
        <v>0</v>
      </c>
      <c r="BD56" s="84">
        <f>'SO201 - Lávka L12'!F37</f>
        <v>0</v>
      </c>
      <c r="BT56" s="80" t="s">
        <v>83</v>
      </c>
      <c r="BV56" s="80" t="s">
        <v>77</v>
      </c>
      <c r="BW56" s="80" t="s">
        <v>88</v>
      </c>
      <c r="BX56" s="80" t="s">
        <v>5</v>
      </c>
      <c r="CL56" s="80" t="s">
        <v>19</v>
      </c>
      <c r="CM56" s="80" t="s">
        <v>85</v>
      </c>
    </row>
    <row r="57" spans="1:91" s="1" customFormat="1" ht="30" customHeight="1">
      <c r="B57" s="32"/>
      <c r="AR57" s="32"/>
    </row>
    <row r="58" spans="1:91" s="1" customFormat="1" ht="6.95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sheetProtection algorithmName="SHA-512" hashValue="0IBPTvCKuCaBS/WWDjFX8NugH0KbV61lmKPpLq1qRqaWCp5s/DTJs1jW/f7BGwRnmbSM0dL2Rcb7slWohX4hZA==" saltValue="4qv2OOpc6F8aeexKvyjMpAalWe6zx17sWjGJeZIeZQp70EOrek9JAh3h2PZxcYpfrp7RxOfy7LrX/ZrG7E+Sb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000 - Vedlejší rozpočto...'!C2" display="/" xr:uid="{00000000-0004-0000-0000-000000000000}"/>
    <hyperlink ref="A56" location="'SO201 - Lávka L12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89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9" t="str">
        <f>'Rekapitulace stavby'!K6</f>
        <v>Rekonstrukce lávky ev.č. L12 přes Sitku</v>
      </c>
      <c r="F7" s="300"/>
      <c r="G7" s="300"/>
      <c r="H7" s="300"/>
      <c r="L7" s="20"/>
    </row>
    <row r="8" spans="2:46" s="1" customFormat="1" ht="12" customHeight="1">
      <c r="B8" s="32"/>
      <c r="D8" s="27" t="s">
        <v>90</v>
      </c>
      <c r="L8" s="32"/>
    </row>
    <row r="9" spans="2:46" s="1" customFormat="1" ht="16.5" customHeight="1">
      <c r="B9" s="32"/>
      <c r="E9" s="281" t="s">
        <v>91</v>
      </c>
      <c r="F9" s="301"/>
      <c r="G9" s="301"/>
      <c r="H9" s="30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65"/>
      <c r="G18" s="265"/>
      <c r="H18" s="265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33</v>
      </c>
      <c r="I21" s="27" t="s">
        <v>29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37</v>
      </c>
      <c r="L23" s="32"/>
    </row>
    <row r="24" spans="2:12" s="1" customFormat="1" ht="18" customHeight="1">
      <c r="B24" s="32"/>
      <c r="E24" s="25" t="s">
        <v>38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6"/>
      <c r="E27" s="270" t="s">
        <v>19</v>
      </c>
      <c r="F27" s="270"/>
      <c r="G27" s="270"/>
      <c r="H27" s="27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41</v>
      </c>
      <c r="J30" s="63">
        <f>ROUND(J85,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>
      <c r="B33" s="32"/>
      <c r="D33" s="52" t="s">
        <v>45</v>
      </c>
      <c r="E33" s="27" t="s">
        <v>46</v>
      </c>
      <c r="F33" s="88">
        <f>ROUND((SUM(BE85:BE124)),  2)</f>
        <v>0</v>
      </c>
      <c r="I33" s="89">
        <v>0.21</v>
      </c>
      <c r="J33" s="88">
        <f>ROUND(((SUM(BE85:BE124))*I33),  2)</f>
        <v>0</v>
      </c>
      <c r="L33" s="32"/>
    </row>
    <row r="34" spans="2:12" s="1" customFormat="1" ht="14.45" customHeight="1">
      <c r="B34" s="32"/>
      <c r="E34" s="27" t="s">
        <v>47</v>
      </c>
      <c r="F34" s="88">
        <f>ROUND((SUM(BF85:BF124)),  2)</f>
        <v>0</v>
      </c>
      <c r="I34" s="89">
        <v>0.15</v>
      </c>
      <c r="J34" s="88">
        <f>ROUND(((SUM(BF85:BF124))*I34),  2)</f>
        <v>0</v>
      </c>
      <c r="L34" s="32"/>
    </row>
    <row r="35" spans="2:12" s="1" customFormat="1" ht="14.45" hidden="1" customHeight="1">
      <c r="B35" s="32"/>
      <c r="E35" s="27" t="s">
        <v>48</v>
      </c>
      <c r="F35" s="88">
        <f>ROUND((SUM(BG85:BG124)),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49</v>
      </c>
      <c r="F36" s="88">
        <f>ROUND((SUM(BH85:BH124)),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50</v>
      </c>
      <c r="F37" s="88">
        <f>ROUND((SUM(BI85:BI124)),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51</v>
      </c>
      <c r="E39" s="54"/>
      <c r="F39" s="54"/>
      <c r="G39" s="92" t="s">
        <v>52</v>
      </c>
      <c r="H39" s="93" t="s">
        <v>53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92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9" t="str">
        <f>E7</f>
        <v>Rekonstrukce lávky ev.č. L12 přes Sitku</v>
      </c>
      <c r="F48" s="300"/>
      <c r="G48" s="300"/>
      <c r="H48" s="300"/>
      <c r="L48" s="32"/>
    </row>
    <row r="49" spans="2:47" s="1" customFormat="1" ht="12" customHeight="1">
      <c r="B49" s="32"/>
      <c r="C49" s="27" t="s">
        <v>90</v>
      </c>
      <c r="L49" s="32"/>
    </row>
    <row r="50" spans="2:47" s="1" customFormat="1" ht="16.5" customHeight="1">
      <c r="B50" s="32"/>
      <c r="E50" s="281" t="str">
        <f>E9</f>
        <v>SO000 - Vedlejší rozpočtové náklady</v>
      </c>
      <c r="F50" s="301"/>
      <c r="G50" s="301"/>
      <c r="H50" s="30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Šternberk</v>
      </c>
      <c r="I52" s="27" t="s">
        <v>23</v>
      </c>
      <c r="J52" s="49" t="str">
        <f>IF(J12="","",J12)</f>
        <v>26. 1. 2023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Město Šternberk</v>
      </c>
      <c r="I54" s="27" t="s">
        <v>32</v>
      </c>
      <c r="J54" s="30" t="str">
        <f>E21</f>
        <v>Ing. Karel Kubza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>PONVIA CONSTRUCT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93</v>
      </c>
      <c r="D57" s="90"/>
      <c r="E57" s="90"/>
      <c r="F57" s="90"/>
      <c r="G57" s="90"/>
      <c r="H57" s="90"/>
      <c r="I57" s="90"/>
      <c r="J57" s="97" t="s">
        <v>94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73</v>
      </c>
      <c r="J59" s="63">
        <f>J85</f>
        <v>0</v>
      </c>
      <c r="L59" s="32"/>
      <c r="AU59" s="17" t="s">
        <v>95</v>
      </c>
    </row>
    <row r="60" spans="2:47" s="8" customFormat="1" ht="24.95" customHeight="1">
      <c r="B60" s="99"/>
      <c r="D60" s="100" t="s">
        <v>96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19.899999999999999" customHeight="1">
      <c r="B61" s="103"/>
      <c r="D61" s="104" t="s">
        <v>97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9" customFormat="1" ht="19.899999999999999" customHeight="1">
      <c r="B62" s="103"/>
      <c r="D62" s="104" t="s">
        <v>98</v>
      </c>
      <c r="E62" s="105"/>
      <c r="F62" s="105"/>
      <c r="G62" s="105"/>
      <c r="H62" s="105"/>
      <c r="I62" s="105"/>
      <c r="J62" s="106">
        <f>J103</f>
        <v>0</v>
      </c>
      <c r="L62" s="103"/>
    </row>
    <row r="63" spans="2:47" s="9" customFormat="1" ht="19.899999999999999" customHeight="1">
      <c r="B63" s="103"/>
      <c r="D63" s="104" t="s">
        <v>99</v>
      </c>
      <c r="E63" s="105"/>
      <c r="F63" s="105"/>
      <c r="G63" s="105"/>
      <c r="H63" s="105"/>
      <c r="I63" s="105"/>
      <c r="J63" s="106">
        <f>J107</f>
        <v>0</v>
      </c>
      <c r="L63" s="103"/>
    </row>
    <row r="64" spans="2:47" s="9" customFormat="1" ht="19.899999999999999" customHeight="1">
      <c r="B64" s="103"/>
      <c r="D64" s="104" t="s">
        <v>100</v>
      </c>
      <c r="E64" s="105"/>
      <c r="F64" s="105"/>
      <c r="G64" s="105"/>
      <c r="H64" s="105"/>
      <c r="I64" s="105"/>
      <c r="J64" s="106">
        <f>J113</f>
        <v>0</v>
      </c>
      <c r="L64" s="103"/>
    </row>
    <row r="65" spans="2:12" s="9" customFormat="1" ht="19.899999999999999" customHeight="1">
      <c r="B65" s="103"/>
      <c r="D65" s="104" t="s">
        <v>101</v>
      </c>
      <c r="E65" s="105"/>
      <c r="F65" s="105"/>
      <c r="G65" s="105"/>
      <c r="H65" s="105"/>
      <c r="I65" s="105"/>
      <c r="J65" s="106">
        <f>J119</f>
        <v>0</v>
      </c>
      <c r="L65" s="103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102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299" t="str">
        <f>E7</f>
        <v>Rekonstrukce lávky ev.č. L12 přes Sitku</v>
      </c>
      <c r="F75" s="300"/>
      <c r="G75" s="300"/>
      <c r="H75" s="300"/>
      <c r="L75" s="32"/>
    </row>
    <row r="76" spans="2:12" s="1" customFormat="1" ht="12" customHeight="1">
      <c r="B76" s="32"/>
      <c r="C76" s="27" t="s">
        <v>90</v>
      </c>
      <c r="L76" s="32"/>
    </row>
    <row r="77" spans="2:12" s="1" customFormat="1" ht="16.5" customHeight="1">
      <c r="B77" s="32"/>
      <c r="E77" s="281" t="str">
        <f>E9</f>
        <v>SO000 - Vedlejší rozpočtové náklady</v>
      </c>
      <c r="F77" s="301"/>
      <c r="G77" s="301"/>
      <c r="H77" s="301"/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>Šternberk</v>
      </c>
      <c r="I79" s="27" t="s">
        <v>23</v>
      </c>
      <c r="J79" s="49" t="str">
        <f>IF(J12="","",J12)</f>
        <v>26. 1. 2023</v>
      </c>
      <c r="L79" s="32"/>
    </row>
    <row r="80" spans="2:12" s="1" customFormat="1" ht="6.95" customHeight="1">
      <c r="B80" s="32"/>
      <c r="L80" s="32"/>
    </row>
    <row r="81" spans="2:65" s="1" customFormat="1" ht="15.2" customHeight="1">
      <c r="B81" s="32"/>
      <c r="C81" s="27" t="s">
        <v>25</v>
      </c>
      <c r="F81" s="25" t="str">
        <f>E15</f>
        <v>Město Šternberk</v>
      </c>
      <c r="I81" s="27" t="s">
        <v>32</v>
      </c>
      <c r="J81" s="30" t="str">
        <f>E21</f>
        <v>Ing. Karel Kubza</v>
      </c>
      <c r="L81" s="32"/>
    </row>
    <row r="82" spans="2:65" s="1" customFormat="1" ht="25.7" customHeight="1">
      <c r="B82" s="32"/>
      <c r="C82" s="27" t="s">
        <v>30</v>
      </c>
      <c r="F82" s="25" t="str">
        <f>IF(E18="","",E18)</f>
        <v>Vyplň údaj</v>
      </c>
      <c r="I82" s="27" t="s">
        <v>36</v>
      </c>
      <c r="J82" s="30" t="str">
        <f>E24</f>
        <v>PONVIA CONSTRUCT s.r.o.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103</v>
      </c>
      <c r="D84" s="109" t="s">
        <v>60</v>
      </c>
      <c r="E84" s="109" t="s">
        <v>56</v>
      </c>
      <c r="F84" s="109" t="s">
        <v>57</v>
      </c>
      <c r="G84" s="109" t="s">
        <v>104</v>
      </c>
      <c r="H84" s="109" t="s">
        <v>105</v>
      </c>
      <c r="I84" s="109" t="s">
        <v>106</v>
      </c>
      <c r="J84" s="109" t="s">
        <v>94</v>
      </c>
      <c r="K84" s="110" t="s">
        <v>107</v>
      </c>
      <c r="L84" s="107"/>
      <c r="M84" s="56" t="s">
        <v>19</v>
      </c>
      <c r="N84" s="57" t="s">
        <v>45</v>
      </c>
      <c r="O84" s="57" t="s">
        <v>108</v>
      </c>
      <c r="P84" s="57" t="s">
        <v>109</v>
      </c>
      <c r="Q84" s="57" t="s">
        <v>110</v>
      </c>
      <c r="R84" s="57" t="s">
        <v>111</v>
      </c>
      <c r="S84" s="57" t="s">
        <v>112</v>
      </c>
      <c r="T84" s="58" t="s">
        <v>113</v>
      </c>
    </row>
    <row r="85" spans="2:65" s="1" customFormat="1" ht="22.9" customHeight="1">
      <c r="B85" s="32"/>
      <c r="C85" s="61" t="s">
        <v>114</v>
      </c>
      <c r="J85" s="111">
        <f>BK85</f>
        <v>0</v>
      </c>
      <c r="L85" s="32"/>
      <c r="M85" s="59"/>
      <c r="N85" s="50"/>
      <c r="O85" s="50"/>
      <c r="P85" s="112">
        <f>P86</f>
        <v>0</v>
      </c>
      <c r="Q85" s="50"/>
      <c r="R85" s="112">
        <f>R86</f>
        <v>0</v>
      </c>
      <c r="S85" s="50"/>
      <c r="T85" s="113">
        <f>T86</f>
        <v>0</v>
      </c>
      <c r="AT85" s="17" t="s">
        <v>74</v>
      </c>
      <c r="AU85" s="17" t="s">
        <v>95</v>
      </c>
      <c r="BK85" s="114">
        <f>BK86</f>
        <v>0</v>
      </c>
    </row>
    <row r="86" spans="2:65" s="11" customFormat="1" ht="25.9" customHeight="1">
      <c r="B86" s="115"/>
      <c r="D86" s="116" t="s">
        <v>74</v>
      </c>
      <c r="E86" s="117" t="s">
        <v>115</v>
      </c>
      <c r="F86" s="117" t="s">
        <v>81</v>
      </c>
      <c r="I86" s="118"/>
      <c r="J86" s="119">
        <f>BK86</f>
        <v>0</v>
      </c>
      <c r="L86" s="115"/>
      <c r="M86" s="120"/>
      <c r="P86" s="121">
        <f>P87+P103+P107+P113+P119</f>
        <v>0</v>
      </c>
      <c r="R86" s="121">
        <f>R87+R103+R107+R113+R119</f>
        <v>0</v>
      </c>
      <c r="T86" s="122">
        <f>T87+T103+T107+T113+T119</f>
        <v>0</v>
      </c>
      <c r="AR86" s="116" t="s">
        <v>116</v>
      </c>
      <c r="AT86" s="123" t="s">
        <v>74</v>
      </c>
      <c r="AU86" s="123" t="s">
        <v>75</v>
      </c>
      <c r="AY86" s="116" t="s">
        <v>117</v>
      </c>
      <c r="BK86" s="124">
        <f>BK87+BK103+BK107+BK113+BK119</f>
        <v>0</v>
      </c>
    </row>
    <row r="87" spans="2:65" s="11" customFormat="1" ht="22.9" customHeight="1">
      <c r="B87" s="115"/>
      <c r="D87" s="116" t="s">
        <v>74</v>
      </c>
      <c r="E87" s="125" t="s">
        <v>118</v>
      </c>
      <c r="F87" s="125" t="s">
        <v>119</v>
      </c>
      <c r="I87" s="118"/>
      <c r="J87" s="126">
        <f>BK87</f>
        <v>0</v>
      </c>
      <c r="L87" s="115"/>
      <c r="M87" s="120"/>
      <c r="P87" s="121">
        <f>SUM(P88:P102)</f>
        <v>0</v>
      </c>
      <c r="R87" s="121">
        <f>SUM(R88:R102)</f>
        <v>0</v>
      </c>
      <c r="T87" s="122">
        <f>SUM(T88:T102)</f>
        <v>0</v>
      </c>
      <c r="AR87" s="116" t="s">
        <v>116</v>
      </c>
      <c r="AT87" s="123" t="s">
        <v>74</v>
      </c>
      <c r="AU87" s="123" t="s">
        <v>83</v>
      </c>
      <c r="AY87" s="116" t="s">
        <v>117</v>
      </c>
      <c r="BK87" s="124">
        <f>SUM(BK88:BK102)</f>
        <v>0</v>
      </c>
    </row>
    <row r="88" spans="2:65" s="1" customFormat="1" ht="16.5" customHeight="1">
      <c r="B88" s="32"/>
      <c r="C88" s="127" t="s">
        <v>83</v>
      </c>
      <c r="D88" s="127" t="s">
        <v>120</v>
      </c>
      <c r="E88" s="128" t="s">
        <v>121</v>
      </c>
      <c r="F88" s="129" t="s">
        <v>122</v>
      </c>
      <c r="G88" s="130" t="s">
        <v>123</v>
      </c>
      <c r="H88" s="131">
        <v>1</v>
      </c>
      <c r="I88" s="132"/>
      <c r="J88" s="133">
        <f>ROUND(I88*H88,2)</f>
        <v>0</v>
      </c>
      <c r="K88" s="129" t="s">
        <v>124</v>
      </c>
      <c r="L88" s="32"/>
      <c r="M88" s="134" t="s">
        <v>19</v>
      </c>
      <c r="N88" s="135" t="s">
        <v>46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125</v>
      </c>
      <c r="AT88" s="138" t="s">
        <v>120</v>
      </c>
      <c r="AU88" s="138" t="s">
        <v>85</v>
      </c>
      <c r="AY88" s="17" t="s">
        <v>117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83</v>
      </c>
      <c r="BK88" s="139">
        <f>ROUND(I88*H88,2)</f>
        <v>0</v>
      </c>
      <c r="BL88" s="17" t="s">
        <v>125</v>
      </c>
      <c r="BM88" s="138" t="s">
        <v>126</v>
      </c>
    </row>
    <row r="89" spans="2:65" s="1" customFormat="1" ht="11.25">
      <c r="B89" s="32"/>
      <c r="D89" s="140" t="s">
        <v>127</v>
      </c>
      <c r="F89" s="141" t="s">
        <v>122</v>
      </c>
      <c r="I89" s="142"/>
      <c r="L89" s="32"/>
      <c r="M89" s="143"/>
      <c r="T89" s="53"/>
      <c r="AT89" s="17" t="s">
        <v>127</v>
      </c>
      <c r="AU89" s="17" t="s">
        <v>85</v>
      </c>
    </row>
    <row r="90" spans="2:65" s="1" customFormat="1" ht="11.25">
      <c r="B90" s="32"/>
      <c r="D90" s="144" t="s">
        <v>128</v>
      </c>
      <c r="F90" s="145" t="s">
        <v>129</v>
      </c>
      <c r="I90" s="142"/>
      <c r="L90" s="32"/>
      <c r="M90" s="143"/>
      <c r="T90" s="53"/>
      <c r="AT90" s="17" t="s">
        <v>128</v>
      </c>
      <c r="AU90" s="17" t="s">
        <v>85</v>
      </c>
    </row>
    <row r="91" spans="2:65" s="1" customFormat="1" ht="39">
      <c r="B91" s="32"/>
      <c r="D91" s="140" t="s">
        <v>130</v>
      </c>
      <c r="F91" s="146" t="s">
        <v>131</v>
      </c>
      <c r="I91" s="142"/>
      <c r="L91" s="32"/>
      <c r="M91" s="143"/>
      <c r="T91" s="53"/>
      <c r="AT91" s="17" t="s">
        <v>130</v>
      </c>
      <c r="AU91" s="17" t="s">
        <v>85</v>
      </c>
    </row>
    <row r="92" spans="2:65" s="12" customFormat="1" ht="11.25">
      <c r="B92" s="147"/>
      <c r="D92" s="140" t="s">
        <v>132</v>
      </c>
      <c r="E92" s="148" t="s">
        <v>19</v>
      </c>
      <c r="F92" s="149" t="s">
        <v>133</v>
      </c>
      <c r="H92" s="150">
        <v>1</v>
      </c>
      <c r="I92" s="151"/>
      <c r="L92" s="147"/>
      <c r="M92" s="152"/>
      <c r="T92" s="153"/>
      <c r="AT92" s="148" t="s">
        <v>132</v>
      </c>
      <c r="AU92" s="148" t="s">
        <v>85</v>
      </c>
      <c r="AV92" s="12" t="s">
        <v>85</v>
      </c>
      <c r="AW92" s="12" t="s">
        <v>35</v>
      </c>
      <c r="AX92" s="12" t="s">
        <v>83</v>
      </c>
      <c r="AY92" s="148" t="s">
        <v>117</v>
      </c>
    </row>
    <row r="93" spans="2:65" s="1" customFormat="1" ht="16.5" customHeight="1">
      <c r="B93" s="32"/>
      <c r="C93" s="127" t="s">
        <v>85</v>
      </c>
      <c r="D93" s="127" t="s">
        <v>120</v>
      </c>
      <c r="E93" s="128" t="s">
        <v>134</v>
      </c>
      <c r="F93" s="129" t="s">
        <v>135</v>
      </c>
      <c r="G93" s="130" t="s">
        <v>123</v>
      </c>
      <c r="H93" s="131">
        <v>1</v>
      </c>
      <c r="I93" s="132"/>
      <c r="J93" s="133">
        <f>ROUND(I93*H93,2)</f>
        <v>0</v>
      </c>
      <c r="K93" s="129" t="s">
        <v>124</v>
      </c>
      <c r="L93" s="32"/>
      <c r="M93" s="134" t="s">
        <v>19</v>
      </c>
      <c r="N93" s="135" t="s">
        <v>46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125</v>
      </c>
      <c r="AT93" s="138" t="s">
        <v>120</v>
      </c>
      <c r="AU93" s="138" t="s">
        <v>85</v>
      </c>
      <c r="AY93" s="17" t="s">
        <v>117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83</v>
      </c>
      <c r="BK93" s="139">
        <f>ROUND(I93*H93,2)</f>
        <v>0</v>
      </c>
      <c r="BL93" s="17" t="s">
        <v>125</v>
      </c>
      <c r="BM93" s="138" t="s">
        <v>136</v>
      </c>
    </row>
    <row r="94" spans="2:65" s="1" customFormat="1" ht="11.25">
      <c r="B94" s="32"/>
      <c r="D94" s="140" t="s">
        <v>127</v>
      </c>
      <c r="F94" s="141" t="s">
        <v>135</v>
      </c>
      <c r="I94" s="142"/>
      <c r="L94" s="32"/>
      <c r="M94" s="143"/>
      <c r="T94" s="53"/>
      <c r="AT94" s="17" t="s">
        <v>127</v>
      </c>
      <c r="AU94" s="17" t="s">
        <v>85</v>
      </c>
    </row>
    <row r="95" spans="2:65" s="1" customFormat="1" ht="11.25">
      <c r="B95" s="32"/>
      <c r="D95" s="144" t="s">
        <v>128</v>
      </c>
      <c r="F95" s="145" t="s">
        <v>137</v>
      </c>
      <c r="I95" s="142"/>
      <c r="L95" s="32"/>
      <c r="M95" s="143"/>
      <c r="T95" s="53"/>
      <c r="AT95" s="17" t="s">
        <v>128</v>
      </c>
      <c r="AU95" s="17" t="s">
        <v>85</v>
      </c>
    </row>
    <row r="96" spans="2:65" s="1" customFormat="1" ht="16.5" customHeight="1">
      <c r="B96" s="32"/>
      <c r="C96" s="127" t="s">
        <v>138</v>
      </c>
      <c r="D96" s="127" t="s">
        <v>120</v>
      </c>
      <c r="E96" s="128" t="s">
        <v>139</v>
      </c>
      <c r="F96" s="129" t="s">
        <v>140</v>
      </c>
      <c r="G96" s="130" t="s">
        <v>123</v>
      </c>
      <c r="H96" s="131">
        <v>1</v>
      </c>
      <c r="I96" s="132"/>
      <c r="J96" s="133">
        <f>ROUND(I96*H96,2)</f>
        <v>0</v>
      </c>
      <c r="K96" s="129" t="s">
        <v>124</v>
      </c>
      <c r="L96" s="32"/>
      <c r="M96" s="134" t="s">
        <v>19</v>
      </c>
      <c r="N96" s="135" t="s">
        <v>46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125</v>
      </c>
      <c r="AT96" s="138" t="s">
        <v>120</v>
      </c>
      <c r="AU96" s="138" t="s">
        <v>85</v>
      </c>
      <c r="AY96" s="17" t="s">
        <v>117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83</v>
      </c>
      <c r="BK96" s="139">
        <f>ROUND(I96*H96,2)</f>
        <v>0</v>
      </c>
      <c r="BL96" s="17" t="s">
        <v>125</v>
      </c>
      <c r="BM96" s="138" t="s">
        <v>141</v>
      </c>
    </row>
    <row r="97" spans="2:65" s="1" customFormat="1" ht="11.25">
      <c r="B97" s="32"/>
      <c r="D97" s="140" t="s">
        <v>127</v>
      </c>
      <c r="F97" s="141" t="s">
        <v>140</v>
      </c>
      <c r="I97" s="142"/>
      <c r="L97" s="32"/>
      <c r="M97" s="143"/>
      <c r="T97" s="53"/>
      <c r="AT97" s="17" t="s">
        <v>127</v>
      </c>
      <c r="AU97" s="17" t="s">
        <v>85</v>
      </c>
    </row>
    <row r="98" spans="2:65" s="1" customFormat="1" ht="11.25">
      <c r="B98" s="32"/>
      <c r="D98" s="144" t="s">
        <v>128</v>
      </c>
      <c r="F98" s="145" t="s">
        <v>142</v>
      </c>
      <c r="I98" s="142"/>
      <c r="L98" s="32"/>
      <c r="M98" s="143"/>
      <c r="T98" s="53"/>
      <c r="AT98" s="17" t="s">
        <v>128</v>
      </c>
      <c r="AU98" s="17" t="s">
        <v>85</v>
      </c>
    </row>
    <row r="99" spans="2:65" s="1" customFormat="1" ht="19.5">
      <c r="B99" s="32"/>
      <c r="D99" s="140" t="s">
        <v>130</v>
      </c>
      <c r="F99" s="146" t="s">
        <v>143</v>
      </c>
      <c r="I99" s="142"/>
      <c r="L99" s="32"/>
      <c r="M99" s="143"/>
      <c r="T99" s="53"/>
      <c r="AT99" s="17" t="s">
        <v>130</v>
      </c>
      <c r="AU99" s="17" t="s">
        <v>85</v>
      </c>
    </row>
    <row r="100" spans="2:65" s="1" customFormat="1" ht="16.5" customHeight="1">
      <c r="B100" s="32"/>
      <c r="C100" s="127" t="s">
        <v>144</v>
      </c>
      <c r="D100" s="127" t="s">
        <v>120</v>
      </c>
      <c r="E100" s="128" t="s">
        <v>145</v>
      </c>
      <c r="F100" s="129" t="s">
        <v>146</v>
      </c>
      <c r="G100" s="130" t="s">
        <v>123</v>
      </c>
      <c r="H100" s="131">
        <v>1</v>
      </c>
      <c r="I100" s="132"/>
      <c r="J100" s="133">
        <f>ROUND(I100*H100,2)</f>
        <v>0</v>
      </c>
      <c r="K100" s="129" t="s">
        <v>124</v>
      </c>
      <c r="L100" s="32"/>
      <c r="M100" s="134" t="s">
        <v>19</v>
      </c>
      <c r="N100" s="135" t="s">
        <v>46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125</v>
      </c>
      <c r="AT100" s="138" t="s">
        <v>120</v>
      </c>
      <c r="AU100" s="138" t="s">
        <v>85</v>
      </c>
      <c r="AY100" s="17" t="s">
        <v>117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83</v>
      </c>
      <c r="BK100" s="139">
        <f>ROUND(I100*H100,2)</f>
        <v>0</v>
      </c>
      <c r="BL100" s="17" t="s">
        <v>125</v>
      </c>
      <c r="BM100" s="138" t="s">
        <v>147</v>
      </c>
    </row>
    <row r="101" spans="2:65" s="1" customFormat="1" ht="11.25">
      <c r="B101" s="32"/>
      <c r="D101" s="140" t="s">
        <v>127</v>
      </c>
      <c r="F101" s="141" t="s">
        <v>146</v>
      </c>
      <c r="I101" s="142"/>
      <c r="L101" s="32"/>
      <c r="M101" s="143"/>
      <c r="T101" s="53"/>
      <c r="AT101" s="17" t="s">
        <v>127</v>
      </c>
      <c r="AU101" s="17" t="s">
        <v>85</v>
      </c>
    </row>
    <row r="102" spans="2:65" s="1" customFormat="1" ht="11.25">
      <c r="B102" s="32"/>
      <c r="D102" s="144" t="s">
        <v>128</v>
      </c>
      <c r="F102" s="145" t="s">
        <v>148</v>
      </c>
      <c r="I102" s="142"/>
      <c r="L102" s="32"/>
      <c r="M102" s="143"/>
      <c r="T102" s="53"/>
      <c r="AT102" s="17" t="s">
        <v>128</v>
      </c>
      <c r="AU102" s="17" t="s">
        <v>85</v>
      </c>
    </row>
    <row r="103" spans="2:65" s="11" customFormat="1" ht="22.9" customHeight="1">
      <c r="B103" s="115"/>
      <c r="D103" s="116" t="s">
        <v>74</v>
      </c>
      <c r="E103" s="125" t="s">
        <v>149</v>
      </c>
      <c r="F103" s="125" t="s">
        <v>150</v>
      </c>
      <c r="I103" s="118"/>
      <c r="J103" s="126">
        <f>BK103</f>
        <v>0</v>
      </c>
      <c r="L103" s="115"/>
      <c r="M103" s="120"/>
      <c r="P103" s="121">
        <f>SUM(P104:P106)</f>
        <v>0</v>
      </c>
      <c r="R103" s="121">
        <f>SUM(R104:R106)</f>
        <v>0</v>
      </c>
      <c r="T103" s="122">
        <f>SUM(T104:T106)</f>
        <v>0</v>
      </c>
      <c r="AR103" s="116" t="s">
        <v>116</v>
      </c>
      <c r="AT103" s="123" t="s">
        <v>74</v>
      </c>
      <c r="AU103" s="123" t="s">
        <v>83</v>
      </c>
      <c r="AY103" s="116" t="s">
        <v>117</v>
      </c>
      <c r="BK103" s="124">
        <f>SUM(BK104:BK106)</f>
        <v>0</v>
      </c>
    </row>
    <row r="104" spans="2:65" s="1" customFormat="1" ht="16.5" customHeight="1">
      <c r="B104" s="32"/>
      <c r="C104" s="127" t="s">
        <v>116</v>
      </c>
      <c r="D104" s="127" t="s">
        <v>120</v>
      </c>
      <c r="E104" s="128" t="s">
        <v>151</v>
      </c>
      <c r="F104" s="129" t="s">
        <v>150</v>
      </c>
      <c r="G104" s="130" t="s">
        <v>123</v>
      </c>
      <c r="H104" s="131">
        <v>1</v>
      </c>
      <c r="I104" s="132"/>
      <c r="J104" s="133">
        <f>ROUND(I104*H104,2)</f>
        <v>0</v>
      </c>
      <c r="K104" s="129" t="s">
        <v>124</v>
      </c>
      <c r="L104" s="32"/>
      <c r="M104" s="134" t="s">
        <v>19</v>
      </c>
      <c r="N104" s="135" t="s">
        <v>46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125</v>
      </c>
      <c r="AT104" s="138" t="s">
        <v>120</v>
      </c>
      <c r="AU104" s="138" t="s">
        <v>85</v>
      </c>
      <c r="AY104" s="17" t="s">
        <v>117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83</v>
      </c>
      <c r="BK104" s="139">
        <f>ROUND(I104*H104,2)</f>
        <v>0</v>
      </c>
      <c r="BL104" s="17" t="s">
        <v>125</v>
      </c>
      <c r="BM104" s="138" t="s">
        <v>152</v>
      </c>
    </row>
    <row r="105" spans="2:65" s="1" customFormat="1" ht="11.25">
      <c r="B105" s="32"/>
      <c r="D105" s="140" t="s">
        <v>127</v>
      </c>
      <c r="F105" s="141" t="s">
        <v>150</v>
      </c>
      <c r="I105" s="142"/>
      <c r="L105" s="32"/>
      <c r="M105" s="143"/>
      <c r="T105" s="53"/>
      <c r="AT105" s="17" t="s">
        <v>127</v>
      </c>
      <c r="AU105" s="17" t="s">
        <v>85</v>
      </c>
    </row>
    <row r="106" spans="2:65" s="1" customFormat="1" ht="11.25">
      <c r="B106" s="32"/>
      <c r="D106" s="144" t="s">
        <v>128</v>
      </c>
      <c r="F106" s="145" t="s">
        <v>153</v>
      </c>
      <c r="I106" s="142"/>
      <c r="L106" s="32"/>
      <c r="M106" s="143"/>
      <c r="T106" s="53"/>
      <c r="AT106" s="17" t="s">
        <v>128</v>
      </c>
      <c r="AU106" s="17" t="s">
        <v>85</v>
      </c>
    </row>
    <row r="107" spans="2:65" s="11" customFormat="1" ht="22.9" customHeight="1">
      <c r="B107" s="115"/>
      <c r="D107" s="116" t="s">
        <v>74</v>
      </c>
      <c r="E107" s="125" t="s">
        <v>154</v>
      </c>
      <c r="F107" s="125" t="s">
        <v>155</v>
      </c>
      <c r="I107" s="118"/>
      <c r="J107" s="126">
        <f>BK107</f>
        <v>0</v>
      </c>
      <c r="L107" s="115"/>
      <c r="M107" s="120"/>
      <c r="P107" s="121">
        <f>SUM(P108:P112)</f>
        <v>0</v>
      </c>
      <c r="R107" s="121">
        <f>SUM(R108:R112)</f>
        <v>0</v>
      </c>
      <c r="T107" s="122">
        <f>SUM(T108:T112)</f>
        <v>0</v>
      </c>
      <c r="AR107" s="116" t="s">
        <v>116</v>
      </c>
      <c r="AT107" s="123" t="s">
        <v>74</v>
      </c>
      <c r="AU107" s="123" t="s">
        <v>83</v>
      </c>
      <c r="AY107" s="116" t="s">
        <v>117</v>
      </c>
      <c r="BK107" s="124">
        <f>SUM(BK108:BK112)</f>
        <v>0</v>
      </c>
    </row>
    <row r="108" spans="2:65" s="1" customFormat="1" ht="16.5" customHeight="1">
      <c r="B108" s="32"/>
      <c r="C108" s="127" t="s">
        <v>156</v>
      </c>
      <c r="D108" s="127" t="s">
        <v>120</v>
      </c>
      <c r="E108" s="128" t="s">
        <v>157</v>
      </c>
      <c r="F108" s="129" t="s">
        <v>158</v>
      </c>
      <c r="G108" s="130" t="s">
        <v>123</v>
      </c>
      <c r="H108" s="131">
        <v>1</v>
      </c>
      <c r="I108" s="132"/>
      <c r="J108" s="133">
        <f>ROUND(I108*H108,2)</f>
        <v>0</v>
      </c>
      <c r="K108" s="129" t="s">
        <v>124</v>
      </c>
      <c r="L108" s="32"/>
      <c r="M108" s="134" t="s">
        <v>19</v>
      </c>
      <c r="N108" s="135" t="s">
        <v>46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125</v>
      </c>
      <c r="AT108" s="138" t="s">
        <v>120</v>
      </c>
      <c r="AU108" s="138" t="s">
        <v>85</v>
      </c>
      <c r="AY108" s="17" t="s">
        <v>117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83</v>
      </c>
      <c r="BK108" s="139">
        <f>ROUND(I108*H108,2)</f>
        <v>0</v>
      </c>
      <c r="BL108" s="17" t="s">
        <v>125</v>
      </c>
      <c r="BM108" s="138" t="s">
        <v>159</v>
      </c>
    </row>
    <row r="109" spans="2:65" s="1" customFormat="1" ht="11.25">
      <c r="B109" s="32"/>
      <c r="D109" s="140" t="s">
        <v>127</v>
      </c>
      <c r="F109" s="141" t="s">
        <v>158</v>
      </c>
      <c r="I109" s="142"/>
      <c r="L109" s="32"/>
      <c r="M109" s="143"/>
      <c r="T109" s="53"/>
      <c r="AT109" s="17" t="s">
        <v>127</v>
      </c>
      <c r="AU109" s="17" t="s">
        <v>85</v>
      </c>
    </row>
    <row r="110" spans="2:65" s="1" customFormat="1" ht="11.25">
      <c r="B110" s="32"/>
      <c r="D110" s="144" t="s">
        <v>128</v>
      </c>
      <c r="F110" s="145" t="s">
        <v>160</v>
      </c>
      <c r="I110" s="142"/>
      <c r="L110" s="32"/>
      <c r="M110" s="143"/>
      <c r="T110" s="53"/>
      <c r="AT110" s="17" t="s">
        <v>128</v>
      </c>
      <c r="AU110" s="17" t="s">
        <v>85</v>
      </c>
    </row>
    <row r="111" spans="2:65" s="1" customFormat="1" ht="19.5">
      <c r="B111" s="32"/>
      <c r="D111" s="140" t="s">
        <v>130</v>
      </c>
      <c r="F111" s="146" t="s">
        <v>161</v>
      </c>
      <c r="I111" s="142"/>
      <c r="L111" s="32"/>
      <c r="M111" s="143"/>
      <c r="T111" s="53"/>
      <c r="AT111" s="17" t="s">
        <v>130</v>
      </c>
      <c r="AU111" s="17" t="s">
        <v>85</v>
      </c>
    </row>
    <row r="112" spans="2:65" s="12" customFormat="1" ht="11.25">
      <c r="B112" s="147"/>
      <c r="D112" s="140" t="s">
        <v>132</v>
      </c>
      <c r="E112" s="148" t="s">
        <v>19</v>
      </c>
      <c r="F112" s="149" t="s">
        <v>133</v>
      </c>
      <c r="H112" s="150">
        <v>1</v>
      </c>
      <c r="I112" s="151"/>
      <c r="L112" s="147"/>
      <c r="M112" s="152"/>
      <c r="T112" s="153"/>
      <c r="AT112" s="148" t="s">
        <v>132</v>
      </c>
      <c r="AU112" s="148" t="s">
        <v>85</v>
      </c>
      <c r="AV112" s="12" t="s">
        <v>85</v>
      </c>
      <c r="AW112" s="12" t="s">
        <v>35</v>
      </c>
      <c r="AX112" s="12" t="s">
        <v>83</v>
      </c>
      <c r="AY112" s="148" t="s">
        <v>117</v>
      </c>
    </row>
    <row r="113" spans="2:65" s="11" customFormat="1" ht="22.9" customHeight="1">
      <c r="B113" s="115"/>
      <c r="D113" s="116" t="s">
        <v>74</v>
      </c>
      <c r="E113" s="125" t="s">
        <v>162</v>
      </c>
      <c r="F113" s="125" t="s">
        <v>163</v>
      </c>
      <c r="I113" s="118"/>
      <c r="J113" s="126">
        <f>BK113</f>
        <v>0</v>
      </c>
      <c r="L113" s="115"/>
      <c r="M113" s="120"/>
      <c r="P113" s="121">
        <f>SUM(P114:P118)</f>
        <v>0</v>
      </c>
      <c r="R113" s="121">
        <f>SUM(R114:R118)</f>
        <v>0</v>
      </c>
      <c r="T113" s="122">
        <f>SUM(T114:T118)</f>
        <v>0</v>
      </c>
      <c r="AR113" s="116" t="s">
        <v>116</v>
      </c>
      <c r="AT113" s="123" t="s">
        <v>74</v>
      </c>
      <c r="AU113" s="123" t="s">
        <v>83</v>
      </c>
      <c r="AY113" s="116" t="s">
        <v>117</v>
      </c>
      <c r="BK113" s="124">
        <f>SUM(BK114:BK118)</f>
        <v>0</v>
      </c>
    </row>
    <row r="114" spans="2:65" s="1" customFormat="1" ht="16.5" customHeight="1">
      <c r="B114" s="32"/>
      <c r="C114" s="127" t="s">
        <v>164</v>
      </c>
      <c r="D114" s="127" t="s">
        <v>120</v>
      </c>
      <c r="E114" s="128" t="s">
        <v>165</v>
      </c>
      <c r="F114" s="129" t="s">
        <v>166</v>
      </c>
      <c r="G114" s="130" t="s">
        <v>123</v>
      </c>
      <c r="H114" s="131">
        <v>1</v>
      </c>
      <c r="I114" s="132"/>
      <c r="J114" s="133">
        <f>ROUND(I114*H114,2)</f>
        <v>0</v>
      </c>
      <c r="K114" s="129" t="s">
        <v>124</v>
      </c>
      <c r="L114" s="32"/>
      <c r="M114" s="134" t="s">
        <v>19</v>
      </c>
      <c r="N114" s="135" t="s">
        <v>46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125</v>
      </c>
      <c r="AT114" s="138" t="s">
        <v>120</v>
      </c>
      <c r="AU114" s="138" t="s">
        <v>85</v>
      </c>
      <c r="AY114" s="17" t="s">
        <v>117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83</v>
      </c>
      <c r="BK114" s="139">
        <f>ROUND(I114*H114,2)</f>
        <v>0</v>
      </c>
      <c r="BL114" s="17" t="s">
        <v>125</v>
      </c>
      <c r="BM114" s="138" t="s">
        <v>167</v>
      </c>
    </row>
    <row r="115" spans="2:65" s="1" customFormat="1" ht="11.25">
      <c r="B115" s="32"/>
      <c r="D115" s="140" t="s">
        <v>127</v>
      </c>
      <c r="F115" s="141" t="s">
        <v>166</v>
      </c>
      <c r="I115" s="142"/>
      <c r="L115" s="32"/>
      <c r="M115" s="143"/>
      <c r="T115" s="53"/>
      <c r="AT115" s="17" t="s">
        <v>127</v>
      </c>
      <c r="AU115" s="17" t="s">
        <v>85</v>
      </c>
    </row>
    <row r="116" spans="2:65" s="1" customFormat="1" ht="11.25">
      <c r="B116" s="32"/>
      <c r="D116" s="144" t="s">
        <v>128</v>
      </c>
      <c r="F116" s="145" t="s">
        <v>168</v>
      </c>
      <c r="I116" s="142"/>
      <c r="L116" s="32"/>
      <c r="M116" s="143"/>
      <c r="T116" s="53"/>
      <c r="AT116" s="17" t="s">
        <v>128</v>
      </c>
      <c r="AU116" s="17" t="s">
        <v>85</v>
      </c>
    </row>
    <row r="117" spans="2:65" s="1" customFormat="1" ht="29.25">
      <c r="B117" s="32"/>
      <c r="D117" s="140" t="s">
        <v>130</v>
      </c>
      <c r="F117" s="146" t="s">
        <v>169</v>
      </c>
      <c r="I117" s="142"/>
      <c r="L117" s="32"/>
      <c r="M117" s="143"/>
      <c r="T117" s="53"/>
      <c r="AT117" s="17" t="s">
        <v>130</v>
      </c>
      <c r="AU117" s="17" t="s">
        <v>85</v>
      </c>
    </row>
    <row r="118" spans="2:65" s="12" customFormat="1" ht="11.25">
      <c r="B118" s="147"/>
      <c r="D118" s="140" t="s">
        <v>132</v>
      </c>
      <c r="E118" s="148" t="s">
        <v>19</v>
      </c>
      <c r="F118" s="149" t="s">
        <v>133</v>
      </c>
      <c r="H118" s="150">
        <v>1</v>
      </c>
      <c r="I118" s="151"/>
      <c r="L118" s="147"/>
      <c r="M118" s="152"/>
      <c r="T118" s="153"/>
      <c r="AT118" s="148" t="s">
        <v>132</v>
      </c>
      <c r="AU118" s="148" t="s">
        <v>85</v>
      </c>
      <c r="AV118" s="12" t="s">
        <v>85</v>
      </c>
      <c r="AW118" s="12" t="s">
        <v>35</v>
      </c>
      <c r="AX118" s="12" t="s">
        <v>83</v>
      </c>
      <c r="AY118" s="148" t="s">
        <v>117</v>
      </c>
    </row>
    <row r="119" spans="2:65" s="11" customFormat="1" ht="22.9" customHeight="1">
      <c r="B119" s="115"/>
      <c r="D119" s="116" t="s">
        <v>74</v>
      </c>
      <c r="E119" s="125" t="s">
        <v>170</v>
      </c>
      <c r="F119" s="125" t="s">
        <v>171</v>
      </c>
      <c r="I119" s="118"/>
      <c r="J119" s="126">
        <f>BK119</f>
        <v>0</v>
      </c>
      <c r="L119" s="115"/>
      <c r="M119" s="120"/>
      <c r="P119" s="121">
        <f>SUM(P120:P124)</f>
        <v>0</v>
      </c>
      <c r="R119" s="121">
        <f>SUM(R120:R124)</f>
        <v>0</v>
      </c>
      <c r="T119" s="122">
        <f>SUM(T120:T124)</f>
        <v>0</v>
      </c>
      <c r="AR119" s="116" t="s">
        <v>116</v>
      </c>
      <c r="AT119" s="123" t="s">
        <v>74</v>
      </c>
      <c r="AU119" s="123" t="s">
        <v>83</v>
      </c>
      <c r="AY119" s="116" t="s">
        <v>117</v>
      </c>
      <c r="BK119" s="124">
        <f>SUM(BK120:BK124)</f>
        <v>0</v>
      </c>
    </row>
    <row r="120" spans="2:65" s="1" customFormat="1" ht="16.5" customHeight="1">
      <c r="B120" s="32"/>
      <c r="C120" s="127" t="s">
        <v>172</v>
      </c>
      <c r="D120" s="127" t="s">
        <v>120</v>
      </c>
      <c r="E120" s="128" t="s">
        <v>173</v>
      </c>
      <c r="F120" s="129" t="s">
        <v>171</v>
      </c>
      <c r="G120" s="130" t="s">
        <v>123</v>
      </c>
      <c r="H120" s="131">
        <v>1</v>
      </c>
      <c r="I120" s="132"/>
      <c r="J120" s="133">
        <f>ROUND(I120*H120,2)</f>
        <v>0</v>
      </c>
      <c r="K120" s="129" t="s">
        <v>124</v>
      </c>
      <c r="L120" s="32"/>
      <c r="M120" s="134" t="s">
        <v>19</v>
      </c>
      <c r="N120" s="135" t="s">
        <v>46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125</v>
      </c>
      <c r="AT120" s="138" t="s">
        <v>120</v>
      </c>
      <c r="AU120" s="138" t="s">
        <v>85</v>
      </c>
      <c r="AY120" s="17" t="s">
        <v>117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83</v>
      </c>
      <c r="BK120" s="139">
        <f>ROUND(I120*H120,2)</f>
        <v>0</v>
      </c>
      <c r="BL120" s="17" t="s">
        <v>125</v>
      </c>
      <c r="BM120" s="138" t="s">
        <v>174</v>
      </c>
    </row>
    <row r="121" spans="2:65" s="1" customFormat="1" ht="11.25">
      <c r="B121" s="32"/>
      <c r="D121" s="140" t="s">
        <v>127</v>
      </c>
      <c r="F121" s="141" t="s">
        <v>171</v>
      </c>
      <c r="I121" s="142"/>
      <c r="L121" s="32"/>
      <c r="M121" s="143"/>
      <c r="T121" s="53"/>
      <c r="AT121" s="17" t="s">
        <v>127</v>
      </c>
      <c r="AU121" s="17" t="s">
        <v>85</v>
      </c>
    </row>
    <row r="122" spans="2:65" s="1" customFormat="1" ht="11.25">
      <c r="B122" s="32"/>
      <c r="D122" s="144" t="s">
        <v>128</v>
      </c>
      <c r="F122" s="145" t="s">
        <v>175</v>
      </c>
      <c r="I122" s="142"/>
      <c r="L122" s="32"/>
      <c r="M122" s="143"/>
      <c r="T122" s="53"/>
      <c r="AT122" s="17" t="s">
        <v>128</v>
      </c>
      <c r="AU122" s="17" t="s">
        <v>85</v>
      </c>
    </row>
    <row r="123" spans="2:65" s="1" customFormat="1" ht="19.5">
      <c r="B123" s="32"/>
      <c r="D123" s="140" t="s">
        <v>130</v>
      </c>
      <c r="F123" s="146" t="s">
        <v>176</v>
      </c>
      <c r="I123" s="142"/>
      <c r="L123" s="32"/>
      <c r="M123" s="143"/>
      <c r="T123" s="53"/>
      <c r="AT123" s="17" t="s">
        <v>130</v>
      </c>
      <c r="AU123" s="17" t="s">
        <v>85</v>
      </c>
    </row>
    <row r="124" spans="2:65" s="12" customFormat="1" ht="11.25">
      <c r="B124" s="147"/>
      <c r="D124" s="140" t="s">
        <v>132</v>
      </c>
      <c r="E124" s="148" t="s">
        <v>19</v>
      </c>
      <c r="F124" s="149" t="s">
        <v>133</v>
      </c>
      <c r="H124" s="150">
        <v>1</v>
      </c>
      <c r="I124" s="151"/>
      <c r="L124" s="147"/>
      <c r="M124" s="154"/>
      <c r="N124" s="155"/>
      <c r="O124" s="155"/>
      <c r="P124" s="155"/>
      <c r="Q124" s="155"/>
      <c r="R124" s="155"/>
      <c r="S124" s="155"/>
      <c r="T124" s="156"/>
      <c r="AT124" s="148" t="s">
        <v>132</v>
      </c>
      <c r="AU124" s="148" t="s">
        <v>85</v>
      </c>
      <c r="AV124" s="12" t="s">
        <v>85</v>
      </c>
      <c r="AW124" s="12" t="s">
        <v>35</v>
      </c>
      <c r="AX124" s="12" t="s">
        <v>83</v>
      </c>
      <c r="AY124" s="148" t="s">
        <v>117</v>
      </c>
    </row>
    <row r="125" spans="2:65" s="1" customFormat="1" ht="6.95" customHeight="1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32"/>
    </row>
  </sheetData>
  <sheetProtection algorithmName="SHA-512" hashValue="WBgW+w6K+YvWFGWPpW1zBwBasKOwUh/3Dl62KvECS5Ntf9P13ZV3WWvHeTVEL7PIE1/22OElQZI/Sc60wKNLyg==" saltValue="VvC8DOI39xswS5rVabHSUcTt5DVtgPFVornf81NGOrxncvrZQDmrqIb+YulnhU4w3yhM1nFgFj9DFUMzg3khjA==" spinCount="100000" sheet="1" objects="1" scenarios="1" formatColumns="0" formatRows="0" autoFilter="0"/>
  <autoFilter ref="C84:K124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5" r:id="rId2" xr:uid="{00000000-0004-0000-0100-000001000000}"/>
    <hyperlink ref="F98" r:id="rId3" xr:uid="{00000000-0004-0000-0100-000002000000}"/>
    <hyperlink ref="F102" r:id="rId4" xr:uid="{00000000-0004-0000-0100-000003000000}"/>
    <hyperlink ref="F106" r:id="rId5" xr:uid="{00000000-0004-0000-0100-000004000000}"/>
    <hyperlink ref="F110" r:id="rId6" xr:uid="{00000000-0004-0000-0100-000005000000}"/>
    <hyperlink ref="F116" r:id="rId7" xr:uid="{00000000-0004-0000-0100-000006000000}"/>
    <hyperlink ref="F122" r:id="rId8" xr:uid="{00000000-0004-0000-01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89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9" t="str">
        <f>'Rekapitulace stavby'!K6</f>
        <v>Rekonstrukce lávky ev.č. L12 přes Sitku</v>
      </c>
      <c r="F7" s="300"/>
      <c r="G7" s="300"/>
      <c r="H7" s="300"/>
      <c r="L7" s="20"/>
    </row>
    <row r="8" spans="2:46" s="1" customFormat="1" ht="12" customHeight="1">
      <c r="B8" s="32"/>
      <c r="D8" s="27" t="s">
        <v>90</v>
      </c>
      <c r="L8" s="32"/>
    </row>
    <row r="9" spans="2:46" s="1" customFormat="1" ht="16.5" customHeight="1">
      <c r="B9" s="32"/>
      <c r="E9" s="281" t="s">
        <v>177</v>
      </c>
      <c r="F9" s="301"/>
      <c r="G9" s="301"/>
      <c r="H9" s="301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26. 1. 2023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65"/>
      <c r="G18" s="265"/>
      <c r="H18" s="265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33</v>
      </c>
      <c r="I21" s="27" t="s">
        <v>29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37</v>
      </c>
      <c r="L23" s="32"/>
    </row>
    <row r="24" spans="2:12" s="1" customFormat="1" ht="18" customHeight="1">
      <c r="B24" s="32"/>
      <c r="E24" s="25" t="s">
        <v>38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16.5" customHeight="1">
      <c r="B27" s="86"/>
      <c r="E27" s="270" t="s">
        <v>19</v>
      </c>
      <c r="F27" s="270"/>
      <c r="G27" s="270"/>
      <c r="H27" s="27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41</v>
      </c>
      <c r="J30" s="63">
        <f>ROUND(J89,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>
      <c r="B33" s="32"/>
      <c r="D33" s="52" t="s">
        <v>45</v>
      </c>
      <c r="E33" s="27" t="s">
        <v>46</v>
      </c>
      <c r="F33" s="88">
        <f>ROUND((SUM(BE89:BE361)),  2)</f>
        <v>0</v>
      </c>
      <c r="I33" s="89">
        <v>0.21</v>
      </c>
      <c r="J33" s="88">
        <f>ROUND(((SUM(BE89:BE361))*I33),  2)</f>
        <v>0</v>
      </c>
      <c r="L33" s="32"/>
    </row>
    <row r="34" spans="2:12" s="1" customFormat="1" ht="14.45" customHeight="1">
      <c r="B34" s="32"/>
      <c r="E34" s="27" t="s">
        <v>47</v>
      </c>
      <c r="F34" s="88">
        <f>ROUND((SUM(BF89:BF361)),  2)</f>
        <v>0</v>
      </c>
      <c r="I34" s="89">
        <v>0.15</v>
      </c>
      <c r="J34" s="88">
        <f>ROUND(((SUM(BF89:BF361))*I34),  2)</f>
        <v>0</v>
      </c>
      <c r="L34" s="32"/>
    </row>
    <row r="35" spans="2:12" s="1" customFormat="1" ht="14.45" hidden="1" customHeight="1">
      <c r="B35" s="32"/>
      <c r="E35" s="27" t="s">
        <v>48</v>
      </c>
      <c r="F35" s="88">
        <f>ROUND((SUM(BG89:BG361)),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49</v>
      </c>
      <c r="F36" s="88">
        <f>ROUND((SUM(BH89:BH361)),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50</v>
      </c>
      <c r="F37" s="88">
        <f>ROUND((SUM(BI89:BI361)),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51</v>
      </c>
      <c r="E39" s="54"/>
      <c r="F39" s="54"/>
      <c r="G39" s="92" t="s">
        <v>52</v>
      </c>
      <c r="H39" s="93" t="s">
        <v>53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92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9" t="str">
        <f>E7</f>
        <v>Rekonstrukce lávky ev.č. L12 přes Sitku</v>
      </c>
      <c r="F48" s="300"/>
      <c r="G48" s="300"/>
      <c r="H48" s="300"/>
      <c r="L48" s="32"/>
    </row>
    <row r="49" spans="2:47" s="1" customFormat="1" ht="12" customHeight="1">
      <c r="B49" s="32"/>
      <c r="C49" s="27" t="s">
        <v>90</v>
      </c>
      <c r="L49" s="32"/>
    </row>
    <row r="50" spans="2:47" s="1" customFormat="1" ht="16.5" customHeight="1">
      <c r="B50" s="32"/>
      <c r="E50" s="281" t="str">
        <f>E9</f>
        <v>SO201 - Lávka L12</v>
      </c>
      <c r="F50" s="301"/>
      <c r="G50" s="301"/>
      <c r="H50" s="301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Šternberk</v>
      </c>
      <c r="I52" s="27" t="s">
        <v>23</v>
      </c>
      <c r="J52" s="49" t="str">
        <f>IF(J12="","",J12)</f>
        <v>26. 1. 2023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Město Šternberk</v>
      </c>
      <c r="I54" s="27" t="s">
        <v>32</v>
      </c>
      <c r="J54" s="30" t="str">
        <f>E21</f>
        <v>Ing. Karel Kubza</v>
      </c>
      <c r="L54" s="32"/>
    </row>
    <row r="55" spans="2:47" s="1" customFormat="1" ht="25.7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>PONVIA CONSTRUCT s.r.o.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93</v>
      </c>
      <c r="D57" s="90"/>
      <c r="E57" s="90"/>
      <c r="F57" s="90"/>
      <c r="G57" s="90"/>
      <c r="H57" s="90"/>
      <c r="I57" s="90"/>
      <c r="J57" s="97" t="s">
        <v>94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73</v>
      </c>
      <c r="J59" s="63">
        <f>J89</f>
        <v>0</v>
      </c>
      <c r="L59" s="32"/>
      <c r="AU59" s="17" t="s">
        <v>95</v>
      </c>
    </row>
    <row r="60" spans="2:47" s="8" customFormat="1" ht="24.95" customHeight="1">
      <c r="B60" s="99"/>
      <c r="D60" s="100" t="s">
        <v>178</v>
      </c>
      <c r="E60" s="101"/>
      <c r="F60" s="101"/>
      <c r="G60" s="101"/>
      <c r="H60" s="101"/>
      <c r="I60" s="101"/>
      <c r="J60" s="102">
        <f>J90</f>
        <v>0</v>
      </c>
      <c r="L60" s="99"/>
    </row>
    <row r="61" spans="2:47" s="9" customFormat="1" ht="19.899999999999999" customHeight="1">
      <c r="B61" s="103"/>
      <c r="D61" s="104" t="s">
        <v>179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9" customFormat="1" ht="19.899999999999999" customHeight="1">
      <c r="B62" s="103"/>
      <c r="D62" s="104" t="s">
        <v>180</v>
      </c>
      <c r="E62" s="105"/>
      <c r="F62" s="105"/>
      <c r="G62" s="105"/>
      <c r="H62" s="105"/>
      <c r="I62" s="105"/>
      <c r="J62" s="106">
        <f>J96</f>
        <v>0</v>
      </c>
      <c r="L62" s="103"/>
    </row>
    <row r="63" spans="2:47" s="9" customFormat="1" ht="19.899999999999999" customHeight="1">
      <c r="B63" s="103"/>
      <c r="D63" s="104" t="s">
        <v>181</v>
      </c>
      <c r="E63" s="105"/>
      <c r="F63" s="105"/>
      <c r="G63" s="105"/>
      <c r="H63" s="105"/>
      <c r="I63" s="105"/>
      <c r="J63" s="106">
        <f>J133</f>
        <v>0</v>
      </c>
      <c r="L63" s="103"/>
    </row>
    <row r="64" spans="2:47" s="9" customFormat="1" ht="19.899999999999999" customHeight="1">
      <c r="B64" s="103"/>
      <c r="D64" s="104" t="s">
        <v>182</v>
      </c>
      <c r="E64" s="105"/>
      <c r="F64" s="105"/>
      <c r="G64" s="105"/>
      <c r="H64" s="105"/>
      <c r="I64" s="105"/>
      <c r="J64" s="106">
        <f>J139</f>
        <v>0</v>
      </c>
      <c r="L64" s="103"/>
    </row>
    <row r="65" spans="2:12" s="9" customFormat="1" ht="19.899999999999999" customHeight="1">
      <c r="B65" s="103"/>
      <c r="D65" s="104" t="s">
        <v>183</v>
      </c>
      <c r="E65" s="105"/>
      <c r="F65" s="105"/>
      <c r="G65" s="105"/>
      <c r="H65" s="105"/>
      <c r="I65" s="105"/>
      <c r="J65" s="106">
        <f>J289</f>
        <v>0</v>
      </c>
      <c r="L65" s="103"/>
    </row>
    <row r="66" spans="2:12" s="9" customFormat="1" ht="19.899999999999999" customHeight="1">
      <c r="B66" s="103"/>
      <c r="D66" s="104" t="s">
        <v>184</v>
      </c>
      <c r="E66" s="105"/>
      <c r="F66" s="105"/>
      <c r="G66" s="105"/>
      <c r="H66" s="105"/>
      <c r="I66" s="105"/>
      <c r="J66" s="106">
        <f>J297</f>
        <v>0</v>
      </c>
      <c r="L66" s="103"/>
    </row>
    <row r="67" spans="2:12" s="8" customFormat="1" ht="24.95" customHeight="1">
      <c r="B67" s="99"/>
      <c r="D67" s="100" t="s">
        <v>185</v>
      </c>
      <c r="E67" s="101"/>
      <c r="F67" s="101"/>
      <c r="G67" s="101"/>
      <c r="H67" s="101"/>
      <c r="I67" s="101"/>
      <c r="J67" s="102">
        <f>J301</f>
        <v>0</v>
      </c>
      <c r="L67" s="99"/>
    </row>
    <row r="68" spans="2:12" s="9" customFormat="1" ht="19.899999999999999" customHeight="1">
      <c r="B68" s="103"/>
      <c r="D68" s="104" t="s">
        <v>186</v>
      </c>
      <c r="E68" s="105"/>
      <c r="F68" s="105"/>
      <c r="G68" s="105"/>
      <c r="H68" s="105"/>
      <c r="I68" s="105"/>
      <c r="J68" s="106">
        <f>J302</f>
        <v>0</v>
      </c>
      <c r="L68" s="103"/>
    </row>
    <row r="69" spans="2:12" s="9" customFormat="1" ht="19.899999999999999" customHeight="1">
      <c r="B69" s="103"/>
      <c r="D69" s="104" t="s">
        <v>187</v>
      </c>
      <c r="E69" s="105"/>
      <c r="F69" s="105"/>
      <c r="G69" s="105"/>
      <c r="H69" s="105"/>
      <c r="I69" s="105"/>
      <c r="J69" s="106">
        <f>J326</f>
        <v>0</v>
      </c>
      <c r="L69" s="103"/>
    </row>
    <row r="70" spans="2:12" s="1" customFormat="1" ht="21.75" customHeight="1">
      <c r="B70" s="32"/>
      <c r="L70" s="32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1" t="s">
        <v>102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16</v>
      </c>
      <c r="L78" s="32"/>
    </row>
    <row r="79" spans="2:12" s="1" customFormat="1" ht="16.5" customHeight="1">
      <c r="B79" s="32"/>
      <c r="E79" s="299" t="str">
        <f>E7</f>
        <v>Rekonstrukce lávky ev.č. L12 přes Sitku</v>
      </c>
      <c r="F79" s="300"/>
      <c r="G79" s="300"/>
      <c r="H79" s="300"/>
      <c r="L79" s="32"/>
    </row>
    <row r="80" spans="2:12" s="1" customFormat="1" ht="12" customHeight="1">
      <c r="B80" s="32"/>
      <c r="C80" s="27" t="s">
        <v>90</v>
      </c>
      <c r="L80" s="32"/>
    </row>
    <row r="81" spans="2:65" s="1" customFormat="1" ht="16.5" customHeight="1">
      <c r="B81" s="32"/>
      <c r="E81" s="281" t="str">
        <f>E9</f>
        <v>SO201 - Lávka L12</v>
      </c>
      <c r="F81" s="301"/>
      <c r="G81" s="301"/>
      <c r="H81" s="301"/>
      <c r="L81" s="32"/>
    </row>
    <row r="82" spans="2:65" s="1" customFormat="1" ht="6.95" customHeight="1">
      <c r="B82" s="32"/>
      <c r="L82" s="32"/>
    </row>
    <row r="83" spans="2:65" s="1" customFormat="1" ht="12" customHeight="1">
      <c r="B83" s="32"/>
      <c r="C83" s="27" t="s">
        <v>21</v>
      </c>
      <c r="F83" s="25" t="str">
        <f>F12</f>
        <v>Šternberk</v>
      </c>
      <c r="I83" s="27" t="s">
        <v>23</v>
      </c>
      <c r="J83" s="49" t="str">
        <f>IF(J12="","",J12)</f>
        <v>26. 1. 2023</v>
      </c>
      <c r="L83" s="32"/>
    </row>
    <row r="84" spans="2:65" s="1" customFormat="1" ht="6.95" customHeight="1">
      <c r="B84" s="32"/>
      <c r="L84" s="32"/>
    </row>
    <row r="85" spans="2:65" s="1" customFormat="1" ht="15.2" customHeight="1">
      <c r="B85" s="32"/>
      <c r="C85" s="27" t="s">
        <v>25</v>
      </c>
      <c r="F85" s="25" t="str">
        <f>E15</f>
        <v>Město Šternberk</v>
      </c>
      <c r="I85" s="27" t="s">
        <v>32</v>
      </c>
      <c r="J85" s="30" t="str">
        <f>E21</f>
        <v>Ing. Karel Kubza</v>
      </c>
      <c r="L85" s="32"/>
    </row>
    <row r="86" spans="2:65" s="1" customFormat="1" ht="25.7" customHeight="1">
      <c r="B86" s="32"/>
      <c r="C86" s="27" t="s">
        <v>30</v>
      </c>
      <c r="F86" s="25" t="str">
        <f>IF(E18="","",E18)</f>
        <v>Vyplň údaj</v>
      </c>
      <c r="I86" s="27" t="s">
        <v>36</v>
      </c>
      <c r="J86" s="30" t="str">
        <f>E24</f>
        <v>PONVIA CONSTRUCT s.r.o.</v>
      </c>
      <c r="L86" s="32"/>
    </row>
    <row r="87" spans="2:65" s="1" customFormat="1" ht="10.35" customHeight="1">
      <c r="B87" s="32"/>
      <c r="L87" s="32"/>
    </row>
    <row r="88" spans="2:65" s="10" customFormat="1" ht="29.25" customHeight="1">
      <c r="B88" s="107"/>
      <c r="C88" s="108" t="s">
        <v>103</v>
      </c>
      <c r="D88" s="109" t="s">
        <v>60</v>
      </c>
      <c r="E88" s="109" t="s">
        <v>56</v>
      </c>
      <c r="F88" s="109" t="s">
        <v>57</v>
      </c>
      <c r="G88" s="109" t="s">
        <v>104</v>
      </c>
      <c r="H88" s="109" t="s">
        <v>105</v>
      </c>
      <c r="I88" s="109" t="s">
        <v>106</v>
      </c>
      <c r="J88" s="109" t="s">
        <v>94</v>
      </c>
      <c r="K88" s="110" t="s">
        <v>107</v>
      </c>
      <c r="L88" s="107"/>
      <c r="M88" s="56" t="s">
        <v>19</v>
      </c>
      <c r="N88" s="57" t="s">
        <v>45</v>
      </c>
      <c r="O88" s="57" t="s">
        <v>108</v>
      </c>
      <c r="P88" s="57" t="s">
        <v>109</v>
      </c>
      <c r="Q88" s="57" t="s">
        <v>110</v>
      </c>
      <c r="R88" s="57" t="s">
        <v>111</v>
      </c>
      <c r="S88" s="57" t="s">
        <v>112</v>
      </c>
      <c r="T88" s="58" t="s">
        <v>113</v>
      </c>
    </row>
    <row r="89" spans="2:65" s="1" customFormat="1" ht="22.9" customHeight="1">
      <c r="B89" s="32"/>
      <c r="C89" s="61" t="s">
        <v>114</v>
      </c>
      <c r="J89" s="111">
        <f>BK89</f>
        <v>0</v>
      </c>
      <c r="L89" s="32"/>
      <c r="M89" s="59"/>
      <c r="N89" s="50"/>
      <c r="O89" s="50"/>
      <c r="P89" s="112">
        <f>P90+P301</f>
        <v>0</v>
      </c>
      <c r="Q89" s="50"/>
      <c r="R89" s="112">
        <f>R90+R301</f>
        <v>10.282265669999999</v>
      </c>
      <c r="S89" s="50"/>
      <c r="T89" s="113">
        <f>T90+T301</f>
        <v>9.7655980000000007</v>
      </c>
      <c r="AT89" s="17" t="s">
        <v>74</v>
      </c>
      <c r="AU89" s="17" t="s">
        <v>95</v>
      </c>
      <c r="BK89" s="114">
        <f>BK90+BK301</f>
        <v>0</v>
      </c>
    </row>
    <row r="90" spans="2:65" s="11" customFormat="1" ht="25.9" customHeight="1">
      <c r="B90" s="115"/>
      <c r="D90" s="116" t="s">
        <v>74</v>
      </c>
      <c r="E90" s="117" t="s">
        <v>188</v>
      </c>
      <c r="F90" s="117" t="s">
        <v>189</v>
      </c>
      <c r="I90" s="118"/>
      <c r="J90" s="119">
        <f>BK90</f>
        <v>0</v>
      </c>
      <c r="L90" s="115"/>
      <c r="M90" s="120"/>
      <c r="P90" s="121">
        <f>P91+P96+P133+P139+P289+P297</f>
        <v>0</v>
      </c>
      <c r="R90" s="121">
        <f>R91+R96+R133+R139+R289+R297</f>
        <v>6.5457862799999997</v>
      </c>
      <c r="T90" s="122">
        <f>T91+T96+T133+T139+T289+T297</f>
        <v>6.4543160000000013</v>
      </c>
      <c r="AR90" s="116" t="s">
        <v>83</v>
      </c>
      <c r="AT90" s="123" t="s">
        <v>74</v>
      </c>
      <c r="AU90" s="123" t="s">
        <v>75</v>
      </c>
      <c r="AY90" s="116" t="s">
        <v>117</v>
      </c>
      <c r="BK90" s="124">
        <f>BK91+BK96+BK133+BK139+BK289+BK297</f>
        <v>0</v>
      </c>
    </row>
    <row r="91" spans="2:65" s="11" customFormat="1" ht="22.9" customHeight="1">
      <c r="B91" s="115"/>
      <c r="D91" s="116" t="s">
        <v>74</v>
      </c>
      <c r="E91" s="125" t="s">
        <v>85</v>
      </c>
      <c r="F91" s="125" t="s">
        <v>190</v>
      </c>
      <c r="I91" s="118"/>
      <c r="J91" s="126">
        <f>BK91</f>
        <v>0</v>
      </c>
      <c r="L91" s="115"/>
      <c r="M91" s="120"/>
      <c r="P91" s="121">
        <f>SUM(P92:P95)</f>
        <v>0</v>
      </c>
      <c r="R91" s="121">
        <f>SUM(R92:R95)</f>
        <v>0.01</v>
      </c>
      <c r="T91" s="122">
        <f>SUM(T92:T95)</f>
        <v>0</v>
      </c>
      <c r="AR91" s="116" t="s">
        <v>83</v>
      </c>
      <c r="AT91" s="123" t="s">
        <v>74</v>
      </c>
      <c r="AU91" s="123" t="s">
        <v>83</v>
      </c>
      <c r="AY91" s="116" t="s">
        <v>117</v>
      </c>
      <c r="BK91" s="124">
        <f>SUM(BK92:BK95)</f>
        <v>0</v>
      </c>
    </row>
    <row r="92" spans="2:65" s="1" customFormat="1" ht="16.5" customHeight="1">
      <c r="B92" s="32"/>
      <c r="C92" s="127" t="s">
        <v>83</v>
      </c>
      <c r="D92" s="127" t="s">
        <v>120</v>
      </c>
      <c r="E92" s="128" t="s">
        <v>191</v>
      </c>
      <c r="F92" s="129" t="s">
        <v>192</v>
      </c>
      <c r="G92" s="130" t="s">
        <v>193</v>
      </c>
      <c r="H92" s="131">
        <v>50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46</v>
      </c>
      <c r="P92" s="136">
        <f>O92*H92</f>
        <v>0</v>
      </c>
      <c r="Q92" s="136">
        <v>2.0000000000000001E-4</v>
      </c>
      <c r="R92" s="136">
        <f>Q92*H92</f>
        <v>0.01</v>
      </c>
      <c r="S92" s="136">
        <v>0</v>
      </c>
      <c r="T92" s="137">
        <f>S92*H92</f>
        <v>0</v>
      </c>
      <c r="AR92" s="138" t="s">
        <v>144</v>
      </c>
      <c r="AT92" s="138" t="s">
        <v>120</v>
      </c>
      <c r="AU92" s="138" t="s">
        <v>85</v>
      </c>
      <c r="AY92" s="17" t="s">
        <v>117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83</v>
      </c>
      <c r="BK92" s="139">
        <f>ROUND(I92*H92,2)</f>
        <v>0</v>
      </c>
      <c r="BL92" s="17" t="s">
        <v>144</v>
      </c>
      <c r="BM92" s="138" t="s">
        <v>194</v>
      </c>
    </row>
    <row r="93" spans="2:65" s="1" customFormat="1" ht="11.25">
      <c r="B93" s="32"/>
      <c r="D93" s="140" t="s">
        <v>127</v>
      </c>
      <c r="F93" s="141" t="s">
        <v>192</v>
      </c>
      <c r="I93" s="142"/>
      <c r="L93" s="32"/>
      <c r="M93" s="143"/>
      <c r="T93" s="53"/>
      <c r="AT93" s="17" t="s">
        <v>127</v>
      </c>
      <c r="AU93" s="17" t="s">
        <v>85</v>
      </c>
    </row>
    <row r="94" spans="2:65" s="13" customFormat="1" ht="11.25">
      <c r="B94" s="157"/>
      <c r="D94" s="140" t="s">
        <v>132</v>
      </c>
      <c r="E94" s="158" t="s">
        <v>19</v>
      </c>
      <c r="F94" s="159" t="s">
        <v>195</v>
      </c>
      <c r="H94" s="158" t="s">
        <v>19</v>
      </c>
      <c r="I94" s="160"/>
      <c r="L94" s="157"/>
      <c r="M94" s="161"/>
      <c r="T94" s="162"/>
      <c r="AT94" s="158" t="s">
        <v>132</v>
      </c>
      <c r="AU94" s="158" t="s">
        <v>85</v>
      </c>
      <c r="AV94" s="13" t="s">
        <v>83</v>
      </c>
      <c r="AW94" s="13" t="s">
        <v>35</v>
      </c>
      <c r="AX94" s="13" t="s">
        <v>75</v>
      </c>
      <c r="AY94" s="158" t="s">
        <v>117</v>
      </c>
    </row>
    <row r="95" spans="2:65" s="12" customFormat="1" ht="11.25">
      <c r="B95" s="147"/>
      <c r="D95" s="140" t="s">
        <v>132</v>
      </c>
      <c r="E95" s="148" t="s">
        <v>19</v>
      </c>
      <c r="F95" s="149" t="s">
        <v>196</v>
      </c>
      <c r="H95" s="150">
        <v>50</v>
      </c>
      <c r="I95" s="151"/>
      <c r="L95" s="147"/>
      <c r="M95" s="152"/>
      <c r="T95" s="153"/>
      <c r="AT95" s="148" t="s">
        <v>132</v>
      </c>
      <c r="AU95" s="148" t="s">
        <v>85</v>
      </c>
      <c r="AV95" s="12" t="s">
        <v>85</v>
      </c>
      <c r="AW95" s="12" t="s">
        <v>35</v>
      </c>
      <c r="AX95" s="12" t="s">
        <v>83</v>
      </c>
      <c r="AY95" s="148" t="s">
        <v>117</v>
      </c>
    </row>
    <row r="96" spans="2:65" s="11" customFormat="1" ht="22.9" customHeight="1">
      <c r="B96" s="115"/>
      <c r="D96" s="116" t="s">
        <v>74</v>
      </c>
      <c r="E96" s="125" t="s">
        <v>144</v>
      </c>
      <c r="F96" s="125" t="s">
        <v>197</v>
      </c>
      <c r="I96" s="118"/>
      <c r="J96" s="126">
        <f>BK96</f>
        <v>0</v>
      </c>
      <c r="L96" s="115"/>
      <c r="M96" s="120"/>
      <c r="P96" s="121">
        <f>SUM(P97:P132)</f>
        <v>0</v>
      </c>
      <c r="R96" s="121">
        <f>SUM(R97:R132)</f>
        <v>4.6308185999999996</v>
      </c>
      <c r="T96" s="122">
        <f>SUM(T97:T132)</f>
        <v>0</v>
      </c>
      <c r="AR96" s="116" t="s">
        <v>83</v>
      </c>
      <c r="AT96" s="123" t="s">
        <v>74</v>
      </c>
      <c r="AU96" s="123" t="s">
        <v>83</v>
      </c>
      <c r="AY96" s="116" t="s">
        <v>117</v>
      </c>
      <c r="BK96" s="124">
        <f>SUM(BK97:BK132)</f>
        <v>0</v>
      </c>
    </row>
    <row r="97" spans="2:65" s="1" customFormat="1" ht="16.5" customHeight="1">
      <c r="B97" s="32"/>
      <c r="C97" s="127" t="s">
        <v>85</v>
      </c>
      <c r="D97" s="127" t="s">
        <v>120</v>
      </c>
      <c r="E97" s="128" t="s">
        <v>198</v>
      </c>
      <c r="F97" s="129" t="s">
        <v>199</v>
      </c>
      <c r="G97" s="130" t="s">
        <v>200</v>
      </c>
      <c r="H97" s="131">
        <v>3.9660000000000002</v>
      </c>
      <c r="I97" s="132"/>
      <c r="J97" s="133">
        <f>ROUND(I97*H97,2)</f>
        <v>0</v>
      </c>
      <c r="K97" s="129" t="s">
        <v>124</v>
      </c>
      <c r="L97" s="32"/>
      <c r="M97" s="134" t="s">
        <v>19</v>
      </c>
      <c r="N97" s="135" t="s">
        <v>46</v>
      </c>
      <c r="P97" s="136">
        <f>O97*H97</f>
        <v>0</v>
      </c>
      <c r="Q97" s="136">
        <v>0.82709999999999995</v>
      </c>
      <c r="R97" s="136">
        <f>Q97*H97</f>
        <v>3.2802785999999999</v>
      </c>
      <c r="S97" s="136">
        <v>0</v>
      </c>
      <c r="T97" s="137">
        <f>S97*H97</f>
        <v>0</v>
      </c>
      <c r="AR97" s="138" t="s">
        <v>144</v>
      </c>
      <c r="AT97" s="138" t="s">
        <v>120</v>
      </c>
      <c r="AU97" s="138" t="s">
        <v>85</v>
      </c>
      <c r="AY97" s="17" t="s">
        <v>117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83</v>
      </c>
      <c r="BK97" s="139">
        <f>ROUND(I97*H97,2)</f>
        <v>0</v>
      </c>
      <c r="BL97" s="17" t="s">
        <v>144</v>
      </c>
      <c r="BM97" s="138" t="s">
        <v>201</v>
      </c>
    </row>
    <row r="98" spans="2:65" s="1" customFormat="1" ht="19.5">
      <c r="B98" s="32"/>
      <c r="D98" s="140" t="s">
        <v>127</v>
      </c>
      <c r="F98" s="141" t="s">
        <v>202</v>
      </c>
      <c r="I98" s="142"/>
      <c r="L98" s="32"/>
      <c r="M98" s="143"/>
      <c r="T98" s="53"/>
      <c r="AT98" s="17" t="s">
        <v>127</v>
      </c>
      <c r="AU98" s="17" t="s">
        <v>85</v>
      </c>
    </row>
    <row r="99" spans="2:65" s="1" customFormat="1" ht="11.25">
      <c r="B99" s="32"/>
      <c r="D99" s="144" t="s">
        <v>128</v>
      </c>
      <c r="F99" s="145" t="s">
        <v>203</v>
      </c>
      <c r="I99" s="142"/>
      <c r="L99" s="32"/>
      <c r="M99" s="143"/>
      <c r="T99" s="53"/>
      <c r="AT99" s="17" t="s">
        <v>128</v>
      </c>
      <c r="AU99" s="17" t="s">
        <v>85</v>
      </c>
    </row>
    <row r="100" spans="2:65" s="13" customFormat="1" ht="11.25">
      <c r="B100" s="157"/>
      <c r="D100" s="140" t="s">
        <v>132</v>
      </c>
      <c r="E100" s="158" t="s">
        <v>19</v>
      </c>
      <c r="F100" s="159" t="s">
        <v>204</v>
      </c>
      <c r="H100" s="158" t="s">
        <v>19</v>
      </c>
      <c r="I100" s="160"/>
      <c r="L100" s="157"/>
      <c r="M100" s="161"/>
      <c r="T100" s="162"/>
      <c r="AT100" s="158" t="s">
        <v>132</v>
      </c>
      <c r="AU100" s="158" t="s">
        <v>85</v>
      </c>
      <c r="AV100" s="13" t="s">
        <v>83</v>
      </c>
      <c r="AW100" s="13" t="s">
        <v>35</v>
      </c>
      <c r="AX100" s="13" t="s">
        <v>75</v>
      </c>
      <c r="AY100" s="158" t="s">
        <v>117</v>
      </c>
    </row>
    <row r="101" spans="2:65" s="12" customFormat="1" ht="11.25">
      <c r="B101" s="147"/>
      <c r="D101" s="140" t="s">
        <v>132</v>
      </c>
      <c r="E101" s="148" t="s">
        <v>19</v>
      </c>
      <c r="F101" s="149" t="s">
        <v>205</v>
      </c>
      <c r="H101" s="150">
        <v>1.262</v>
      </c>
      <c r="I101" s="151"/>
      <c r="L101" s="147"/>
      <c r="M101" s="152"/>
      <c r="T101" s="153"/>
      <c r="AT101" s="148" t="s">
        <v>132</v>
      </c>
      <c r="AU101" s="148" t="s">
        <v>85</v>
      </c>
      <c r="AV101" s="12" t="s">
        <v>85</v>
      </c>
      <c r="AW101" s="12" t="s">
        <v>35</v>
      </c>
      <c r="AX101" s="12" t="s">
        <v>75</v>
      </c>
      <c r="AY101" s="148" t="s">
        <v>117</v>
      </c>
    </row>
    <row r="102" spans="2:65" s="13" customFormat="1" ht="11.25">
      <c r="B102" s="157"/>
      <c r="D102" s="140" t="s">
        <v>132</v>
      </c>
      <c r="E102" s="158" t="s">
        <v>19</v>
      </c>
      <c r="F102" s="159" t="s">
        <v>206</v>
      </c>
      <c r="H102" s="158" t="s">
        <v>19</v>
      </c>
      <c r="I102" s="160"/>
      <c r="L102" s="157"/>
      <c r="M102" s="161"/>
      <c r="T102" s="162"/>
      <c r="AT102" s="158" t="s">
        <v>132</v>
      </c>
      <c r="AU102" s="158" t="s">
        <v>85</v>
      </c>
      <c r="AV102" s="13" t="s">
        <v>83</v>
      </c>
      <c r="AW102" s="13" t="s">
        <v>35</v>
      </c>
      <c r="AX102" s="13" t="s">
        <v>75</v>
      </c>
      <c r="AY102" s="158" t="s">
        <v>117</v>
      </c>
    </row>
    <row r="103" spans="2:65" s="12" customFormat="1" ht="11.25">
      <c r="B103" s="147"/>
      <c r="D103" s="140" t="s">
        <v>132</v>
      </c>
      <c r="E103" s="148" t="s">
        <v>19</v>
      </c>
      <c r="F103" s="149" t="s">
        <v>207</v>
      </c>
      <c r="H103" s="150">
        <v>2.7040000000000002</v>
      </c>
      <c r="I103" s="151"/>
      <c r="L103" s="147"/>
      <c r="M103" s="152"/>
      <c r="T103" s="153"/>
      <c r="AT103" s="148" t="s">
        <v>132</v>
      </c>
      <c r="AU103" s="148" t="s">
        <v>85</v>
      </c>
      <c r="AV103" s="12" t="s">
        <v>85</v>
      </c>
      <c r="AW103" s="12" t="s">
        <v>35</v>
      </c>
      <c r="AX103" s="12" t="s">
        <v>75</v>
      </c>
      <c r="AY103" s="148" t="s">
        <v>117</v>
      </c>
    </row>
    <row r="104" spans="2:65" s="14" customFormat="1" ht="11.25">
      <c r="B104" s="163"/>
      <c r="D104" s="140" t="s">
        <v>132</v>
      </c>
      <c r="E104" s="164" t="s">
        <v>19</v>
      </c>
      <c r="F104" s="165" t="s">
        <v>208</v>
      </c>
      <c r="H104" s="166">
        <v>3.9660000000000002</v>
      </c>
      <c r="I104" s="167"/>
      <c r="L104" s="163"/>
      <c r="M104" s="168"/>
      <c r="T104" s="169"/>
      <c r="AT104" s="164" t="s">
        <v>132</v>
      </c>
      <c r="AU104" s="164" t="s">
        <v>85</v>
      </c>
      <c r="AV104" s="14" t="s">
        <v>144</v>
      </c>
      <c r="AW104" s="14" t="s">
        <v>35</v>
      </c>
      <c r="AX104" s="14" t="s">
        <v>83</v>
      </c>
      <c r="AY104" s="164" t="s">
        <v>117</v>
      </c>
    </row>
    <row r="105" spans="2:65" s="1" customFormat="1" ht="24.2" customHeight="1">
      <c r="B105" s="32"/>
      <c r="C105" s="127" t="s">
        <v>138</v>
      </c>
      <c r="D105" s="127" t="s">
        <v>120</v>
      </c>
      <c r="E105" s="128" t="s">
        <v>209</v>
      </c>
      <c r="F105" s="129" t="s">
        <v>210</v>
      </c>
      <c r="G105" s="130" t="s">
        <v>211</v>
      </c>
      <c r="H105" s="131">
        <v>1331.4870000000001</v>
      </c>
      <c r="I105" s="132"/>
      <c r="J105" s="133">
        <f>ROUND(I105*H105,2)</f>
        <v>0</v>
      </c>
      <c r="K105" s="129" t="s">
        <v>124</v>
      </c>
      <c r="L105" s="32"/>
      <c r="M105" s="134" t="s">
        <v>19</v>
      </c>
      <c r="N105" s="135" t="s">
        <v>46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144</v>
      </c>
      <c r="AT105" s="138" t="s">
        <v>120</v>
      </c>
      <c r="AU105" s="138" t="s">
        <v>85</v>
      </c>
      <c r="AY105" s="17" t="s">
        <v>117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83</v>
      </c>
      <c r="BK105" s="139">
        <f>ROUND(I105*H105,2)</f>
        <v>0</v>
      </c>
      <c r="BL105" s="17" t="s">
        <v>144</v>
      </c>
      <c r="BM105" s="138" t="s">
        <v>212</v>
      </c>
    </row>
    <row r="106" spans="2:65" s="1" customFormat="1" ht="48.75">
      <c r="B106" s="32"/>
      <c r="D106" s="140" t="s">
        <v>127</v>
      </c>
      <c r="F106" s="141" t="s">
        <v>213</v>
      </c>
      <c r="I106" s="142"/>
      <c r="L106" s="32"/>
      <c r="M106" s="143"/>
      <c r="T106" s="53"/>
      <c r="AT106" s="17" t="s">
        <v>127</v>
      </c>
      <c r="AU106" s="17" t="s">
        <v>85</v>
      </c>
    </row>
    <row r="107" spans="2:65" s="1" customFormat="1" ht="11.25">
      <c r="B107" s="32"/>
      <c r="D107" s="144" t="s">
        <v>128</v>
      </c>
      <c r="F107" s="145" t="s">
        <v>214</v>
      </c>
      <c r="I107" s="142"/>
      <c r="L107" s="32"/>
      <c r="M107" s="143"/>
      <c r="T107" s="53"/>
      <c r="AT107" s="17" t="s">
        <v>128</v>
      </c>
      <c r="AU107" s="17" t="s">
        <v>85</v>
      </c>
    </row>
    <row r="108" spans="2:65" s="13" customFormat="1" ht="22.5">
      <c r="B108" s="157"/>
      <c r="D108" s="140" t="s">
        <v>132</v>
      </c>
      <c r="E108" s="158" t="s">
        <v>19</v>
      </c>
      <c r="F108" s="159" t="s">
        <v>215</v>
      </c>
      <c r="H108" s="158" t="s">
        <v>19</v>
      </c>
      <c r="I108" s="160"/>
      <c r="L108" s="157"/>
      <c r="M108" s="161"/>
      <c r="T108" s="162"/>
      <c r="AT108" s="158" t="s">
        <v>132</v>
      </c>
      <c r="AU108" s="158" t="s">
        <v>85</v>
      </c>
      <c r="AV108" s="13" t="s">
        <v>83</v>
      </c>
      <c r="AW108" s="13" t="s">
        <v>35</v>
      </c>
      <c r="AX108" s="13" t="s">
        <v>75</v>
      </c>
      <c r="AY108" s="158" t="s">
        <v>117</v>
      </c>
    </row>
    <row r="109" spans="2:65" s="13" customFormat="1" ht="11.25">
      <c r="B109" s="157"/>
      <c r="D109" s="140" t="s">
        <v>132</v>
      </c>
      <c r="E109" s="158" t="s">
        <v>19</v>
      </c>
      <c r="F109" s="159" t="s">
        <v>216</v>
      </c>
      <c r="H109" s="158" t="s">
        <v>19</v>
      </c>
      <c r="I109" s="160"/>
      <c r="L109" s="157"/>
      <c r="M109" s="161"/>
      <c r="T109" s="162"/>
      <c r="AT109" s="158" t="s">
        <v>132</v>
      </c>
      <c r="AU109" s="158" t="s">
        <v>85</v>
      </c>
      <c r="AV109" s="13" t="s">
        <v>83</v>
      </c>
      <c r="AW109" s="13" t="s">
        <v>35</v>
      </c>
      <c r="AX109" s="13" t="s">
        <v>75</v>
      </c>
      <c r="AY109" s="158" t="s">
        <v>117</v>
      </c>
    </row>
    <row r="110" spans="2:65" s="13" customFormat="1" ht="11.25">
      <c r="B110" s="157"/>
      <c r="D110" s="140" t="s">
        <v>132</v>
      </c>
      <c r="E110" s="158" t="s">
        <v>19</v>
      </c>
      <c r="F110" s="159" t="s">
        <v>217</v>
      </c>
      <c r="H110" s="158" t="s">
        <v>19</v>
      </c>
      <c r="I110" s="160"/>
      <c r="L110" s="157"/>
      <c r="M110" s="161"/>
      <c r="T110" s="162"/>
      <c r="AT110" s="158" t="s">
        <v>132</v>
      </c>
      <c r="AU110" s="158" t="s">
        <v>85</v>
      </c>
      <c r="AV110" s="13" t="s">
        <v>83</v>
      </c>
      <c r="AW110" s="13" t="s">
        <v>35</v>
      </c>
      <c r="AX110" s="13" t="s">
        <v>75</v>
      </c>
      <c r="AY110" s="158" t="s">
        <v>117</v>
      </c>
    </row>
    <row r="111" spans="2:65" s="12" customFormat="1" ht="11.25">
      <c r="B111" s="147"/>
      <c r="D111" s="140" t="s">
        <v>132</v>
      </c>
      <c r="E111" s="148" t="s">
        <v>19</v>
      </c>
      <c r="F111" s="149" t="s">
        <v>218</v>
      </c>
      <c r="H111" s="150">
        <v>149.36199999999999</v>
      </c>
      <c r="I111" s="151"/>
      <c r="L111" s="147"/>
      <c r="M111" s="152"/>
      <c r="T111" s="153"/>
      <c r="AT111" s="148" t="s">
        <v>132</v>
      </c>
      <c r="AU111" s="148" t="s">
        <v>85</v>
      </c>
      <c r="AV111" s="12" t="s">
        <v>85</v>
      </c>
      <c r="AW111" s="12" t="s">
        <v>35</v>
      </c>
      <c r="AX111" s="12" t="s">
        <v>75</v>
      </c>
      <c r="AY111" s="148" t="s">
        <v>117</v>
      </c>
    </row>
    <row r="112" spans="2:65" s="12" customFormat="1" ht="11.25">
      <c r="B112" s="147"/>
      <c r="D112" s="140" t="s">
        <v>132</v>
      </c>
      <c r="E112" s="148" t="s">
        <v>19</v>
      </c>
      <c r="F112" s="149" t="s">
        <v>219</v>
      </c>
      <c r="H112" s="150">
        <v>1182.125</v>
      </c>
      <c r="I112" s="151"/>
      <c r="L112" s="147"/>
      <c r="M112" s="152"/>
      <c r="T112" s="153"/>
      <c r="AT112" s="148" t="s">
        <v>132</v>
      </c>
      <c r="AU112" s="148" t="s">
        <v>85</v>
      </c>
      <c r="AV112" s="12" t="s">
        <v>85</v>
      </c>
      <c r="AW112" s="12" t="s">
        <v>35</v>
      </c>
      <c r="AX112" s="12" t="s">
        <v>75</v>
      </c>
      <c r="AY112" s="148" t="s">
        <v>117</v>
      </c>
    </row>
    <row r="113" spans="2:65" s="14" customFormat="1" ht="11.25">
      <c r="B113" s="163"/>
      <c r="D113" s="140" t="s">
        <v>132</v>
      </c>
      <c r="E113" s="164" t="s">
        <v>19</v>
      </c>
      <c r="F113" s="165" t="s">
        <v>208</v>
      </c>
      <c r="H113" s="166">
        <v>1331.4870000000001</v>
      </c>
      <c r="I113" s="167"/>
      <c r="L113" s="163"/>
      <c r="M113" s="168"/>
      <c r="T113" s="169"/>
      <c r="AT113" s="164" t="s">
        <v>132</v>
      </c>
      <c r="AU113" s="164" t="s">
        <v>85</v>
      </c>
      <c r="AV113" s="14" t="s">
        <v>144</v>
      </c>
      <c r="AW113" s="14" t="s">
        <v>35</v>
      </c>
      <c r="AX113" s="14" t="s">
        <v>83</v>
      </c>
      <c r="AY113" s="164" t="s">
        <v>117</v>
      </c>
    </row>
    <row r="114" spans="2:65" s="1" customFormat="1" ht="24.2" customHeight="1">
      <c r="B114" s="32"/>
      <c r="C114" s="127" t="s">
        <v>144</v>
      </c>
      <c r="D114" s="127" t="s">
        <v>120</v>
      </c>
      <c r="E114" s="128" t="s">
        <v>220</v>
      </c>
      <c r="F114" s="129" t="s">
        <v>221</v>
      </c>
      <c r="G114" s="130" t="s">
        <v>211</v>
      </c>
      <c r="H114" s="131">
        <v>1331.4870000000001</v>
      </c>
      <c r="I114" s="132"/>
      <c r="J114" s="133">
        <f>ROUND(I114*H114,2)</f>
        <v>0</v>
      </c>
      <c r="K114" s="129" t="s">
        <v>124</v>
      </c>
      <c r="L114" s="32"/>
      <c r="M114" s="134" t="s">
        <v>19</v>
      </c>
      <c r="N114" s="135" t="s">
        <v>46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144</v>
      </c>
      <c r="AT114" s="138" t="s">
        <v>120</v>
      </c>
      <c r="AU114" s="138" t="s">
        <v>85</v>
      </c>
      <c r="AY114" s="17" t="s">
        <v>117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83</v>
      </c>
      <c r="BK114" s="139">
        <f>ROUND(I114*H114,2)</f>
        <v>0</v>
      </c>
      <c r="BL114" s="17" t="s">
        <v>144</v>
      </c>
      <c r="BM114" s="138" t="s">
        <v>222</v>
      </c>
    </row>
    <row r="115" spans="2:65" s="1" customFormat="1" ht="48.75">
      <c r="B115" s="32"/>
      <c r="D115" s="140" t="s">
        <v>127</v>
      </c>
      <c r="F115" s="141" t="s">
        <v>223</v>
      </c>
      <c r="I115" s="142"/>
      <c r="L115" s="32"/>
      <c r="M115" s="143"/>
      <c r="T115" s="53"/>
      <c r="AT115" s="17" t="s">
        <v>127</v>
      </c>
      <c r="AU115" s="17" t="s">
        <v>85</v>
      </c>
    </row>
    <row r="116" spans="2:65" s="1" customFormat="1" ht="11.25">
      <c r="B116" s="32"/>
      <c r="D116" s="144" t="s">
        <v>128</v>
      </c>
      <c r="F116" s="145" t="s">
        <v>224</v>
      </c>
      <c r="I116" s="142"/>
      <c r="L116" s="32"/>
      <c r="M116" s="143"/>
      <c r="T116" s="53"/>
      <c r="AT116" s="17" t="s">
        <v>128</v>
      </c>
      <c r="AU116" s="17" t="s">
        <v>85</v>
      </c>
    </row>
    <row r="117" spans="2:65" s="13" customFormat="1" ht="22.5">
      <c r="B117" s="157"/>
      <c r="D117" s="140" t="s">
        <v>132</v>
      </c>
      <c r="E117" s="158" t="s">
        <v>19</v>
      </c>
      <c r="F117" s="159" t="s">
        <v>225</v>
      </c>
      <c r="H117" s="158" t="s">
        <v>19</v>
      </c>
      <c r="I117" s="160"/>
      <c r="L117" s="157"/>
      <c r="M117" s="161"/>
      <c r="T117" s="162"/>
      <c r="AT117" s="158" t="s">
        <v>132</v>
      </c>
      <c r="AU117" s="158" t="s">
        <v>85</v>
      </c>
      <c r="AV117" s="13" t="s">
        <v>83</v>
      </c>
      <c r="AW117" s="13" t="s">
        <v>35</v>
      </c>
      <c r="AX117" s="13" t="s">
        <v>75</v>
      </c>
      <c r="AY117" s="158" t="s">
        <v>117</v>
      </c>
    </row>
    <row r="118" spans="2:65" s="13" customFormat="1" ht="11.25">
      <c r="B118" s="157"/>
      <c r="D118" s="140" t="s">
        <v>132</v>
      </c>
      <c r="E118" s="158" t="s">
        <v>19</v>
      </c>
      <c r="F118" s="159" t="s">
        <v>226</v>
      </c>
      <c r="H118" s="158" t="s">
        <v>19</v>
      </c>
      <c r="I118" s="160"/>
      <c r="L118" s="157"/>
      <c r="M118" s="161"/>
      <c r="T118" s="162"/>
      <c r="AT118" s="158" t="s">
        <v>132</v>
      </c>
      <c r="AU118" s="158" t="s">
        <v>85</v>
      </c>
      <c r="AV118" s="13" t="s">
        <v>83</v>
      </c>
      <c r="AW118" s="13" t="s">
        <v>35</v>
      </c>
      <c r="AX118" s="13" t="s">
        <v>75</v>
      </c>
      <c r="AY118" s="158" t="s">
        <v>117</v>
      </c>
    </row>
    <row r="119" spans="2:65" s="13" customFormat="1" ht="11.25">
      <c r="B119" s="157"/>
      <c r="D119" s="140" t="s">
        <v>132</v>
      </c>
      <c r="E119" s="158" t="s">
        <v>19</v>
      </c>
      <c r="F119" s="159" t="s">
        <v>217</v>
      </c>
      <c r="H119" s="158" t="s">
        <v>19</v>
      </c>
      <c r="I119" s="160"/>
      <c r="L119" s="157"/>
      <c r="M119" s="161"/>
      <c r="T119" s="162"/>
      <c r="AT119" s="158" t="s">
        <v>132</v>
      </c>
      <c r="AU119" s="158" t="s">
        <v>85</v>
      </c>
      <c r="AV119" s="13" t="s">
        <v>83</v>
      </c>
      <c r="AW119" s="13" t="s">
        <v>35</v>
      </c>
      <c r="AX119" s="13" t="s">
        <v>75</v>
      </c>
      <c r="AY119" s="158" t="s">
        <v>117</v>
      </c>
    </row>
    <row r="120" spans="2:65" s="12" customFormat="1" ht="11.25">
      <c r="B120" s="147"/>
      <c r="D120" s="140" t="s">
        <v>132</v>
      </c>
      <c r="E120" s="148" t="s">
        <v>19</v>
      </c>
      <c r="F120" s="149" t="s">
        <v>218</v>
      </c>
      <c r="H120" s="150">
        <v>149.36199999999999</v>
      </c>
      <c r="I120" s="151"/>
      <c r="L120" s="147"/>
      <c r="M120" s="152"/>
      <c r="T120" s="153"/>
      <c r="AT120" s="148" t="s">
        <v>132</v>
      </c>
      <c r="AU120" s="148" t="s">
        <v>85</v>
      </c>
      <c r="AV120" s="12" t="s">
        <v>85</v>
      </c>
      <c r="AW120" s="12" t="s">
        <v>35</v>
      </c>
      <c r="AX120" s="12" t="s">
        <v>75</v>
      </c>
      <c r="AY120" s="148" t="s">
        <v>117</v>
      </c>
    </row>
    <row r="121" spans="2:65" s="12" customFormat="1" ht="11.25">
      <c r="B121" s="147"/>
      <c r="D121" s="140" t="s">
        <v>132</v>
      </c>
      <c r="E121" s="148" t="s">
        <v>19</v>
      </c>
      <c r="F121" s="149" t="s">
        <v>219</v>
      </c>
      <c r="H121" s="150">
        <v>1182.125</v>
      </c>
      <c r="I121" s="151"/>
      <c r="L121" s="147"/>
      <c r="M121" s="152"/>
      <c r="T121" s="153"/>
      <c r="AT121" s="148" t="s">
        <v>132</v>
      </c>
      <c r="AU121" s="148" t="s">
        <v>85</v>
      </c>
      <c r="AV121" s="12" t="s">
        <v>85</v>
      </c>
      <c r="AW121" s="12" t="s">
        <v>35</v>
      </c>
      <c r="AX121" s="12" t="s">
        <v>75</v>
      </c>
      <c r="AY121" s="148" t="s">
        <v>117</v>
      </c>
    </row>
    <row r="122" spans="2:65" s="14" customFormat="1" ht="11.25">
      <c r="B122" s="163"/>
      <c r="D122" s="140" t="s">
        <v>132</v>
      </c>
      <c r="E122" s="164" t="s">
        <v>19</v>
      </c>
      <c r="F122" s="165" t="s">
        <v>208</v>
      </c>
      <c r="H122" s="166">
        <v>1331.4870000000001</v>
      </c>
      <c r="I122" s="167"/>
      <c r="L122" s="163"/>
      <c r="M122" s="168"/>
      <c r="T122" s="169"/>
      <c r="AT122" s="164" t="s">
        <v>132</v>
      </c>
      <c r="AU122" s="164" t="s">
        <v>85</v>
      </c>
      <c r="AV122" s="14" t="s">
        <v>144</v>
      </c>
      <c r="AW122" s="14" t="s">
        <v>35</v>
      </c>
      <c r="AX122" s="14" t="s">
        <v>83</v>
      </c>
      <c r="AY122" s="164" t="s">
        <v>117</v>
      </c>
    </row>
    <row r="123" spans="2:65" s="1" customFormat="1" ht="24.2" customHeight="1">
      <c r="B123" s="32"/>
      <c r="C123" s="170" t="s">
        <v>116</v>
      </c>
      <c r="D123" s="170" t="s">
        <v>227</v>
      </c>
      <c r="E123" s="171" t="s">
        <v>228</v>
      </c>
      <c r="F123" s="172" t="s">
        <v>229</v>
      </c>
      <c r="G123" s="173" t="s">
        <v>193</v>
      </c>
      <c r="H123" s="174">
        <v>46</v>
      </c>
      <c r="I123" s="175"/>
      <c r="J123" s="176">
        <f>ROUND(I123*H123,2)</f>
        <v>0</v>
      </c>
      <c r="K123" s="172" t="s">
        <v>19</v>
      </c>
      <c r="L123" s="177"/>
      <c r="M123" s="178" t="s">
        <v>19</v>
      </c>
      <c r="N123" s="179" t="s">
        <v>46</v>
      </c>
      <c r="P123" s="136">
        <f>O123*H123</f>
        <v>0</v>
      </c>
      <c r="Q123" s="136">
        <v>3.49E-3</v>
      </c>
      <c r="R123" s="136">
        <f>Q123*H123</f>
        <v>0.16054000000000002</v>
      </c>
      <c r="S123" s="136">
        <v>0</v>
      </c>
      <c r="T123" s="137">
        <f>S123*H123</f>
        <v>0</v>
      </c>
      <c r="AR123" s="138" t="s">
        <v>172</v>
      </c>
      <c r="AT123" s="138" t="s">
        <v>227</v>
      </c>
      <c r="AU123" s="138" t="s">
        <v>85</v>
      </c>
      <c r="AY123" s="17" t="s">
        <v>117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83</v>
      </c>
      <c r="BK123" s="139">
        <f>ROUND(I123*H123,2)</f>
        <v>0</v>
      </c>
      <c r="BL123" s="17" t="s">
        <v>144</v>
      </c>
      <c r="BM123" s="138" t="s">
        <v>230</v>
      </c>
    </row>
    <row r="124" spans="2:65" s="1" customFormat="1" ht="19.5">
      <c r="B124" s="32"/>
      <c r="D124" s="140" t="s">
        <v>127</v>
      </c>
      <c r="F124" s="141" t="s">
        <v>229</v>
      </c>
      <c r="I124" s="142"/>
      <c r="L124" s="32"/>
      <c r="M124" s="143"/>
      <c r="T124" s="53"/>
      <c r="AT124" s="17" t="s">
        <v>127</v>
      </c>
      <c r="AU124" s="17" t="s">
        <v>85</v>
      </c>
    </row>
    <row r="125" spans="2:65" s="1" customFormat="1" ht="19.5">
      <c r="B125" s="32"/>
      <c r="D125" s="140" t="s">
        <v>130</v>
      </c>
      <c r="F125" s="146" t="s">
        <v>231</v>
      </c>
      <c r="I125" s="142"/>
      <c r="L125" s="32"/>
      <c r="M125" s="143"/>
      <c r="T125" s="53"/>
      <c r="AT125" s="17" t="s">
        <v>130</v>
      </c>
      <c r="AU125" s="17" t="s">
        <v>85</v>
      </c>
    </row>
    <row r="126" spans="2:65" s="12" customFormat="1" ht="11.25">
      <c r="B126" s="147"/>
      <c r="D126" s="140" t="s">
        <v>132</v>
      </c>
      <c r="E126" s="148" t="s">
        <v>19</v>
      </c>
      <c r="F126" s="149" t="s">
        <v>232</v>
      </c>
      <c r="H126" s="150">
        <v>46</v>
      </c>
      <c r="I126" s="151"/>
      <c r="L126" s="147"/>
      <c r="M126" s="152"/>
      <c r="T126" s="153"/>
      <c r="AT126" s="148" t="s">
        <v>132</v>
      </c>
      <c r="AU126" s="148" t="s">
        <v>85</v>
      </c>
      <c r="AV126" s="12" t="s">
        <v>85</v>
      </c>
      <c r="AW126" s="12" t="s">
        <v>35</v>
      </c>
      <c r="AX126" s="12" t="s">
        <v>83</v>
      </c>
      <c r="AY126" s="148" t="s">
        <v>117</v>
      </c>
    </row>
    <row r="127" spans="2:65" s="1" customFormat="1" ht="16.5" customHeight="1">
      <c r="B127" s="32"/>
      <c r="C127" s="170" t="s">
        <v>156</v>
      </c>
      <c r="D127" s="170" t="s">
        <v>227</v>
      </c>
      <c r="E127" s="171" t="s">
        <v>233</v>
      </c>
      <c r="F127" s="172" t="s">
        <v>234</v>
      </c>
      <c r="G127" s="173" t="s">
        <v>235</v>
      </c>
      <c r="H127" s="174">
        <v>0.71</v>
      </c>
      <c r="I127" s="175"/>
      <c r="J127" s="176">
        <f>ROUND(I127*H127,2)</f>
        <v>0</v>
      </c>
      <c r="K127" s="172" t="s">
        <v>19</v>
      </c>
      <c r="L127" s="177"/>
      <c r="M127" s="178" t="s">
        <v>19</v>
      </c>
      <c r="N127" s="179" t="s">
        <v>46</v>
      </c>
      <c r="P127" s="136">
        <f>O127*H127</f>
        <v>0</v>
      </c>
      <c r="Q127" s="136">
        <v>1</v>
      </c>
      <c r="R127" s="136">
        <f>Q127*H127</f>
        <v>0.71</v>
      </c>
      <c r="S127" s="136">
        <v>0</v>
      </c>
      <c r="T127" s="137">
        <f>S127*H127</f>
        <v>0</v>
      </c>
      <c r="AR127" s="138" t="s">
        <v>172</v>
      </c>
      <c r="AT127" s="138" t="s">
        <v>227</v>
      </c>
      <c r="AU127" s="138" t="s">
        <v>85</v>
      </c>
      <c r="AY127" s="17" t="s">
        <v>117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83</v>
      </c>
      <c r="BK127" s="139">
        <f>ROUND(I127*H127,2)</f>
        <v>0</v>
      </c>
      <c r="BL127" s="17" t="s">
        <v>144</v>
      </c>
      <c r="BM127" s="138" t="s">
        <v>236</v>
      </c>
    </row>
    <row r="128" spans="2:65" s="1" customFormat="1" ht="11.25">
      <c r="B128" s="32"/>
      <c r="D128" s="140" t="s">
        <v>127</v>
      </c>
      <c r="F128" s="141" t="s">
        <v>234</v>
      </c>
      <c r="I128" s="142"/>
      <c r="L128" s="32"/>
      <c r="M128" s="143"/>
      <c r="T128" s="53"/>
      <c r="AT128" s="17" t="s">
        <v>127</v>
      </c>
      <c r="AU128" s="17" t="s">
        <v>85</v>
      </c>
    </row>
    <row r="129" spans="2:65" s="1" customFormat="1" ht="19.5">
      <c r="B129" s="32"/>
      <c r="D129" s="140" t="s">
        <v>130</v>
      </c>
      <c r="F129" s="146" t="s">
        <v>231</v>
      </c>
      <c r="I129" s="142"/>
      <c r="L129" s="32"/>
      <c r="M129" s="143"/>
      <c r="T129" s="53"/>
      <c r="AT129" s="17" t="s">
        <v>130</v>
      </c>
      <c r="AU129" s="17" t="s">
        <v>85</v>
      </c>
    </row>
    <row r="130" spans="2:65" s="1" customFormat="1" ht="24.2" customHeight="1">
      <c r="B130" s="32"/>
      <c r="C130" s="170" t="s">
        <v>164</v>
      </c>
      <c r="D130" s="170" t="s">
        <v>227</v>
      </c>
      <c r="E130" s="171" t="s">
        <v>237</v>
      </c>
      <c r="F130" s="172" t="s">
        <v>238</v>
      </c>
      <c r="G130" s="173" t="s">
        <v>235</v>
      </c>
      <c r="H130" s="174">
        <v>0.48</v>
      </c>
      <c r="I130" s="175"/>
      <c r="J130" s="176">
        <f>ROUND(I130*H130,2)</f>
        <v>0</v>
      </c>
      <c r="K130" s="172" t="s">
        <v>19</v>
      </c>
      <c r="L130" s="177"/>
      <c r="M130" s="178" t="s">
        <v>19</v>
      </c>
      <c r="N130" s="179" t="s">
        <v>46</v>
      </c>
      <c r="P130" s="136">
        <f>O130*H130</f>
        <v>0</v>
      </c>
      <c r="Q130" s="136">
        <v>1</v>
      </c>
      <c r="R130" s="136">
        <f>Q130*H130</f>
        <v>0.48</v>
      </c>
      <c r="S130" s="136">
        <v>0</v>
      </c>
      <c r="T130" s="137">
        <f>S130*H130</f>
        <v>0</v>
      </c>
      <c r="AR130" s="138" t="s">
        <v>172</v>
      </c>
      <c r="AT130" s="138" t="s">
        <v>227</v>
      </c>
      <c r="AU130" s="138" t="s">
        <v>85</v>
      </c>
      <c r="AY130" s="17" t="s">
        <v>117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83</v>
      </c>
      <c r="BK130" s="139">
        <f>ROUND(I130*H130,2)</f>
        <v>0</v>
      </c>
      <c r="BL130" s="17" t="s">
        <v>144</v>
      </c>
      <c r="BM130" s="138" t="s">
        <v>239</v>
      </c>
    </row>
    <row r="131" spans="2:65" s="1" customFormat="1" ht="11.25">
      <c r="B131" s="32"/>
      <c r="D131" s="140" t="s">
        <v>127</v>
      </c>
      <c r="F131" s="141" t="s">
        <v>238</v>
      </c>
      <c r="I131" s="142"/>
      <c r="L131" s="32"/>
      <c r="M131" s="143"/>
      <c r="T131" s="53"/>
      <c r="AT131" s="17" t="s">
        <v>127</v>
      </c>
      <c r="AU131" s="17" t="s">
        <v>85</v>
      </c>
    </row>
    <row r="132" spans="2:65" s="1" customFormat="1" ht="19.5">
      <c r="B132" s="32"/>
      <c r="D132" s="140" t="s">
        <v>130</v>
      </c>
      <c r="F132" s="146" t="s">
        <v>231</v>
      </c>
      <c r="I132" s="142"/>
      <c r="L132" s="32"/>
      <c r="M132" s="143"/>
      <c r="T132" s="53"/>
      <c r="AT132" s="17" t="s">
        <v>130</v>
      </c>
      <c r="AU132" s="17" t="s">
        <v>85</v>
      </c>
    </row>
    <row r="133" spans="2:65" s="11" customFormat="1" ht="22.9" customHeight="1">
      <c r="B133" s="115"/>
      <c r="D133" s="116" t="s">
        <v>74</v>
      </c>
      <c r="E133" s="125" t="s">
        <v>156</v>
      </c>
      <c r="F133" s="125" t="s">
        <v>240</v>
      </c>
      <c r="I133" s="118"/>
      <c r="J133" s="126">
        <f>BK133</f>
        <v>0</v>
      </c>
      <c r="L133" s="115"/>
      <c r="M133" s="120"/>
      <c r="P133" s="121">
        <f>SUM(P134:P138)</f>
        <v>0</v>
      </c>
      <c r="R133" s="121">
        <f>SUM(R134:R138)</f>
        <v>0.51127999999999996</v>
      </c>
      <c r="T133" s="122">
        <f>SUM(T134:T138)</f>
        <v>0</v>
      </c>
      <c r="AR133" s="116" t="s">
        <v>83</v>
      </c>
      <c r="AT133" s="123" t="s">
        <v>74</v>
      </c>
      <c r="AU133" s="123" t="s">
        <v>83</v>
      </c>
      <c r="AY133" s="116" t="s">
        <v>117</v>
      </c>
      <c r="BK133" s="124">
        <f>SUM(BK134:BK138)</f>
        <v>0</v>
      </c>
    </row>
    <row r="134" spans="2:65" s="1" customFormat="1" ht="33" customHeight="1">
      <c r="B134" s="32"/>
      <c r="C134" s="127" t="s">
        <v>172</v>
      </c>
      <c r="D134" s="127" t="s">
        <v>120</v>
      </c>
      <c r="E134" s="128" t="s">
        <v>241</v>
      </c>
      <c r="F134" s="129" t="s">
        <v>242</v>
      </c>
      <c r="G134" s="130" t="s">
        <v>243</v>
      </c>
      <c r="H134" s="131">
        <v>22</v>
      </c>
      <c r="I134" s="132"/>
      <c r="J134" s="133">
        <f>ROUND(I134*H134,2)</f>
        <v>0</v>
      </c>
      <c r="K134" s="129" t="s">
        <v>124</v>
      </c>
      <c r="L134" s="32"/>
      <c r="M134" s="134" t="s">
        <v>19</v>
      </c>
      <c r="N134" s="135" t="s">
        <v>46</v>
      </c>
      <c r="P134" s="136">
        <f>O134*H134</f>
        <v>0</v>
      </c>
      <c r="Q134" s="136">
        <v>2.324E-2</v>
      </c>
      <c r="R134" s="136">
        <f>Q134*H134</f>
        <v>0.51127999999999996</v>
      </c>
      <c r="S134" s="136">
        <v>0</v>
      </c>
      <c r="T134" s="137">
        <f>S134*H134</f>
        <v>0</v>
      </c>
      <c r="AR134" s="138" t="s">
        <v>144</v>
      </c>
      <c r="AT134" s="138" t="s">
        <v>120</v>
      </c>
      <c r="AU134" s="138" t="s">
        <v>85</v>
      </c>
      <c r="AY134" s="17" t="s">
        <v>117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83</v>
      </c>
      <c r="BK134" s="139">
        <f>ROUND(I134*H134,2)</f>
        <v>0</v>
      </c>
      <c r="BL134" s="17" t="s">
        <v>144</v>
      </c>
      <c r="BM134" s="138" t="s">
        <v>244</v>
      </c>
    </row>
    <row r="135" spans="2:65" s="1" customFormat="1" ht="29.25">
      <c r="B135" s="32"/>
      <c r="D135" s="140" t="s">
        <v>127</v>
      </c>
      <c r="F135" s="141" t="s">
        <v>245</v>
      </c>
      <c r="I135" s="142"/>
      <c r="L135" s="32"/>
      <c r="M135" s="143"/>
      <c r="T135" s="53"/>
      <c r="AT135" s="17" t="s">
        <v>127</v>
      </c>
      <c r="AU135" s="17" t="s">
        <v>85</v>
      </c>
    </row>
    <row r="136" spans="2:65" s="1" customFormat="1" ht="11.25">
      <c r="B136" s="32"/>
      <c r="D136" s="144" t="s">
        <v>128</v>
      </c>
      <c r="F136" s="145" t="s">
        <v>246</v>
      </c>
      <c r="I136" s="142"/>
      <c r="L136" s="32"/>
      <c r="M136" s="143"/>
      <c r="T136" s="53"/>
      <c r="AT136" s="17" t="s">
        <v>128</v>
      </c>
      <c r="AU136" s="17" t="s">
        <v>85</v>
      </c>
    </row>
    <row r="137" spans="2:65" s="13" customFormat="1" ht="11.25">
      <c r="B137" s="157"/>
      <c r="D137" s="140" t="s">
        <v>132</v>
      </c>
      <c r="E137" s="158" t="s">
        <v>19</v>
      </c>
      <c r="F137" s="159" t="s">
        <v>247</v>
      </c>
      <c r="H137" s="158" t="s">
        <v>19</v>
      </c>
      <c r="I137" s="160"/>
      <c r="L137" s="157"/>
      <c r="M137" s="161"/>
      <c r="T137" s="162"/>
      <c r="AT137" s="158" t="s">
        <v>132</v>
      </c>
      <c r="AU137" s="158" t="s">
        <v>85</v>
      </c>
      <c r="AV137" s="13" t="s">
        <v>83</v>
      </c>
      <c r="AW137" s="13" t="s">
        <v>35</v>
      </c>
      <c r="AX137" s="13" t="s">
        <v>75</v>
      </c>
      <c r="AY137" s="158" t="s">
        <v>117</v>
      </c>
    </row>
    <row r="138" spans="2:65" s="12" customFormat="1" ht="11.25">
      <c r="B138" s="147"/>
      <c r="D138" s="140" t="s">
        <v>132</v>
      </c>
      <c r="E138" s="148" t="s">
        <v>19</v>
      </c>
      <c r="F138" s="149" t="s">
        <v>248</v>
      </c>
      <c r="H138" s="150">
        <v>22</v>
      </c>
      <c r="I138" s="151"/>
      <c r="L138" s="147"/>
      <c r="M138" s="152"/>
      <c r="T138" s="153"/>
      <c r="AT138" s="148" t="s">
        <v>132</v>
      </c>
      <c r="AU138" s="148" t="s">
        <v>85</v>
      </c>
      <c r="AV138" s="12" t="s">
        <v>85</v>
      </c>
      <c r="AW138" s="12" t="s">
        <v>35</v>
      </c>
      <c r="AX138" s="12" t="s">
        <v>83</v>
      </c>
      <c r="AY138" s="148" t="s">
        <v>117</v>
      </c>
    </row>
    <row r="139" spans="2:65" s="11" customFormat="1" ht="22.9" customHeight="1">
      <c r="B139" s="115"/>
      <c r="D139" s="116" t="s">
        <v>74</v>
      </c>
      <c r="E139" s="125" t="s">
        <v>249</v>
      </c>
      <c r="F139" s="125" t="s">
        <v>250</v>
      </c>
      <c r="I139" s="118"/>
      <c r="J139" s="126">
        <f>BK139</f>
        <v>0</v>
      </c>
      <c r="L139" s="115"/>
      <c r="M139" s="120"/>
      <c r="P139" s="121">
        <f>SUM(P140:P288)</f>
        <v>0</v>
      </c>
      <c r="R139" s="121">
        <f>SUM(R140:R288)</f>
        <v>1.39368768</v>
      </c>
      <c r="T139" s="122">
        <f>SUM(T140:T288)</f>
        <v>6.4543160000000013</v>
      </c>
      <c r="AR139" s="116" t="s">
        <v>83</v>
      </c>
      <c r="AT139" s="123" t="s">
        <v>74</v>
      </c>
      <c r="AU139" s="123" t="s">
        <v>83</v>
      </c>
      <c r="AY139" s="116" t="s">
        <v>117</v>
      </c>
      <c r="BK139" s="124">
        <f>SUM(BK140:BK288)</f>
        <v>0</v>
      </c>
    </row>
    <row r="140" spans="2:65" s="1" customFormat="1" ht="16.5" customHeight="1">
      <c r="B140" s="32"/>
      <c r="C140" s="127" t="s">
        <v>249</v>
      </c>
      <c r="D140" s="127" t="s">
        <v>120</v>
      </c>
      <c r="E140" s="128" t="s">
        <v>251</v>
      </c>
      <c r="F140" s="129" t="s">
        <v>252</v>
      </c>
      <c r="G140" s="130" t="s">
        <v>193</v>
      </c>
      <c r="H140" s="131">
        <v>5.9</v>
      </c>
      <c r="I140" s="132"/>
      <c r="J140" s="133">
        <f>ROUND(I140*H140,2)</f>
        <v>0</v>
      </c>
      <c r="K140" s="129" t="s">
        <v>124</v>
      </c>
      <c r="L140" s="32"/>
      <c r="M140" s="134" t="s">
        <v>19</v>
      </c>
      <c r="N140" s="135" t="s">
        <v>46</v>
      </c>
      <c r="P140" s="136">
        <f>O140*H140</f>
        <v>0</v>
      </c>
      <c r="Q140" s="136">
        <v>1.17E-3</v>
      </c>
      <c r="R140" s="136">
        <f>Q140*H140</f>
        <v>6.9030000000000003E-3</v>
      </c>
      <c r="S140" s="136">
        <v>0</v>
      </c>
      <c r="T140" s="137">
        <f>S140*H140</f>
        <v>0</v>
      </c>
      <c r="AR140" s="138" t="s">
        <v>144</v>
      </c>
      <c r="AT140" s="138" t="s">
        <v>120</v>
      </c>
      <c r="AU140" s="138" t="s">
        <v>85</v>
      </c>
      <c r="AY140" s="17" t="s">
        <v>117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83</v>
      </c>
      <c r="BK140" s="139">
        <f>ROUND(I140*H140,2)</f>
        <v>0</v>
      </c>
      <c r="BL140" s="17" t="s">
        <v>144</v>
      </c>
      <c r="BM140" s="138" t="s">
        <v>253</v>
      </c>
    </row>
    <row r="141" spans="2:65" s="1" customFormat="1" ht="11.25">
      <c r="B141" s="32"/>
      <c r="D141" s="140" t="s">
        <v>127</v>
      </c>
      <c r="F141" s="141" t="s">
        <v>254</v>
      </c>
      <c r="I141" s="142"/>
      <c r="L141" s="32"/>
      <c r="M141" s="143"/>
      <c r="T141" s="53"/>
      <c r="AT141" s="17" t="s">
        <v>127</v>
      </c>
      <c r="AU141" s="17" t="s">
        <v>85</v>
      </c>
    </row>
    <row r="142" spans="2:65" s="1" customFormat="1" ht="11.25">
      <c r="B142" s="32"/>
      <c r="D142" s="144" t="s">
        <v>128</v>
      </c>
      <c r="F142" s="145" t="s">
        <v>255</v>
      </c>
      <c r="I142" s="142"/>
      <c r="L142" s="32"/>
      <c r="M142" s="143"/>
      <c r="T142" s="53"/>
      <c r="AT142" s="17" t="s">
        <v>128</v>
      </c>
      <c r="AU142" s="17" t="s">
        <v>85</v>
      </c>
    </row>
    <row r="143" spans="2:65" s="13" customFormat="1" ht="11.25">
      <c r="B143" s="157"/>
      <c r="D143" s="140" t="s">
        <v>132</v>
      </c>
      <c r="E143" s="158" t="s">
        <v>19</v>
      </c>
      <c r="F143" s="159" t="s">
        <v>256</v>
      </c>
      <c r="H143" s="158" t="s">
        <v>19</v>
      </c>
      <c r="I143" s="160"/>
      <c r="L143" s="157"/>
      <c r="M143" s="161"/>
      <c r="T143" s="162"/>
      <c r="AT143" s="158" t="s">
        <v>132</v>
      </c>
      <c r="AU143" s="158" t="s">
        <v>85</v>
      </c>
      <c r="AV143" s="13" t="s">
        <v>83</v>
      </c>
      <c r="AW143" s="13" t="s">
        <v>35</v>
      </c>
      <c r="AX143" s="13" t="s">
        <v>75</v>
      </c>
      <c r="AY143" s="158" t="s">
        <v>117</v>
      </c>
    </row>
    <row r="144" spans="2:65" s="12" customFormat="1" ht="11.25">
      <c r="B144" s="147"/>
      <c r="D144" s="140" t="s">
        <v>132</v>
      </c>
      <c r="E144" s="148" t="s">
        <v>19</v>
      </c>
      <c r="F144" s="149" t="s">
        <v>257</v>
      </c>
      <c r="H144" s="150">
        <v>5.9</v>
      </c>
      <c r="I144" s="151"/>
      <c r="L144" s="147"/>
      <c r="M144" s="152"/>
      <c r="T144" s="153"/>
      <c r="AT144" s="148" t="s">
        <v>132</v>
      </c>
      <c r="AU144" s="148" t="s">
        <v>85</v>
      </c>
      <c r="AV144" s="12" t="s">
        <v>85</v>
      </c>
      <c r="AW144" s="12" t="s">
        <v>35</v>
      </c>
      <c r="AX144" s="12" t="s">
        <v>83</v>
      </c>
      <c r="AY144" s="148" t="s">
        <v>117</v>
      </c>
    </row>
    <row r="145" spans="2:65" s="1" customFormat="1" ht="16.5" customHeight="1">
      <c r="B145" s="32"/>
      <c r="C145" s="127" t="s">
        <v>258</v>
      </c>
      <c r="D145" s="127" t="s">
        <v>120</v>
      </c>
      <c r="E145" s="128" t="s">
        <v>259</v>
      </c>
      <c r="F145" s="129" t="s">
        <v>260</v>
      </c>
      <c r="G145" s="130" t="s">
        <v>193</v>
      </c>
      <c r="H145" s="131">
        <v>5.9</v>
      </c>
      <c r="I145" s="132"/>
      <c r="J145" s="133">
        <f>ROUND(I145*H145,2)</f>
        <v>0</v>
      </c>
      <c r="K145" s="129" t="s">
        <v>124</v>
      </c>
      <c r="L145" s="32"/>
      <c r="M145" s="134" t="s">
        <v>19</v>
      </c>
      <c r="N145" s="135" t="s">
        <v>46</v>
      </c>
      <c r="P145" s="136">
        <f>O145*H145</f>
        <v>0</v>
      </c>
      <c r="Q145" s="136">
        <v>5.8E-4</v>
      </c>
      <c r="R145" s="136">
        <f>Q145*H145</f>
        <v>3.4220000000000001E-3</v>
      </c>
      <c r="S145" s="136">
        <v>0</v>
      </c>
      <c r="T145" s="137">
        <f>S145*H145</f>
        <v>0</v>
      </c>
      <c r="AR145" s="138" t="s">
        <v>144</v>
      </c>
      <c r="AT145" s="138" t="s">
        <v>120</v>
      </c>
      <c r="AU145" s="138" t="s">
        <v>85</v>
      </c>
      <c r="AY145" s="17" t="s">
        <v>117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83</v>
      </c>
      <c r="BK145" s="139">
        <f>ROUND(I145*H145,2)</f>
        <v>0</v>
      </c>
      <c r="BL145" s="17" t="s">
        <v>144</v>
      </c>
      <c r="BM145" s="138" t="s">
        <v>261</v>
      </c>
    </row>
    <row r="146" spans="2:65" s="1" customFormat="1" ht="11.25">
      <c r="B146" s="32"/>
      <c r="D146" s="140" t="s">
        <v>127</v>
      </c>
      <c r="F146" s="141" t="s">
        <v>262</v>
      </c>
      <c r="I146" s="142"/>
      <c r="L146" s="32"/>
      <c r="M146" s="143"/>
      <c r="T146" s="53"/>
      <c r="AT146" s="17" t="s">
        <v>127</v>
      </c>
      <c r="AU146" s="17" t="s">
        <v>85</v>
      </c>
    </row>
    <row r="147" spans="2:65" s="1" customFormat="1" ht="11.25">
      <c r="B147" s="32"/>
      <c r="D147" s="144" t="s">
        <v>128</v>
      </c>
      <c r="F147" s="145" t="s">
        <v>263</v>
      </c>
      <c r="I147" s="142"/>
      <c r="L147" s="32"/>
      <c r="M147" s="143"/>
      <c r="T147" s="53"/>
      <c r="AT147" s="17" t="s">
        <v>128</v>
      </c>
      <c r="AU147" s="17" t="s">
        <v>85</v>
      </c>
    </row>
    <row r="148" spans="2:65" s="13" customFormat="1" ht="11.25">
      <c r="B148" s="157"/>
      <c r="D148" s="140" t="s">
        <v>132</v>
      </c>
      <c r="E148" s="158" t="s">
        <v>19</v>
      </c>
      <c r="F148" s="159" t="s">
        <v>256</v>
      </c>
      <c r="H148" s="158" t="s">
        <v>19</v>
      </c>
      <c r="I148" s="160"/>
      <c r="L148" s="157"/>
      <c r="M148" s="161"/>
      <c r="T148" s="162"/>
      <c r="AT148" s="158" t="s">
        <v>132</v>
      </c>
      <c r="AU148" s="158" t="s">
        <v>85</v>
      </c>
      <c r="AV148" s="13" t="s">
        <v>83</v>
      </c>
      <c r="AW148" s="13" t="s">
        <v>35</v>
      </c>
      <c r="AX148" s="13" t="s">
        <v>75</v>
      </c>
      <c r="AY148" s="158" t="s">
        <v>117</v>
      </c>
    </row>
    <row r="149" spans="2:65" s="12" customFormat="1" ht="11.25">
      <c r="B149" s="147"/>
      <c r="D149" s="140" t="s">
        <v>132</v>
      </c>
      <c r="E149" s="148" t="s">
        <v>19</v>
      </c>
      <c r="F149" s="149" t="s">
        <v>257</v>
      </c>
      <c r="H149" s="150">
        <v>5.9</v>
      </c>
      <c r="I149" s="151"/>
      <c r="L149" s="147"/>
      <c r="M149" s="152"/>
      <c r="T149" s="153"/>
      <c r="AT149" s="148" t="s">
        <v>132</v>
      </c>
      <c r="AU149" s="148" t="s">
        <v>85</v>
      </c>
      <c r="AV149" s="12" t="s">
        <v>85</v>
      </c>
      <c r="AW149" s="12" t="s">
        <v>35</v>
      </c>
      <c r="AX149" s="12" t="s">
        <v>83</v>
      </c>
      <c r="AY149" s="148" t="s">
        <v>117</v>
      </c>
    </row>
    <row r="150" spans="2:65" s="1" customFormat="1" ht="16.5" customHeight="1">
      <c r="B150" s="32"/>
      <c r="C150" s="170" t="s">
        <v>264</v>
      </c>
      <c r="D150" s="170" t="s">
        <v>227</v>
      </c>
      <c r="E150" s="171" t="s">
        <v>265</v>
      </c>
      <c r="F150" s="172" t="s">
        <v>266</v>
      </c>
      <c r="G150" s="173" t="s">
        <v>193</v>
      </c>
      <c r="H150" s="174">
        <v>5.9</v>
      </c>
      <c r="I150" s="175"/>
      <c r="J150" s="176">
        <f>ROUND(I150*H150,2)</f>
        <v>0</v>
      </c>
      <c r="K150" s="172" t="s">
        <v>19</v>
      </c>
      <c r="L150" s="177"/>
      <c r="M150" s="178" t="s">
        <v>19</v>
      </c>
      <c r="N150" s="179" t="s">
        <v>46</v>
      </c>
      <c r="P150" s="136">
        <f>O150*H150</f>
        <v>0</v>
      </c>
      <c r="Q150" s="136">
        <v>1.3860000000000001E-2</v>
      </c>
      <c r="R150" s="136">
        <f>Q150*H150</f>
        <v>8.1774000000000013E-2</v>
      </c>
      <c r="S150" s="136">
        <v>0</v>
      </c>
      <c r="T150" s="137">
        <f>S150*H150</f>
        <v>0</v>
      </c>
      <c r="AR150" s="138" t="s">
        <v>172</v>
      </c>
      <c r="AT150" s="138" t="s">
        <v>227</v>
      </c>
      <c r="AU150" s="138" t="s">
        <v>85</v>
      </c>
      <c r="AY150" s="17" t="s">
        <v>117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83</v>
      </c>
      <c r="BK150" s="139">
        <f>ROUND(I150*H150,2)</f>
        <v>0</v>
      </c>
      <c r="BL150" s="17" t="s">
        <v>144</v>
      </c>
      <c r="BM150" s="138" t="s">
        <v>267</v>
      </c>
    </row>
    <row r="151" spans="2:65" s="1" customFormat="1" ht="11.25">
      <c r="B151" s="32"/>
      <c r="D151" s="140" t="s">
        <v>127</v>
      </c>
      <c r="F151" s="141" t="s">
        <v>266</v>
      </c>
      <c r="I151" s="142"/>
      <c r="L151" s="32"/>
      <c r="M151" s="143"/>
      <c r="T151" s="53"/>
      <c r="AT151" s="17" t="s">
        <v>127</v>
      </c>
      <c r="AU151" s="17" t="s">
        <v>85</v>
      </c>
    </row>
    <row r="152" spans="2:65" s="1" customFormat="1" ht="19.5">
      <c r="B152" s="32"/>
      <c r="D152" s="140" t="s">
        <v>130</v>
      </c>
      <c r="F152" s="146" t="s">
        <v>231</v>
      </c>
      <c r="I152" s="142"/>
      <c r="L152" s="32"/>
      <c r="M152" s="143"/>
      <c r="T152" s="53"/>
      <c r="AT152" s="17" t="s">
        <v>130</v>
      </c>
      <c r="AU152" s="17" t="s">
        <v>85</v>
      </c>
    </row>
    <row r="153" spans="2:65" s="1" customFormat="1" ht="16.5" customHeight="1">
      <c r="B153" s="32"/>
      <c r="C153" s="127" t="s">
        <v>268</v>
      </c>
      <c r="D153" s="127" t="s">
        <v>120</v>
      </c>
      <c r="E153" s="128" t="s">
        <v>269</v>
      </c>
      <c r="F153" s="129" t="s">
        <v>270</v>
      </c>
      <c r="G153" s="130" t="s">
        <v>271</v>
      </c>
      <c r="H153" s="131">
        <v>2</v>
      </c>
      <c r="I153" s="132"/>
      <c r="J153" s="133">
        <f>ROUND(I153*H153,2)</f>
        <v>0</v>
      </c>
      <c r="K153" s="129" t="s">
        <v>124</v>
      </c>
      <c r="L153" s="32"/>
      <c r="M153" s="134" t="s">
        <v>19</v>
      </c>
      <c r="N153" s="135" t="s">
        <v>46</v>
      </c>
      <c r="P153" s="136">
        <f>O153*H153</f>
        <v>0</v>
      </c>
      <c r="Q153" s="136">
        <v>8.1119999999999998E-2</v>
      </c>
      <c r="R153" s="136">
        <f>Q153*H153</f>
        <v>0.16224</v>
      </c>
      <c r="S153" s="136">
        <v>0</v>
      </c>
      <c r="T153" s="137">
        <f>S153*H153</f>
        <v>0</v>
      </c>
      <c r="AR153" s="138" t="s">
        <v>144</v>
      </c>
      <c r="AT153" s="138" t="s">
        <v>120</v>
      </c>
      <c r="AU153" s="138" t="s">
        <v>85</v>
      </c>
      <c r="AY153" s="17" t="s">
        <v>117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83</v>
      </c>
      <c r="BK153" s="139">
        <f>ROUND(I153*H153,2)</f>
        <v>0</v>
      </c>
      <c r="BL153" s="17" t="s">
        <v>144</v>
      </c>
      <c r="BM153" s="138" t="s">
        <v>272</v>
      </c>
    </row>
    <row r="154" spans="2:65" s="1" customFormat="1" ht="11.25">
      <c r="B154" s="32"/>
      <c r="D154" s="140" t="s">
        <v>127</v>
      </c>
      <c r="F154" s="141" t="s">
        <v>273</v>
      </c>
      <c r="I154" s="142"/>
      <c r="L154" s="32"/>
      <c r="M154" s="143"/>
      <c r="T154" s="53"/>
      <c r="AT154" s="17" t="s">
        <v>127</v>
      </c>
      <c r="AU154" s="17" t="s">
        <v>85</v>
      </c>
    </row>
    <row r="155" spans="2:65" s="1" customFormat="1" ht="11.25">
      <c r="B155" s="32"/>
      <c r="D155" s="144" t="s">
        <v>128</v>
      </c>
      <c r="F155" s="145" t="s">
        <v>274</v>
      </c>
      <c r="I155" s="142"/>
      <c r="L155" s="32"/>
      <c r="M155" s="143"/>
      <c r="T155" s="53"/>
      <c r="AT155" s="17" t="s">
        <v>128</v>
      </c>
      <c r="AU155" s="17" t="s">
        <v>85</v>
      </c>
    </row>
    <row r="156" spans="2:65" s="13" customFormat="1" ht="11.25">
      <c r="B156" s="157"/>
      <c r="D156" s="140" t="s">
        <v>132</v>
      </c>
      <c r="E156" s="158" t="s">
        <v>19</v>
      </c>
      <c r="F156" s="159" t="s">
        <v>275</v>
      </c>
      <c r="H156" s="158" t="s">
        <v>19</v>
      </c>
      <c r="I156" s="160"/>
      <c r="L156" s="157"/>
      <c r="M156" s="161"/>
      <c r="T156" s="162"/>
      <c r="AT156" s="158" t="s">
        <v>132</v>
      </c>
      <c r="AU156" s="158" t="s">
        <v>85</v>
      </c>
      <c r="AV156" s="13" t="s">
        <v>83</v>
      </c>
      <c r="AW156" s="13" t="s">
        <v>35</v>
      </c>
      <c r="AX156" s="13" t="s">
        <v>75</v>
      </c>
      <c r="AY156" s="158" t="s">
        <v>117</v>
      </c>
    </row>
    <row r="157" spans="2:65" s="12" customFormat="1" ht="11.25">
      <c r="B157" s="147"/>
      <c r="D157" s="140" t="s">
        <v>132</v>
      </c>
      <c r="E157" s="148" t="s">
        <v>19</v>
      </c>
      <c r="F157" s="149" t="s">
        <v>83</v>
      </c>
      <c r="H157" s="150">
        <v>1</v>
      </c>
      <c r="I157" s="151"/>
      <c r="L157" s="147"/>
      <c r="M157" s="152"/>
      <c r="T157" s="153"/>
      <c r="AT157" s="148" t="s">
        <v>132</v>
      </c>
      <c r="AU157" s="148" t="s">
        <v>85</v>
      </c>
      <c r="AV157" s="12" t="s">
        <v>85</v>
      </c>
      <c r="AW157" s="12" t="s">
        <v>35</v>
      </c>
      <c r="AX157" s="12" t="s">
        <v>75</v>
      </c>
      <c r="AY157" s="148" t="s">
        <v>117</v>
      </c>
    </row>
    <row r="158" spans="2:65" s="13" customFormat="1" ht="11.25">
      <c r="B158" s="157"/>
      <c r="D158" s="140" t="s">
        <v>132</v>
      </c>
      <c r="E158" s="158" t="s">
        <v>19</v>
      </c>
      <c r="F158" s="159" t="s">
        <v>276</v>
      </c>
      <c r="H158" s="158" t="s">
        <v>19</v>
      </c>
      <c r="I158" s="160"/>
      <c r="L158" s="157"/>
      <c r="M158" s="161"/>
      <c r="T158" s="162"/>
      <c r="AT158" s="158" t="s">
        <v>132</v>
      </c>
      <c r="AU158" s="158" t="s">
        <v>85</v>
      </c>
      <c r="AV158" s="13" t="s">
        <v>83</v>
      </c>
      <c r="AW158" s="13" t="s">
        <v>35</v>
      </c>
      <c r="AX158" s="13" t="s">
        <v>75</v>
      </c>
      <c r="AY158" s="158" t="s">
        <v>117</v>
      </c>
    </row>
    <row r="159" spans="2:65" s="12" customFormat="1" ht="11.25">
      <c r="B159" s="147"/>
      <c r="D159" s="140" t="s">
        <v>132</v>
      </c>
      <c r="E159" s="148" t="s">
        <v>19</v>
      </c>
      <c r="F159" s="149" t="s">
        <v>83</v>
      </c>
      <c r="H159" s="150">
        <v>1</v>
      </c>
      <c r="I159" s="151"/>
      <c r="L159" s="147"/>
      <c r="M159" s="152"/>
      <c r="T159" s="153"/>
      <c r="AT159" s="148" t="s">
        <v>132</v>
      </c>
      <c r="AU159" s="148" t="s">
        <v>85</v>
      </c>
      <c r="AV159" s="12" t="s">
        <v>85</v>
      </c>
      <c r="AW159" s="12" t="s">
        <v>35</v>
      </c>
      <c r="AX159" s="12" t="s">
        <v>75</v>
      </c>
      <c r="AY159" s="148" t="s">
        <v>117</v>
      </c>
    </row>
    <row r="160" spans="2:65" s="14" customFormat="1" ht="11.25">
      <c r="B160" s="163"/>
      <c r="D160" s="140" t="s">
        <v>132</v>
      </c>
      <c r="E160" s="164" t="s">
        <v>19</v>
      </c>
      <c r="F160" s="165" t="s">
        <v>208</v>
      </c>
      <c r="H160" s="166">
        <v>2</v>
      </c>
      <c r="I160" s="167"/>
      <c r="L160" s="163"/>
      <c r="M160" s="168"/>
      <c r="T160" s="169"/>
      <c r="AT160" s="164" t="s">
        <v>132</v>
      </c>
      <c r="AU160" s="164" t="s">
        <v>85</v>
      </c>
      <c r="AV160" s="14" t="s">
        <v>144</v>
      </c>
      <c r="AW160" s="14" t="s">
        <v>35</v>
      </c>
      <c r="AX160" s="14" t="s">
        <v>83</v>
      </c>
      <c r="AY160" s="164" t="s">
        <v>117</v>
      </c>
    </row>
    <row r="161" spans="2:65" s="1" customFormat="1" ht="24.2" customHeight="1">
      <c r="B161" s="32"/>
      <c r="C161" s="127" t="s">
        <v>277</v>
      </c>
      <c r="D161" s="127" t="s">
        <v>120</v>
      </c>
      <c r="E161" s="128" t="s">
        <v>278</v>
      </c>
      <c r="F161" s="129" t="s">
        <v>279</v>
      </c>
      <c r="G161" s="130" t="s">
        <v>243</v>
      </c>
      <c r="H161" s="131">
        <v>51.66</v>
      </c>
      <c r="I161" s="132"/>
      <c r="J161" s="133">
        <f>ROUND(I161*H161,2)</f>
        <v>0</v>
      </c>
      <c r="K161" s="129" t="s">
        <v>124</v>
      </c>
      <c r="L161" s="32"/>
      <c r="M161" s="134" t="s">
        <v>19</v>
      </c>
      <c r="N161" s="135" t="s">
        <v>46</v>
      </c>
      <c r="P161" s="136">
        <f>O161*H161</f>
        <v>0</v>
      </c>
      <c r="Q161" s="136">
        <v>2.0899999999999998E-3</v>
      </c>
      <c r="R161" s="136">
        <f>Q161*H161</f>
        <v>0.10796939999999998</v>
      </c>
      <c r="S161" s="136">
        <v>0</v>
      </c>
      <c r="T161" s="137">
        <f>S161*H161</f>
        <v>0</v>
      </c>
      <c r="AR161" s="138" t="s">
        <v>144</v>
      </c>
      <c r="AT161" s="138" t="s">
        <v>120</v>
      </c>
      <c r="AU161" s="138" t="s">
        <v>85</v>
      </c>
      <c r="AY161" s="17" t="s">
        <v>117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83</v>
      </c>
      <c r="BK161" s="139">
        <f>ROUND(I161*H161,2)</f>
        <v>0</v>
      </c>
      <c r="BL161" s="17" t="s">
        <v>144</v>
      </c>
      <c r="BM161" s="138" t="s">
        <v>280</v>
      </c>
    </row>
    <row r="162" spans="2:65" s="1" customFormat="1" ht="19.5">
      <c r="B162" s="32"/>
      <c r="D162" s="140" t="s">
        <v>127</v>
      </c>
      <c r="F162" s="141" t="s">
        <v>281</v>
      </c>
      <c r="I162" s="142"/>
      <c r="L162" s="32"/>
      <c r="M162" s="143"/>
      <c r="T162" s="53"/>
      <c r="AT162" s="17" t="s">
        <v>127</v>
      </c>
      <c r="AU162" s="17" t="s">
        <v>85</v>
      </c>
    </row>
    <row r="163" spans="2:65" s="1" customFormat="1" ht="11.25">
      <c r="B163" s="32"/>
      <c r="D163" s="144" t="s">
        <v>128</v>
      </c>
      <c r="F163" s="145" t="s">
        <v>282</v>
      </c>
      <c r="I163" s="142"/>
      <c r="L163" s="32"/>
      <c r="M163" s="143"/>
      <c r="T163" s="53"/>
      <c r="AT163" s="17" t="s">
        <v>128</v>
      </c>
      <c r="AU163" s="17" t="s">
        <v>85</v>
      </c>
    </row>
    <row r="164" spans="2:65" s="13" customFormat="1" ht="22.5">
      <c r="B164" s="157"/>
      <c r="D164" s="140" t="s">
        <v>132</v>
      </c>
      <c r="E164" s="158" t="s">
        <v>19</v>
      </c>
      <c r="F164" s="159" t="s">
        <v>283</v>
      </c>
      <c r="H164" s="158" t="s">
        <v>19</v>
      </c>
      <c r="I164" s="160"/>
      <c r="L164" s="157"/>
      <c r="M164" s="161"/>
      <c r="T164" s="162"/>
      <c r="AT164" s="158" t="s">
        <v>132</v>
      </c>
      <c r="AU164" s="158" t="s">
        <v>85</v>
      </c>
      <c r="AV164" s="13" t="s">
        <v>83</v>
      </c>
      <c r="AW164" s="13" t="s">
        <v>35</v>
      </c>
      <c r="AX164" s="13" t="s">
        <v>75</v>
      </c>
      <c r="AY164" s="158" t="s">
        <v>117</v>
      </c>
    </row>
    <row r="165" spans="2:65" s="12" customFormat="1" ht="11.25">
      <c r="B165" s="147"/>
      <c r="D165" s="140" t="s">
        <v>132</v>
      </c>
      <c r="E165" s="148" t="s">
        <v>19</v>
      </c>
      <c r="F165" s="149" t="s">
        <v>284</v>
      </c>
      <c r="H165" s="150">
        <v>51.66</v>
      </c>
      <c r="I165" s="151"/>
      <c r="L165" s="147"/>
      <c r="M165" s="152"/>
      <c r="T165" s="153"/>
      <c r="AT165" s="148" t="s">
        <v>132</v>
      </c>
      <c r="AU165" s="148" t="s">
        <v>85</v>
      </c>
      <c r="AV165" s="12" t="s">
        <v>85</v>
      </c>
      <c r="AW165" s="12" t="s">
        <v>35</v>
      </c>
      <c r="AX165" s="12" t="s">
        <v>83</v>
      </c>
      <c r="AY165" s="148" t="s">
        <v>117</v>
      </c>
    </row>
    <row r="166" spans="2:65" s="1" customFormat="1" ht="24.2" customHeight="1">
      <c r="B166" s="32"/>
      <c r="C166" s="127" t="s">
        <v>285</v>
      </c>
      <c r="D166" s="127" t="s">
        <v>120</v>
      </c>
      <c r="E166" s="128" t="s">
        <v>286</v>
      </c>
      <c r="F166" s="129" t="s">
        <v>287</v>
      </c>
      <c r="G166" s="130" t="s">
        <v>243</v>
      </c>
      <c r="H166" s="131">
        <v>51.66</v>
      </c>
      <c r="I166" s="132"/>
      <c r="J166" s="133">
        <f>ROUND(I166*H166,2)</f>
        <v>0</v>
      </c>
      <c r="K166" s="129" t="s">
        <v>124</v>
      </c>
      <c r="L166" s="32"/>
      <c r="M166" s="134" t="s">
        <v>19</v>
      </c>
      <c r="N166" s="135" t="s">
        <v>46</v>
      </c>
      <c r="P166" s="136">
        <f>O166*H166</f>
        <v>0</v>
      </c>
      <c r="Q166" s="136">
        <v>8.1999999999999998E-4</v>
      </c>
      <c r="R166" s="136">
        <f>Q166*H166</f>
        <v>4.2361199999999995E-2</v>
      </c>
      <c r="S166" s="136">
        <v>0</v>
      </c>
      <c r="T166" s="137">
        <f>S166*H166</f>
        <v>0</v>
      </c>
      <c r="AR166" s="138" t="s">
        <v>144</v>
      </c>
      <c r="AT166" s="138" t="s">
        <v>120</v>
      </c>
      <c r="AU166" s="138" t="s">
        <v>85</v>
      </c>
      <c r="AY166" s="17" t="s">
        <v>117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83</v>
      </c>
      <c r="BK166" s="139">
        <f>ROUND(I166*H166,2)</f>
        <v>0</v>
      </c>
      <c r="BL166" s="17" t="s">
        <v>144</v>
      </c>
      <c r="BM166" s="138" t="s">
        <v>288</v>
      </c>
    </row>
    <row r="167" spans="2:65" s="1" customFormat="1" ht="19.5">
      <c r="B167" s="32"/>
      <c r="D167" s="140" t="s">
        <v>127</v>
      </c>
      <c r="F167" s="141" t="s">
        <v>289</v>
      </c>
      <c r="I167" s="142"/>
      <c r="L167" s="32"/>
      <c r="M167" s="143"/>
      <c r="T167" s="53"/>
      <c r="AT167" s="17" t="s">
        <v>127</v>
      </c>
      <c r="AU167" s="17" t="s">
        <v>85</v>
      </c>
    </row>
    <row r="168" spans="2:65" s="1" customFormat="1" ht="11.25">
      <c r="B168" s="32"/>
      <c r="D168" s="144" t="s">
        <v>128</v>
      </c>
      <c r="F168" s="145" t="s">
        <v>290</v>
      </c>
      <c r="I168" s="142"/>
      <c r="L168" s="32"/>
      <c r="M168" s="143"/>
      <c r="T168" s="53"/>
      <c r="AT168" s="17" t="s">
        <v>128</v>
      </c>
      <c r="AU168" s="17" t="s">
        <v>85</v>
      </c>
    </row>
    <row r="169" spans="2:65" s="1" customFormat="1" ht="16.5" customHeight="1">
      <c r="B169" s="32"/>
      <c r="C169" s="170" t="s">
        <v>8</v>
      </c>
      <c r="D169" s="170" t="s">
        <v>227</v>
      </c>
      <c r="E169" s="171" t="s">
        <v>291</v>
      </c>
      <c r="F169" s="172" t="s">
        <v>292</v>
      </c>
      <c r="G169" s="173" t="s">
        <v>235</v>
      </c>
      <c r="H169" s="174">
        <v>0.13800000000000001</v>
      </c>
      <c r="I169" s="175"/>
      <c r="J169" s="176">
        <f>ROUND(I169*H169,2)</f>
        <v>0</v>
      </c>
      <c r="K169" s="172" t="s">
        <v>19</v>
      </c>
      <c r="L169" s="177"/>
      <c r="M169" s="178" t="s">
        <v>19</v>
      </c>
      <c r="N169" s="179" t="s">
        <v>46</v>
      </c>
      <c r="P169" s="136">
        <f>O169*H169</f>
        <v>0</v>
      </c>
      <c r="Q169" s="136">
        <v>1</v>
      </c>
      <c r="R169" s="136">
        <f>Q169*H169</f>
        <v>0.13800000000000001</v>
      </c>
      <c r="S169" s="136">
        <v>0</v>
      </c>
      <c r="T169" s="137">
        <f>S169*H169</f>
        <v>0</v>
      </c>
      <c r="AR169" s="138" t="s">
        <v>172</v>
      </c>
      <c r="AT169" s="138" t="s">
        <v>227</v>
      </c>
      <c r="AU169" s="138" t="s">
        <v>85</v>
      </c>
      <c r="AY169" s="17" t="s">
        <v>117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83</v>
      </c>
      <c r="BK169" s="139">
        <f>ROUND(I169*H169,2)</f>
        <v>0</v>
      </c>
      <c r="BL169" s="17" t="s">
        <v>144</v>
      </c>
      <c r="BM169" s="138" t="s">
        <v>293</v>
      </c>
    </row>
    <row r="170" spans="2:65" s="1" customFormat="1" ht="11.25">
      <c r="B170" s="32"/>
      <c r="D170" s="140" t="s">
        <v>127</v>
      </c>
      <c r="F170" s="141" t="s">
        <v>294</v>
      </c>
      <c r="I170" s="142"/>
      <c r="L170" s="32"/>
      <c r="M170" s="143"/>
      <c r="T170" s="53"/>
      <c r="AT170" s="17" t="s">
        <v>127</v>
      </c>
      <c r="AU170" s="17" t="s">
        <v>85</v>
      </c>
    </row>
    <row r="171" spans="2:65" s="1" customFormat="1" ht="19.5">
      <c r="B171" s="32"/>
      <c r="D171" s="140" t="s">
        <v>130</v>
      </c>
      <c r="F171" s="146" t="s">
        <v>295</v>
      </c>
      <c r="I171" s="142"/>
      <c r="L171" s="32"/>
      <c r="M171" s="143"/>
      <c r="T171" s="53"/>
      <c r="AT171" s="17" t="s">
        <v>130</v>
      </c>
      <c r="AU171" s="17" t="s">
        <v>85</v>
      </c>
    </row>
    <row r="172" spans="2:65" s="12" customFormat="1" ht="11.25">
      <c r="B172" s="147"/>
      <c r="D172" s="140" t="s">
        <v>132</v>
      </c>
      <c r="F172" s="149" t="s">
        <v>296</v>
      </c>
      <c r="H172" s="150">
        <v>0.13800000000000001</v>
      </c>
      <c r="I172" s="151"/>
      <c r="L172" s="147"/>
      <c r="M172" s="152"/>
      <c r="T172" s="153"/>
      <c r="AT172" s="148" t="s">
        <v>132</v>
      </c>
      <c r="AU172" s="148" t="s">
        <v>85</v>
      </c>
      <c r="AV172" s="12" t="s">
        <v>85</v>
      </c>
      <c r="AW172" s="12" t="s">
        <v>4</v>
      </c>
      <c r="AX172" s="12" t="s">
        <v>83</v>
      </c>
      <c r="AY172" s="148" t="s">
        <v>117</v>
      </c>
    </row>
    <row r="173" spans="2:65" s="1" customFormat="1" ht="21.75" customHeight="1">
      <c r="B173" s="32"/>
      <c r="C173" s="127" t="s">
        <v>297</v>
      </c>
      <c r="D173" s="127" t="s">
        <v>120</v>
      </c>
      <c r="E173" s="128" t="s">
        <v>298</v>
      </c>
      <c r="F173" s="129" t="s">
        <v>299</v>
      </c>
      <c r="G173" s="130" t="s">
        <v>271</v>
      </c>
      <c r="H173" s="131">
        <v>4</v>
      </c>
      <c r="I173" s="132"/>
      <c r="J173" s="133">
        <f>ROUND(I173*H173,2)</f>
        <v>0</v>
      </c>
      <c r="K173" s="129" t="s">
        <v>124</v>
      </c>
      <c r="L173" s="32"/>
      <c r="M173" s="134" t="s">
        <v>19</v>
      </c>
      <c r="N173" s="135" t="s">
        <v>46</v>
      </c>
      <c r="P173" s="136">
        <f>O173*H173</f>
        <v>0</v>
      </c>
      <c r="Q173" s="136">
        <v>6.0000000000000002E-5</v>
      </c>
      <c r="R173" s="136">
        <f>Q173*H173</f>
        <v>2.4000000000000001E-4</v>
      </c>
      <c r="S173" s="136">
        <v>0</v>
      </c>
      <c r="T173" s="137">
        <f>S173*H173</f>
        <v>0</v>
      </c>
      <c r="AR173" s="138" t="s">
        <v>144</v>
      </c>
      <c r="AT173" s="138" t="s">
        <v>120</v>
      </c>
      <c r="AU173" s="138" t="s">
        <v>85</v>
      </c>
      <c r="AY173" s="17" t="s">
        <v>117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83</v>
      </c>
      <c r="BK173" s="139">
        <f>ROUND(I173*H173,2)</f>
        <v>0</v>
      </c>
      <c r="BL173" s="17" t="s">
        <v>144</v>
      </c>
      <c r="BM173" s="138" t="s">
        <v>300</v>
      </c>
    </row>
    <row r="174" spans="2:65" s="1" customFormat="1" ht="19.5">
      <c r="B174" s="32"/>
      <c r="D174" s="140" t="s">
        <v>127</v>
      </c>
      <c r="F174" s="141" t="s">
        <v>301</v>
      </c>
      <c r="I174" s="142"/>
      <c r="L174" s="32"/>
      <c r="M174" s="143"/>
      <c r="T174" s="53"/>
      <c r="AT174" s="17" t="s">
        <v>127</v>
      </c>
      <c r="AU174" s="17" t="s">
        <v>85</v>
      </c>
    </row>
    <row r="175" spans="2:65" s="1" customFormat="1" ht="11.25">
      <c r="B175" s="32"/>
      <c r="D175" s="144" t="s">
        <v>128</v>
      </c>
      <c r="F175" s="145" t="s">
        <v>302</v>
      </c>
      <c r="I175" s="142"/>
      <c r="L175" s="32"/>
      <c r="M175" s="143"/>
      <c r="T175" s="53"/>
      <c r="AT175" s="17" t="s">
        <v>128</v>
      </c>
      <c r="AU175" s="17" t="s">
        <v>85</v>
      </c>
    </row>
    <row r="176" spans="2:65" s="13" customFormat="1" ht="11.25">
      <c r="B176" s="157"/>
      <c r="D176" s="140" t="s">
        <v>132</v>
      </c>
      <c r="E176" s="158" t="s">
        <v>19</v>
      </c>
      <c r="F176" s="159" t="s">
        <v>303</v>
      </c>
      <c r="H176" s="158" t="s">
        <v>19</v>
      </c>
      <c r="I176" s="160"/>
      <c r="L176" s="157"/>
      <c r="M176" s="161"/>
      <c r="T176" s="162"/>
      <c r="AT176" s="158" t="s">
        <v>132</v>
      </c>
      <c r="AU176" s="158" t="s">
        <v>85</v>
      </c>
      <c r="AV176" s="13" t="s">
        <v>83</v>
      </c>
      <c r="AW176" s="13" t="s">
        <v>35</v>
      </c>
      <c r="AX176" s="13" t="s">
        <v>75</v>
      </c>
      <c r="AY176" s="158" t="s">
        <v>117</v>
      </c>
    </row>
    <row r="177" spans="2:65" s="12" customFormat="1" ht="11.25">
      <c r="B177" s="147"/>
      <c r="D177" s="140" t="s">
        <v>132</v>
      </c>
      <c r="E177" s="148" t="s">
        <v>19</v>
      </c>
      <c r="F177" s="149" t="s">
        <v>144</v>
      </c>
      <c r="H177" s="150">
        <v>4</v>
      </c>
      <c r="I177" s="151"/>
      <c r="L177" s="147"/>
      <c r="M177" s="152"/>
      <c r="T177" s="153"/>
      <c r="AT177" s="148" t="s">
        <v>132</v>
      </c>
      <c r="AU177" s="148" t="s">
        <v>85</v>
      </c>
      <c r="AV177" s="12" t="s">
        <v>85</v>
      </c>
      <c r="AW177" s="12" t="s">
        <v>35</v>
      </c>
      <c r="AX177" s="12" t="s">
        <v>83</v>
      </c>
      <c r="AY177" s="148" t="s">
        <v>117</v>
      </c>
    </row>
    <row r="178" spans="2:65" s="1" customFormat="1" ht="37.9" customHeight="1">
      <c r="B178" s="32"/>
      <c r="C178" s="127" t="s">
        <v>304</v>
      </c>
      <c r="D178" s="127" t="s">
        <v>120</v>
      </c>
      <c r="E178" s="128" t="s">
        <v>305</v>
      </c>
      <c r="F178" s="129" t="s">
        <v>306</v>
      </c>
      <c r="G178" s="130" t="s">
        <v>243</v>
      </c>
      <c r="H178" s="131">
        <v>301.60000000000002</v>
      </c>
      <c r="I178" s="132"/>
      <c r="J178" s="133">
        <f>ROUND(I178*H178,2)</f>
        <v>0</v>
      </c>
      <c r="K178" s="129" t="s">
        <v>124</v>
      </c>
      <c r="L178" s="32"/>
      <c r="M178" s="134" t="s">
        <v>19</v>
      </c>
      <c r="N178" s="135" t="s">
        <v>46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144</v>
      </c>
      <c r="AT178" s="138" t="s">
        <v>120</v>
      </c>
      <c r="AU178" s="138" t="s">
        <v>85</v>
      </c>
      <c r="AY178" s="17" t="s">
        <v>117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83</v>
      </c>
      <c r="BK178" s="139">
        <f>ROUND(I178*H178,2)</f>
        <v>0</v>
      </c>
      <c r="BL178" s="17" t="s">
        <v>144</v>
      </c>
      <c r="BM178" s="138" t="s">
        <v>307</v>
      </c>
    </row>
    <row r="179" spans="2:65" s="1" customFormat="1" ht="29.25">
      <c r="B179" s="32"/>
      <c r="D179" s="140" t="s">
        <v>127</v>
      </c>
      <c r="F179" s="141" t="s">
        <v>308</v>
      </c>
      <c r="I179" s="142"/>
      <c r="L179" s="32"/>
      <c r="M179" s="143"/>
      <c r="T179" s="53"/>
      <c r="AT179" s="17" t="s">
        <v>127</v>
      </c>
      <c r="AU179" s="17" t="s">
        <v>85</v>
      </c>
    </row>
    <row r="180" spans="2:65" s="1" customFormat="1" ht="11.25">
      <c r="B180" s="32"/>
      <c r="D180" s="144" t="s">
        <v>128</v>
      </c>
      <c r="F180" s="145" t="s">
        <v>309</v>
      </c>
      <c r="I180" s="142"/>
      <c r="L180" s="32"/>
      <c r="M180" s="143"/>
      <c r="T180" s="53"/>
      <c r="AT180" s="17" t="s">
        <v>128</v>
      </c>
      <c r="AU180" s="17" t="s">
        <v>85</v>
      </c>
    </row>
    <row r="181" spans="2:65" s="1" customFormat="1" ht="19.5">
      <c r="B181" s="32"/>
      <c r="D181" s="140" t="s">
        <v>130</v>
      </c>
      <c r="F181" s="146" t="s">
        <v>310</v>
      </c>
      <c r="I181" s="142"/>
      <c r="L181" s="32"/>
      <c r="M181" s="143"/>
      <c r="T181" s="53"/>
      <c r="AT181" s="17" t="s">
        <v>130</v>
      </c>
      <c r="AU181" s="17" t="s">
        <v>85</v>
      </c>
    </row>
    <row r="182" spans="2:65" s="13" customFormat="1" ht="11.25">
      <c r="B182" s="157"/>
      <c r="D182" s="140" t="s">
        <v>132</v>
      </c>
      <c r="E182" s="158" t="s">
        <v>19</v>
      </c>
      <c r="F182" s="159" t="s">
        <v>311</v>
      </c>
      <c r="H182" s="158" t="s">
        <v>19</v>
      </c>
      <c r="I182" s="160"/>
      <c r="L182" s="157"/>
      <c r="M182" s="161"/>
      <c r="T182" s="162"/>
      <c r="AT182" s="158" t="s">
        <v>132</v>
      </c>
      <c r="AU182" s="158" t="s">
        <v>85</v>
      </c>
      <c r="AV182" s="13" t="s">
        <v>83</v>
      </c>
      <c r="AW182" s="13" t="s">
        <v>35</v>
      </c>
      <c r="AX182" s="13" t="s">
        <v>75</v>
      </c>
      <c r="AY182" s="158" t="s">
        <v>117</v>
      </c>
    </row>
    <row r="183" spans="2:65" s="12" customFormat="1" ht="11.25">
      <c r="B183" s="147"/>
      <c r="D183" s="140" t="s">
        <v>132</v>
      </c>
      <c r="E183" s="148" t="s">
        <v>19</v>
      </c>
      <c r="F183" s="149" t="s">
        <v>312</v>
      </c>
      <c r="H183" s="150">
        <v>301.60000000000002</v>
      </c>
      <c r="I183" s="151"/>
      <c r="L183" s="147"/>
      <c r="M183" s="152"/>
      <c r="T183" s="153"/>
      <c r="AT183" s="148" t="s">
        <v>132</v>
      </c>
      <c r="AU183" s="148" t="s">
        <v>85</v>
      </c>
      <c r="AV183" s="12" t="s">
        <v>85</v>
      </c>
      <c r="AW183" s="12" t="s">
        <v>35</v>
      </c>
      <c r="AX183" s="12" t="s">
        <v>83</v>
      </c>
      <c r="AY183" s="148" t="s">
        <v>117</v>
      </c>
    </row>
    <row r="184" spans="2:65" s="1" customFormat="1" ht="33" customHeight="1">
      <c r="B184" s="32"/>
      <c r="C184" s="127" t="s">
        <v>313</v>
      </c>
      <c r="D184" s="127" t="s">
        <v>120</v>
      </c>
      <c r="E184" s="128" t="s">
        <v>314</v>
      </c>
      <c r="F184" s="129" t="s">
        <v>315</v>
      </c>
      <c r="G184" s="130" t="s">
        <v>243</v>
      </c>
      <c r="H184" s="131">
        <v>9048</v>
      </c>
      <c r="I184" s="132"/>
      <c r="J184" s="133">
        <f>ROUND(I184*H184,2)</f>
        <v>0</v>
      </c>
      <c r="K184" s="129" t="s">
        <v>124</v>
      </c>
      <c r="L184" s="32"/>
      <c r="M184" s="134" t="s">
        <v>19</v>
      </c>
      <c r="N184" s="135" t="s">
        <v>46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144</v>
      </c>
      <c r="AT184" s="138" t="s">
        <v>120</v>
      </c>
      <c r="AU184" s="138" t="s">
        <v>85</v>
      </c>
      <c r="AY184" s="17" t="s">
        <v>117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83</v>
      </c>
      <c r="BK184" s="139">
        <f>ROUND(I184*H184,2)</f>
        <v>0</v>
      </c>
      <c r="BL184" s="17" t="s">
        <v>144</v>
      </c>
      <c r="BM184" s="138" t="s">
        <v>316</v>
      </c>
    </row>
    <row r="185" spans="2:65" s="1" customFormat="1" ht="29.25">
      <c r="B185" s="32"/>
      <c r="D185" s="140" t="s">
        <v>127</v>
      </c>
      <c r="F185" s="141" t="s">
        <v>317</v>
      </c>
      <c r="I185" s="142"/>
      <c r="L185" s="32"/>
      <c r="M185" s="143"/>
      <c r="T185" s="53"/>
      <c r="AT185" s="17" t="s">
        <v>127</v>
      </c>
      <c r="AU185" s="17" t="s">
        <v>85</v>
      </c>
    </row>
    <row r="186" spans="2:65" s="1" customFormat="1" ht="11.25">
      <c r="B186" s="32"/>
      <c r="D186" s="144" t="s">
        <v>128</v>
      </c>
      <c r="F186" s="145" t="s">
        <v>318</v>
      </c>
      <c r="I186" s="142"/>
      <c r="L186" s="32"/>
      <c r="M186" s="143"/>
      <c r="T186" s="53"/>
      <c r="AT186" s="17" t="s">
        <v>128</v>
      </c>
      <c r="AU186" s="17" t="s">
        <v>85</v>
      </c>
    </row>
    <row r="187" spans="2:65" s="12" customFormat="1" ht="11.25">
      <c r="B187" s="147"/>
      <c r="D187" s="140" t="s">
        <v>132</v>
      </c>
      <c r="E187" s="148" t="s">
        <v>19</v>
      </c>
      <c r="F187" s="149" t="s">
        <v>319</v>
      </c>
      <c r="H187" s="150">
        <v>9048</v>
      </c>
      <c r="I187" s="151"/>
      <c r="L187" s="147"/>
      <c r="M187" s="152"/>
      <c r="T187" s="153"/>
      <c r="AT187" s="148" t="s">
        <v>132</v>
      </c>
      <c r="AU187" s="148" t="s">
        <v>85</v>
      </c>
      <c r="AV187" s="12" t="s">
        <v>85</v>
      </c>
      <c r="AW187" s="12" t="s">
        <v>35</v>
      </c>
      <c r="AX187" s="12" t="s">
        <v>83</v>
      </c>
      <c r="AY187" s="148" t="s">
        <v>117</v>
      </c>
    </row>
    <row r="188" spans="2:65" s="1" customFormat="1" ht="37.9" customHeight="1">
      <c r="B188" s="32"/>
      <c r="C188" s="127" t="s">
        <v>320</v>
      </c>
      <c r="D188" s="127" t="s">
        <v>120</v>
      </c>
      <c r="E188" s="128" t="s">
        <v>321</v>
      </c>
      <c r="F188" s="129" t="s">
        <v>322</v>
      </c>
      <c r="G188" s="130" t="s">
        <v>243</v>
      </c>
      <c r="H188" s="131">
        <v>301.60000000000002</v>
      </c>
      <c r="I188" s="132"/>
      <c r="J188" s="133">
        <f>ROUND(I188*H188,2)</f>
        <v>0</v>
      </c>
      <c r="K188" s="129" t="s">
        <v>124</v>
      </c>
      <c r="L188" s="32"/>
      <c r="M188" s="134" t="s">
        <v>19</v>
      </c>
      <c r="N188" s="135" t="s">
        <v>46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144</v>
      </c>
      <c r="AT188" s="138" t="s">
        <v>120</v>
      </c>
      <c r="AU188" s="138" t="s">
        <v>85</v>
      </c>
      <c r="AY188" s="17" t="s">
        <v>117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83</v>
      </c>
      <c r="BK188" s="139">
        <f>ROUND(I188*H188,2)</f>
        <v>0</v>
      </c>
      <c r="BL188" s="17" t="s">
        <v>144</v>
      </c>
      <c r="BM188" s="138" t="s">
        <v>323</v>
      </c>
    </row>
    <row r="189" spans="2:65" s="1" customFormat="1" ht="29.25">
      <c r="B189" s="32"/>
      <c r="D189" s="140" t="s">
        <v>127</v>
      </c>
      <c r="F189" s="141" t="s">
        <v>324</v>
      </c>
      <c r="I189" s="142"/>
      <c r="L189" s="32"/>
      <c r="M189" s="143"/>
      <c r="T189" s="53"/>
      <c r="AT189" s="17" t="s">
        <v>127</v>
      </c>
      <c r="AU189" s="17" t="s">
        <v>85</v>
      </c>
    </row>
    <row r="190" spans="2:65" s="1" customFormat="1" ht="11.25">
      <c r="B190" s="32"/>
      <c r="D190" s="144" t="s">
        <v>128</v>
      </c>
      <c r="F190" s="145" t="s">
        <v>325</v>
      </c>
      <c r="I190" s="142"/>
      <c r="L190" s="32"/>
      <c r="M190" s="143"/>
      <c r="T190" s="53"/>
      <c r="AT190" s="17" t="s">
        <v>128</v>
      </c>
      <c r="AU190" s="17" t="s">
        <v>85</v>
      </c>
    </row>
    <row r="191" spans="2:65" s="13" customFormat="1" ht="11.25">
      <c r="B191" s="157"/>
      <c r="D191" s="140" t="s">
        <v>132</v>
      </c>
      <c r="E191" s="158" t="s">
        <v>19</v>
      </c>
      <c r="F191" s="159" t="s">
        <v>311</v>
      </c>
      <c r="H191" s="158" t="s">
        <v>19</v>
      </c>
      <c r="I191" s="160"/>
      <c r="L191" s="157"/>
      <c r="M191" s="161"/>
      <c r="T191" s="162"/>
      <c r="AT191" s="158" t="s">
        <v>132</v>
      </c>
      <c r="AU191" s="158" t="s">
        <v>85</v>
      </c>
      <c r="AV191" s="13" t="s">
        <v>83</v>
      </c>
      <c r="AW191" s="13" t="s">
        <v>35</v>
      </c>
      <c r="AX191" s="13" t="s">
        <v>75</v>
      </c>
      <c r="AY191" s="158" t="s">
        <v>117</v>
      </c>
    </row>
    <row r="192" spans="2:65" s="12" customFormat="1" ht="11.25">
      <c r="B192" s="147"/>
      <c r="D192" s="140" t="s">
        <v>132</v>
      </c>
      <c r="E192" s="148" t="s">
        <v>19</v>
      </c>
      <c r="F192" s="149" t="s">
        <v>312</v>
      </c>
      <c r="H192" s="150">
        <v>301.60000000000002</v>
      </c>
      <c r="I192" s="151"/>
      <c r="L192" s="147"/>
      <c r="M192" s="152"/>
      <c r="T192" s="153"/>
      <c r="AT192" s="148" t="s">
        <v>132</v>
      </c>
      <c r="AU192" s="148" t="s">
        <v>85</v>
      </c>
      <c r="AV192" s="12" t="s">
        <v>85</v>
      </c>
      <c r="AW192" s="12" t="s">
        <v>35</v>
      </c>
      <c r="AX192" s="12" t="s">
        <v>83</v>
      </c>
      <c r="AY192" s="148" t="s">
        <v>117</v>
      </c>
    </row>
    <row r="193" spans="2:65" s="1" customFormat="1" ht="21.75" customHeight="1">
      <c r="B193" s="32"/>
      <c r="C193" s="127" t="s">
        <v>326</v>
      </c>
      <c r="D193" s="127" t="s">
        <v>120</v>
      </c>
      <c r="E193" s="128" t="s">
        <v>327</v>
      </c>
      <c r="F193" s="129" t="s">
        <v>328</v>
      </c>
      <c r="G193" s="130" t="s">
        <v>243</v>
      </c>
      <c r="H193" s="131">
        <v>301.60000000000002</v>
      </c>
      <c r="I193" s="132"/>
      <c r="J193" s="133">
        <f>ROUND(I193*H193,2)</f>
        <v>0</v>
      </c>
      <c r="K193" s="129" t="s">
        <v>124</v>
      </c>
      <c r="L193" s="32"/>
      <c r="M193" s="134" t="s">
        <v>19</v>
      </c>
      <c r="N193" s="135" t="s">
        <v>46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144</v>
      </c>
      <c r="AT193" s="138" t="s">
        <v>120</v>
      </c>
      <c r="AU193" s="138" t="s">
        <v>85</v>
      </c>
      <c r="AY193" s="17" t="s">
        <v>117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83</v>
      </c>
      <c r="BK193" s="139">
        <f>ROUND(I193*H193,2)</f>
        <v>0</v>
      </c>
      <c r="BL193" s="17" t="s">
        <v>144</v>
      </c>
      <c r="BM193" s="138" t="s">
        <v>329</v>
      </c>
    </row>
    <row r="194" spans="2:65" s="1" customFormat="1" ht="19.5">
      <c r="B194" s="32"/>
      <c r="D194" s="140" t="s">
        <v>127</v>
      </c>
      <c r="F194" s="141" t="s">
        <v>330</v>
      </c>
      <c r="I194" s="142"/>
      <c r="L194" s="32"/>
      <c r="M194" s="143"/>
      <c r="T194" s="53"/>
      <c r="AT194" s="17" t="s">
        <v>127</v>
      </c>
      <c r="AU194" s="17" t="s">
        <v>85</v>
      </c>
    </row>
    <row r="195" spans="2:65" s="1" customFormat="1" ht="11.25">
      <c r="B195" s="32"/>
      <c r="D195" s="144" t="s">
        <v>128</v>
      </c>
      <c r="F195" s="145" t="s">
        <v>331</v>
      </c>
      <c r="I195" s="142"/>
      <c r="L195" s="32"/>
      <c r="M195" s="143"/>
      <c r="T195" s="53"/>
      <c r="AT195" s="17" t="s">
        <v>128</v>
      </c>
      <c r="AU195" s="17" t="s">
        <v>85</v>
      </c>
    </row>
    <row r="196" spans="2:65" s="13" customFormat="1" ht="11.25">
      <c r="B196" s="157"/>
      <c r="D196" s="140" t="s">
        <v>132</v>
      </c>
      <c r="E196" s="158" t="s">
        <v>19</v>
      </c>
      <c r="F196" s="159" t="s">
        <v>332</v>
      </c>
      <c r="H196" s="158" t="s">
        <v>19</v>
      </c>
      <c r="I196" s="160"/>
      <c r="L196" s="157"/>
      <c r="M196" s="161"/>
      <c r="T196" s="162"/>
      <c r="AT196" s="158" t="s">
        <v>132</v>
      </c>
      <c r="AU196" s="158" t="s">
        <v>85</v>
      </c>
      <c r="AV196" s="13" t="s">
        <v>83</v>
      </c>
      <c r="AW196" s="13" t="s">
        <v>35</v>
      </c>
      <c r="AX196" s="13" t="s">
        <v>75</v>
      </c>
      <c r="AY196" s="158" t="s">
        <v>117</v>
      </c>
    </row>
    <row r="197" spans="2:65" s="12" customFormat="1" ht="11.25">
      <c r="B197" s="147"/>
      <c r="D197" s="140" t="s">
        <v>132</v>
      </c>
      <c r="E197" s="148" t="s">
        <v>19</v>
      </c>
      <c r="F197" s="149" t="s">
        <v>312</v>
      </c>
      <c r="H197" s="150">
        <v>301.60000000000002</v>
      </c>
      <c r="I197" s="151"/>
      <c r="L197" s="147"/>
      <c r="M197" s="152"/>
      <c r="T197" s="153"/>
      <c r="AT197" s="148" t="s">
        <v>132</v>
      </c>
      <c r="AU197" s="148" t="s">
        <v>85</v>
      </c>
      <c r="AV197" s="12" t="s">
        <v>85</v>
      </c>
      <c r="AW197" s="12" t="s">
        <v>35</v>
      </c>
      <c r="AX197" s="12" t="s">
        <v>83</v>
      </c>
      <c r="AY197" s="148" t="s">
        <v>117</v>
      </c>
    </row>
    <row r="198" spans="2:65" s="1" customFormat="1" ht="21.75" customHeight="1">
      <c r="B198" s="32"/>
      <c r="C198" s="127" t="s">
        <v>7</v>
      </c>
      <c r="D198" s="127" t="s">
        <v>120</v>
      </c>
      <c r="E198" s="128" t="s">
        <v>333</v>
      </c>
      <c r="F198" s="129" t="s">
        <v>334</v>
      </c>
      <c r="G198" s="130" t="s">
        <v>243</v>
      </c>
      <c r="H198" s="131">
        <v>9048</v>
      </c>
      <c r="I198" s="132"/>
      <c r="J198" s="133">
        <f>ROUND(I198*H198,2)</f>
        <v>0</v>
      </c>
      <c r="K198" s="129" t="s">
        <v>124</v>
      </c>
      <c r="L198" s="32"/>
      <c r="M198" s="134" t="s">
        <v>19</v>
      </c>
      <c r="N198" s="135" t="s">
        <v>46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144</v>
      </c>
      <c r="AT198" s="138" t="s">
        <v>120</v>
      </c>
      <c r="AU198" s="138" t="s">
        <v>85</v>
      </c>
      <c r="AY198" s="17" t="s">
        <v>117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83</v>
      </c>
      <c r="BK198" s="139">
        <f>ROUND(I198*H198,2)</f>
        <v>0</v>
      </c>
      <c r="BL198" s="17" t="s">
        <v>144</v>
      </c>
      <c r="BM198" s="138" t="s">
        <v>335</v>
      </c>
    </row>
    <row r="199" spans="2:65" s="1" customFormat="1" ht="19.5">
      <c r="B199" s="32"/>
      <c r="D199" s="140" t="s">
        <v>127</v>
      </c>
      <c r="F199" s="141" t="s">
        <v>336</v>
      </c>
      <c r="I199" s="142"/>
      <c r="L199" s="32"/>
      <c r="M199" s="143"/>
      <c r="T199" s="53"/>
      <c r="AT199" s="17" t="s">
        <v>127</v>
      </c>
      <c r="AU199" s="17" t="s">
        <v>85</v>
      </c>
    </row>
    <row r="200" spans="2:65" s="1" customFormat="1" ht="11.25">
      <c r="B200" s="32"/>
      <c r="D200" s="144" t="s">
        <v>128</v>
      </c>
      <c r="F200" s="145" t="s">
        <v>337</v>
      </c>
      <c r="I200" s="142"/>
      <c r="L200" s="32"/>
      <c r="M200" s="143"/>
      <c r="T200" s="53"/>
      <c r="AT200" s="17" t="s">
        <v>128</v>
      </c>
      <c r="AU200" s="17" t="s">
        <v>85</v>
      </c>
    </row>
    <row r="201" spans="2:65" s="12" customFormat="1" ht="11.25">
      <c r="B201" s="147"/>
      <c r="D201" s="140" t="s">
        <v>132</v>
      </c>
      <c r="E201" s="148" t="s">
        <v>19</v>
      </c>
      <c r="F201" s="149" t="s">
        <v>319</v>
      </c>
      <c r="H201" s="150">
        <v>9048</v>
      </c>
      <c r="I201" s="151"/>
      <c r="L201" s="147"/>
      <c r="M201" s="152"/>
      <c r="T201" s="153"/>
      <c r="AT201" s="148" t="s">
        <v>132</v>
      </c>
      <c r="AU201" s="148" t="s">
        <v>85</v>
      </c>
      <c r="AV201" s="12" t="s">
        <v>85</v>
      </c>
      <c r="AW201" s="12" t="s">
        <v>35</v>
      </c>
      <c r="AX201" s="12" t="s">
        <v>83</v>
      </c>
      <c r="AY201" s="148" t="s">
        <v>117</v>
      </c>
    </row>
    <row r="202" spans="2:65" s="1" customFormat="1" ht="21.75" customHeight="1">
      <c r="B202" s="32"/>
      <c r="C202" s="127" t="s">
        <v>338</v>
      </c>
      <c r="D202" s="127" t="s">
        <v>120</v>
      </c>
      <c r="E202" s="128" t="s">
        <v>339</v>
      </c>
      <c r="F202" s="129" t="s">
        <v>340</v>
      </c>
      <c r="G202" s="130" t="s">
        <v>243</v>
      </c>
      <c r="H202" s="131">
        <v>301.60000000000002</v>
      </c>
      <c r="I202" s="132"/>
      <c r="J202" s="133">
        <f>ROUND(I202*H202,2)</f>
        <v>0</v>
      </c>
      <c r="K202" s="129" t="s">
        <v>124</v>
      </c>
      <c r="L202" s="32"/>
      <c r="M202" s="134" t="s">
        <v>19</v>
      </c>
      <c r="N202" s="135" t="s">
        <v>46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144</v>
      </c>
      <c r="AT202" s="138" t="s">
        <v>120</v>
      </c>
      <c r="AU202" s="138" t="s">
        <v>85</v>
      </c>
      <c r="AY202" s="17" t="s">
        <v>117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83</v>
      </c>
      <c r="BK202" s="139">
        <f>ROUND(I202*H202,2)</f>
        <v>0</v>
      </c>
      <c r="BL202" s="17" t="s">
        <v>144</v>
      </c>
      <c r="BM202" s="138" t="s">
        <v>341</v>
      </c>
    </row>
    <row r="203" spans="2:65" s="1" customFormat="1" ht="19.5">
      <c r="B203" s="32"/>
      <c r="D203" s="140" t="s">
        <v>127</v>
      </c>
      <c r="F203" s="141" t="s">
        <v>342</v>
      </c>
      <c r="I203" s="142"/>
      <c r="L203" s="32"/>
      <c r="M203" s="143"/>
      <c r="T203" s="53"/>
      <c r="AT203" s="17" t="s">
        <v>127</v>
      </c>
      <c r="AU203" s="17" t="s">
        <v>85</v>
      </c>
    </row>
    <row r="204" spans="2:65" s="1" customFormat="1" ht="11.25">
      <c r="B204" s="32"/>
      <c r="D204" s="144" t="s">
        <v>128</v>
      </c>
      <c r="F204" s="145" t="s">
        <v>343</v>
      </c>
      <c r="I204" s="142"/>
      <c r="L204" s="32"/>
      <c r="M204" s="143"/>
      <c r="T204" s="53"/>
      <c r="AT204" s="17" t="s">
        <v>128</v>
      </c>
      <c r="AU204" s="17" t="s">
        <v>85</v>
      </c>
    </row>
    <row r="205" spans="2:65" s="13" customFormat="1" ht="11.25">
      <c r="B205" s="157"/>
      <c r="D205" s="140" t="s">
        <v>132</v>
      </c>
      <c r="E205" s="158" t="s">
        <v>19</v>
      </c>
      <c r="F205" s="159" t="s">
        <v>332</v>
      </c>
      <c r="H205" s="158" t="s">
        <v>19</v>
      </c>
      <c r="I205" s="160"/>
      <c r="L205" s="157"/>
      <c r="M205" s="161"/>
      <c r="T205" s="162"/>
      <c r="AT205" s="158" t="s">
        <v>132</v>
      </c>
      <c r="AU205" s="158" t="s">
        <v>85</v>
      </c>
      <c r="AV205" s="13" t="s">
        <v>83</v>
      </c>
      <c r="AW205" s="13" t="s">
        <v>35</v>
      </c>
      <c r="AX205" s="13" t="s">
        <v>75</v>
      </c>
      <c r="AY205" s="158" t="s">
        <v>117</v>
      </c>
    </row>
    <row r="206" spans="2:65" s="12" customFormat="1" ht="11.25">
      <c r="B206" s="147"/>
      <c r="D206" s="140" t="s">
        <v>132</v>
      </c>
      <c r="E206" s="148" t="s">
        <v>19</v>
      </c>
      <c r="F206" s="149" t="s">
        <v>312</v>
      </c>
      <c r="H206" s="150">
        <v>301.60000000000002</v>
      </c>
      <c r="I206" s="151"/>
      <c r="L206" s="147"/>
      <c r="M206" s="152"/>
      <c r="T206" s="153"/>
      <c r="AT206" s="148" t="s">
        <v>132</v>
      </c>
      <c r="AU206" s="148" t="s">
        <v>85</v>
      </c>
      <c r="AV206" s="12" t="s">
        <v>85</v>
      </c>
      <c r="AW206" s="12" t="s">
        <v>35</v>
      </c>
      <c r="AX206" s="12" t="s">
        <v>83</v>
      </c>
      <c r="AY206" s="148" t="s">
        <v>117</v>
      </c>
    </row>
    <row r="207" spans="2:65" s="1" customFormat="1" ht="21.75" customHeight="1">
      <c r="B207" s="32"/>
      <c r="C207" s="127" t="s">
        <v>344</v>
      </c>
      <c r="D207" s="127" t="s">
        <v>120</v>
      </c>
      <c r="E207" s="128" t="s">
        <v>345</v>
      </c>
      <c r="F207" s="129" t="s">
        <v>346</v>
      </c>
      <c r="G207" s="130" t="s">
        <v>200</v>
      </c>
      <c r="H207" s="131">
        <v>1.262</v>
      </c>
      <c r="I207" s="132"/>
      <c r="J207" s="133">
        <f>ROUND(I207*H207,2)</f>
        <v>0</v>
      </c>
      <c r="K207" s="129" t="s">
        <v>124</v>
      </c>
      <c r="L207" s="32"/>
      <c r="M207" s="134" t="s">
        <v>19</v>
      </c>
      <c r="N207" s="135" t="s">
        <v>46</v>
      </c>
      <c r="P207" s="136">
        <f>O207*H207</f>
        <v>0</v>
      </c>
      <c r="Q207" s="136">
        <v>0</v>
      </c>
      <c r="R207" s="136">
        <f>Q207*H207</f>
        <v>0</v>
      </c>
      <c r="S207" s="136">
        <v>0.79</v>
      </c>
      <c r="T207" s="137">
        <f>S207*H207</f>
        <v>0.99698000000000009</v>
      </c>
      <c r="AR207" s="138" t="s">
        <v>144</v>
      </c>
      <c r="AT207" s="138" t="s">
        <v>120</v>
      </c>
      <c r="AU207" s="138" t="s">
        <v>85</v>
      </c>
      <c r="AY207" s="17" t="s">
        <v>117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83</v>
      </c>
      <c r="BK207" s="139">
        <f>ROUND(I207*H207,2)</f>
        <v>0</v>
      </c>
      <c r="BL207" s="17" t="s">
        <v>144</v>
      </c>
      <c r="BM207" s="138" t="s">
        <v>347</v>
      </c>
    </row>
    <row r="208" spans="2:65" s="1" customFormat="1" ht="19.5">
      <c r="B208" s="32"/>
      <c r="D208" s="140" t="s">
        <v>127</v>
      </c>
      <c r="F208" s="141" t="s">
        <v>348</v>
      </c>
      <c r="I208" s="142"/>
      <c r="L208" s="32"/>
      <c r="M208" s="143"/>
      <c r="T208" s="53"/>
      <c r="AT208" s="17" t="s">
        <v>127</v>
      </c>
      <c r="AU208" s="17" t="s">
        <v>85</v>
      </c>
    </row>
    <row r="209" spans="2:65" s="1" customFormat="1" ht="11.25">
      <c r="B209" s="32"/>
      <c r="D209" s="144" t="s">
        <v>128</v>
      </c>
      <c r="F209" s="145" t="s">
        <v>349</v>
      </c>
      <c r="I209" s="142"/>
      <c r="L209" s="32"/>
      <c r="M209" s="143"/>
      <c r="T209" s="53"/>
      <c r="AT209" s="17" t="s">
        <v>128</v>
      </c>
      <c r="AU209" s="17" t="s">
        <v>85</v>
      </c>
    </row>
    <row r="210" spans="2:65" s="1" customFormat="1" ht="19.5">
      <c r="B210" s="32"/>
      <c r="D210" s="140" t="s">
        <v>130</v>
      </c>
      <c r="F210" s="146" t="s">
        <v>350</v>
      </c>
      <c r="I210" s="142"/>
      <c r="L210" s="32"/>
      <c r="M210" s="143"/>
      <c r="T210" s="53"/>
      <c r="AT210" s="17" t="s">
        <v>130</v>
      </c>
      <c r="AU210" s="17" t="s">
        <v>85</v>
      </c>
    </row>
    <row r="211" spans="2:65" s="13" customFormat="1" ht="11.25">
      <c r="B211" s="157"/>
      <c r="D211" s="140" t="s">
        <v>132</v>
      </c>
      <c r="E211" s="158" t="s">
        <v>19</v>
      </c>
      <c r="F211" s="159" t="s">
        <v>351</v>
      </c>
      <c r="H211" s="158" t="s">
        <v>19</v>
      </c>
      <c r="I211" s="160"/>
      <c r="L211" s="157"/>
      <c r="M211" s="161"/>
      <c r="T211" s="162"/>
      <c r="AT211" s="158" t="s">
        <v>132</v>
      </c>
      <c r="AU211" s="158" t="s">
        <v>85</v>
      </c>
      <c r="AV211" s="13" t="s">
        <v>83</v>
      </c>
      <c r="AW211" s="13" t="s">
        <v>35</v>
      </c>
      <c r="AX211" s="13" t="s">
        <v>75</v>
      </c>
      <c r="AY211" s="158" t="s">
        <v>117</v>
      </c>
    </row>
    <row r="212" spans="2:65" s="12" customFormat="1" ht="11.25">
      <c r="B212" s="147"/>
      <c r="D212" s="140" t="s">
        <v>132</v>
      </c>
      <c r="E212" s="148" t="s">
        <v>19</v>
      </c>
      <c r="F212" s="149" t="s">
        <v>205</v>
      </c>
      <c r="H212" s="150">
        <v>1.262</v>
      </c>
      <c r="I212" s="151"/>
      <c r="L212" s="147"/>
      <c r="M212" s="152"/>
      <c r="T212" s="153"/>
      <c r="AT212" s="148" t="s">
        <v>132</v>
      </c>
      <c r="AU212" s="148" t="s">
        <v>85</v>
      </c>
      <c r="AV212" s="12" t="s">
        <v>85</v>
      </c>
      <c r="AW212" s="12" t="s">
        <v>35</v>
      </c>
      <c r="AX212" s="12" t="s">
        <v>83</v>
      </c>
      <c r="AY212" s="148" t="s">
        <v>117</v>
      </c>
    </row>
    <row r="213" spans="2:65" s="1" customFormat="1" ht="24.2" customHeight="1">
      <c r="B213" s="32"/>
      <c r="C213" s="127" t="s">
        <v>352</v>
      </c>
      <c r="D213" s="127" t="s">
        <v>120</v>
      </c>
      <c r="E213" s="128" t="s">
        <v>353</v>
      </c>
      <c r="F213" s="129" t="s">
        <v>354</v>
      </c>
      <c r="G213" s="130" t="s">
        <v>200</v>
      </c>
      <c r="H213" s="131">
        <v>2.7040000000000002</v>
      </c>
      <c r="I213" s="132"/>
      <c r="J213" s="133">
        <f>ROUND(I213*H213,2)</f>
        <v>0</v>
      </c>
      <c r="K213" s="129" t="s">
        <v>124</v>
      </c>
      <c r="L213" s="32"/>
      <c r="M213" s="134" t="s">
        <v>19</v>
      </c>
      <c r="N213" s="135" t="s">
        <v>46</v>
      </c>
      <c r="P213" s="136">
        <f>O213*H213</f>
        <v>0</v>
      </c>
      <c r="Q213" s="136">
        <v>0</v>
      </c>
      <c r="R213" s="136">
        <f>Q213*H213</f>
        <v>0</v>
      </c>
      <c r="S213" s="136">
        <v>0.78</v>
      </c>
      <c r="T213" s="137">
        <f>S213*H213</f>
        <v>2.1091200000000003</v>
      </c>
      <c r="AR213" s="138" t="s">
        <v>144</v>
      </c>
      <c r="AT213" s="138" t="s">
        <v>120</v>
      </c>
      <c r="AU213" s="138" t="s">
        <v>85</v>
      </c>
      <c r="AY213" s="17" t="s">
        <v>117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83</v>
      </c>
      <c r="BK213" s="139">
        <f>ROUND(I213*H213,2)</f>
        <v>0</v>
      </c>
      <c r="BL213" s="17" t="s">
        <v>144</v>
      </c>
      <c r="BM213" s="138" t="s">
        <v>355</v>
      </c>
    </row>
    <row r="214" spans="2:65" s="1" customFormat="1" ht="19.5">
      <c r="B214" s="32"/>
      <c r="D214" s="140" t="s">
        <v>127</v>
      </c>
      <c r="F214" s="141" t="s">
        <v>356</v>
      </c>
      <c r="I214" s="142"/>
      <c r="L214" s="32"/>
      <c r="M214" s="143"/>
      <c r="T214" s="53"/>
      <c r="AT214" s="17" t="s">
        <v>127</v>
      </c>
      <c r="AU214" s="17" t="s">
        <v>85</v>
      </c>
    </row>
    <row r="215" spans="2:65" s="1" customFormat="1" ht="11.25">
      <c r="B215" s="32"/>
      <c r="D215" s="144" t="s">
        <v>128</v>
      </c>
      <c r="F215" s="145" t="s">
        <v>357</v>
      </c>
      <c r="I215" s="142"/>
      <c r="L215" s="32"/>
      <c r="M215" s="143"/>
      <c r="T215" s="53"/>
      <c r="AT215" s="17" t="s">
        <v>128</v>
      </c>
      <c r="AU215" s="17" t="s">
        <v>85</v>
      </c>
    </row>
    <row r="216" spans="2:65" s="1" customFormat="1" ht="19.5">
      <c r="B216" s="32"/>
      <c r="D216" s="140" t="s">
        <v>130</v>
      </c>
      <c r="F216" s="146" t="s">
        <v>350</v>
      </c>
      <c r="I216" s="142"/>
      <c r="L216" s="32"/>
      <c r="M216" s="143"/>
      <c r="T216" s="53"/>
      <c r="AT216" s="17" t="s">
        <v>130</v>
      </c>
      <c r="AU216" s="17" t="s">
        <v>85</v>
      </c>
    </row>
    <row r="217" spans="2:65" s="13" customFormat="1" ht="11.25">
      <c r="B217" s="157"/>
      <c r="D217" s="140" t="s">
        <v>132</v>
      </c>
      <c r="E217" s="158" t="s">
        <v>19</v>
      </c>
      <c r="F217" s="159" t="s">
        <v>358</v>
      </c>
      <c r="H217" s="158" t="s">
        <v>19</v>
      </c>
      <c r="I217" s="160"/>
      <c r="L217" s="157"/>
      <c r="M217" s="161"/>
      <c r="T217" s="162"/>
      <c r="AT217" s="158" t="s">
        <v>132</v>
      </c>
      <c r="AU217" s="158" t="s">
        <v>85</v>
      </c>
      <c r="AV217" s="13" t="s">
        <v>83</v>
      </c>
      <c r="AW217" s="13" t="s">
        <v>35</v>
      </c>
      <c r="AX217" s="13" t="s">
        <v>75</v>
      </c>
      <c r="AY217" s="158" t="s">
        <v>117</v>
      </c>
    </row>
    <row r="218" spans="2:65" s="12" customFormat="1" ht="11.25">
      <c r="B218" s="147"/>
      <c r="D218" s="140" t="s">
        <v>132</v>
      </c>
      <c r="E218" s="148" t="s">
        <v>19</v>
      </c>
      <c r="F218" s="149" t="s">
        <v>207</v>
      </c>
      <c r="H218" s="150">
        <v>2.7040000000000002</v>
      </c>
      <c r="I218" s="151"/>
      <c r="L218" s="147"/>
      <c r="M218" s="152"/>
      <c r="T218" s="153"/>
      <c r="AT218" s="148" t="s">
        <v>132</v>
      </c>
      <c r="AU218" s="148" t="s">
        <v>85</v>
      </c>
      <c r="AV218" s="12" t="s">
        <v>85</v>
      </c>
      <c r="AW218" s="12" t="s">
        <v>35</v>
      </c>
      <c r="AX218" s="12" t="s">
        <v>83</v>
      </c>
      <c r="AY218" s="148" t="s">
        <v>117</v>
      </c>
    </row>
    <row r="219" spans="2:65" s="1" customFormat="1" ht="24.2" customHeight="1">
      <c r="B219" s="32"/>
      <c r="C219" s="127" t="s">
        <v>359</v>
      </c>
      <c r="D219" s="127" t="s">
        <v>120</v>
      </c>
      <c r="E219" s="128" t="s">
        <v>360</v>
      </c>
      <c r="F219" s="129" t="s">
        <v>361</v>
      </c>
      <c r="G219" s="130" t="s">
        <v>211</v>
      </c>
      <c r="H219" s="131">
        <v>1500</v>
      </c>
      <c r="I219" s="132"/>
      <c r="J219" s="133">
        <f>ROUND(I219*H219,2)</f>
        <v>0</v>
      </c>
      <c r="K219" s="129" t="s">
        <v>124</v>
      </c>
      <c r="L219" s="32"/>
      <c r="M219" s="134" t="s">
        <v>19</v>
      </c>
      <c r="N219" s="135" t="s">
        <v>46</v>
      </c>
      <c r="P219" s="136">
        <f>O219*H219</f>
        <v>0</v>
      </c>
      <c r="Q219" s="136">
        <v>0</v>
      </c>
      <c r="R219" s="136">
        <f>Q219*H219</f>
        <v>0</v>
      </c>
      <c r="S219" s="136">
        <v>1E-3</v>
      </c>
      <c r="T219" s="137">
        <f>S219*H219</f>
        <v>1.5</v>
      </c>
      <c r="AR219" s="138" t="s">
        <v>144</v>
      </c>
      <c r="AT219" s="138" t="s">
        <v>120</v>
      </c>
      <c r="AU219" s="138" t="s">
        <v>85</v>
      </c>
      <c r="AY219" s="17" t="s">
        <v>117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7" t="s">
        <v>83</v>
      </c>
      <c r="BK219" s="139">
        <f>ROUND(I219*H219,2)</f>
        <v>0</v>
      </c>
      <c r="BL219" s="17" t="s">
        <v>144</v>
      </c>
      <c r="BM219" s="138" t="s">
        <v>362</v>
      </c>
    </row>
    <row r="220" spans="2:65" s="1" customFormat="1" ht="48.75">
      <c r="B220" s="32"/>
      <c r="D220" s="140" t="s">
        <v>127</v>
      </c>
      <c r="F220" s="141" t="s">
        <v>363</v>
      </c>
      <c r="I220" s="142"/>
      <c r="L220" s="32"/>
      <c r="M220" s="143"/>
      <c r="T220" s="53"/>
      <c r="AT220" s="17" t="s">
        <v>127</v>
      </c>
      <c r="AU220" s="17" t="s">
        <v>85</v>
      </c>
    </row>
    <row r="221" spans="2:65" s="1" customFormat="1" ht="11.25">
      <c r="B221" s="32"/>
      <c r="D221" s="144" t="s">
        <v>128</v>
      </c>
      <c r="F221" s="145" t="s">
        <v>364</v>
      </c>
      <c r="I221" s="142"/>
      <c r="L221" s="32"/>
      <c r="M221" s="143"/>
      <c r="T221" s="53"/>
      <c r="AT221" s="17" t="s">
        <v>128</v>
      </c>
      <c r="AU221" s="17" t="s">
        <v>85</v>
      </c>
    </row>
    <row r="222" spans="2:65" s="1" customFormat="1" ht="19.5">
      <c r="B222" s="32"/>
      <c r="D222" s="140" t="s">
        <v>130</v>
      </c>
      <c r="F222" s="146" t="s">
        <v>350</v>
      </c>
      <c r="I222" s="142"/>
      <c r="L222" s="32"/>
      <c r="M222" s="143"/>
      <c r="T222" s="53"/>
      <c r="AT222" s="17" t="s">
        <v>130</v>
      </c>
      <c r="AU222" s="17" t="s">
        <v>85</v>
      </c>
    </row>
    <row r="223" spans="2:65" s="13" customFormat="1" ht="11.25">
      <c r="B223" s="157"/>
      <c r="D223" s="140" t="s">
        <v>132</v>
      </c>
      <c r="E223" s="158" t="s">
        <v>19</v>
      </c>
      <c r="F223" s="159" t="s">
        <v>365</v>
      </c>
      <c r="H223" s="158" t="s">
        <v>19</v>
      </c>
      <c r="I223" s="160"/>
      <c r="L223" s="157"/>
      <c r="M223" s="161"/>
      <c r="T223" s="162"/>
      <c r="AT223" s="158" t="s">
        <v>132</v>
      </c>
      <c r="AU223" s="158" t="s">
        <v>85</v>
      </c>
      <c r="AV223" s="13" t="s">
        <v>83</v>
      </c>
      <c r="AW223" s="13" t="s">
        <v>35</v>
      </c>
      <c r="AX223" s="13" t="s">
        <v>75</v>
      </c>
      <c r="AY223" s="158" t="s">
        <v>117</v>
      </c>
    </row>
    <row r="224" spans="2:65" s="12" customFormat="1" ht="11.25">
      <c r="B224" s="147"/>
      <c r="D224" s="140" t="s">
        <v>132</v>
      </c>
      <c r="E224" s="148" t="s">
        <v>19</v>
      </c>
      <c r="F224" s="149" t="s">
        <v>366</v>
      </c>
      <c r="H224" s="150">
        <v>1500</v>
      </c>
      <c r="I224" s="151"/>
      <c r="L224" s="147"/>
      <c r="M224" s="152"/>
      <c r="T224" s="153"/>
      <c r="AT224" s="148" t="s">
        <v>132</v>
      </c>
      <c r="AU224" s="148" t="s">
        <v>85</v>
      </c>
      <c r="AV224" s="12" t="s">
        <v>85</v>
      </c>
      <c r="AW224" s="12" t="s">
        <v>35</v>
      </c>
      <c r="AX224" s="12" t="s">
        <v>83</v>
      </c>
      <c r="AY224" s="148" t="s">
        <v>117</v>
      </c>
    </row>
    <row r="225" spans="2:65" s="1" customFormat="1" ht="16.5" customHeight="1">
      <c r="B225" s="32"/>
      <c r="C225" s="127" t="s">
        <v>367</v>
      </c>
      <c r="D225" s="127" t="s">
        <v>120</v>
      </c>
      <c r="E225" s="128" t="s">
        <v>368</v>
      </c>
      <c r="F225" s="129" t="s">
        <v>369</v>
      </c>
      <c r="G225" s="130" t="s">
        <v>193</v>
      </c>
      <c r="H225" s="131">
        <v>5.9</v>
      </c>
      <c r="I225" s="132"/>
      <c r="J225" s="133">
        <f>ROUND(I225*H225,2)</f>
        <v>0</v>
      </c>
      <c r="K225" s="129" t="s">
        <v>124</v>
      </c>
      <c r="L225" s="32"/>
      <c r="M225" s="134" t="s">
        <v>19</v>
      </c>
      <c r="N225" s="135" t="s">
        <v>46</v>
      </c>
      <c r="P225" s="136">
        <f>O225*H225</f>
        <v>0</v>
      </c>
      <c r="Q225" s="136">
        <v>8.0000000000000007E-5</v>
      </c>
      <c r="R225" s="136">
        <f>Q225*H225</f>
        <v>4.7200000000000009E-4</v>
      </c>
      <c r="S225" s="136">
        <v>1.7999999999999999E-2</v>
      </c>
      <c r="T225" s="137">
        <f>S225*H225</f>
        <v>0.1062</v>
      </c>
      <c r="AR225" s="138" t="s">
        <v>144</v>
      </c>
      <c r="AT225" s="138" t="s">
        <v>120</v>
      </c>
      <c r="AU225" s="138" t="s">
        <v>85</v>
      </c>
      <c r="AY225" s="17" t="s">
        <v>117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7" t="s">
        <v>83</v>
      </c>
      <c r="BK225" s="139">
        <f>ROUND(I225*H225,2)</f>
        <v>0</v>
      </c>
      <c r="BL225" s="17" t="s">
        <v>144</v>
      </c>
      <c r="BM225" s="138" t="s">
        <v>370</v>
      </c>
    </row>
    <row r="226" spans="2:65" s="1" customFormat="1" ht="19.5">
      <c r="B226" s="32"/>
      <c r="D226" s="140" t="s">
        <v>127</v>
      </c>
      <c r="F226" s="141" t="s">
        <v>371</v>
      </c>
      <c r="I226" s="142"/>
      <c r="L226" s="32"/>
      <c r="M226" s="143"/>
      <c r="T226" s="53"/>
      <c r="AT226" s="17" t="s">
        <v>127</v>
      </c>
      <c r="AU226" s="17" t="s">
        <v>85</v>
      </c>
    </row>
    <row r="227" spans="2:65" s="1" customFormat="1" ht="11.25">
      <c r="B227" s="32"/>
      <c r="D227" s="144" t="s">
        <v>128</v>
      </c>
      <c r="F227" s="145" t="s">
        <v>372</v>
      </c>
      <c r="I227" s="142"/>
      <c r="L227" s="32"/>
      <c r="M227" s="143"/>
      <c r="T227" s="53"/>
      <c r="AT227" s="17" t="s">
        <v>128</v>
      </c>
      <c r="AU227" s="17" t="s">
        <v>85</v>
      </c>
    </row>
    <row r="228" spans="2:65" s="1" customFormat="1" ht="29.25">
      <c r="B228" s="32"/>
      <c r="D228" s="140" t="s">
        <v>130</v>
      </c>
      <c r="F228" s="146" t="s">
        <v>373</v>
      </c>
      <c r="I228" s="142"/>
      <c r="L228" s="32"/>
      <c r="M228" s="143"/>
      <c r="T228" s="53"/>
      <c r="AT228" s="17" t="s">
        <v>130</v>
      </c>
      <c r="AU228" s="17" t="s">
        <v>85</v>
      </c>
    </row>
    <row r="229" spans="2:65" s="13" customFormat="1" ht="11.25">
      <c r="B229" s="157"/>
      <c r="D229" s="140" t="s">
        <v>132</v>
      </c>
      <c r="E229" s="158" t="s">
        <v>19</v>
      </c>
      <c r="F229" s="159" t="s">
        <v>374</v>
      </c>
      <c r="H229" s="158" t="s">
        <v>19</v>
      </c>
      <c r="I229" s="160"/>
      <c r="L229" s="157"/>
      <c r="M229" s="161"/>
      <c r="T229" s="162"/>
      <c r="AT229" s="158" t="s">
        <v>132</v>
      </c>
      <c r="AU229" s="158" t="s">
        <v>85</v>
      </c>
      <c r="AV229" s="13" t="s">
        <v>83</v>
      </c>
      <c r="AW229" s="13" t="s">
        <v>35</v>
      </c>
      <c r="AX229" s="13" t="s">
        <v>75</v>
      </c>
      <c r="AY229" s="158" t="s">
        <v>117</v>
      </c>
    </row>
    <row r="230" spans="2:65" s="12" customFormat="1" ht="11.25">
      <c r="B230" s="147"/>
      <c r="D230" s="140" t="s">
        <v>132</v>
      </c>
      <c r="E230" s="148" t="s">
        <v>19</v>
      </c>
      <c r="F230" s="149" t="s">
        <v>257</v>
      </c>
      <c r="H230" s="150">
        <v>5.9</v>
      </c>
      <c r="I230" s="151"/>
      <c r="L230" s="147"/>
      <c r="M230" s="152"/>
      <c r="T230" s="153"/>
      <c r="AT230" s="148" t="s">
        <v>132</v>
      </c>
      <c r="AU230" s="148" t="s">
        <v>85</v>
      </c>
      <c r="AV230" s="12" t="s">
        <v>85</v>
      </c>
      <c r="AW230" s="12" t="s">
        <v>35</v>
      </c>
      <c r="AX230" s="12" t="s">
        <v>83</v>
      </c>
      <c r="AY230" s="148" t="s">
        <v>117</v>
      </c>
    </row>
    <row r="231" spans="2:65" s="1" customFormat="1" ht="16.5" customHeight="1">
      <c r="B231" s="32"/>
      <c r="C231" s="127" t="s">
        <v>375</v>
      </c>
      <c r="D231" s="127" t="s">
        <v>120</v>
      </c>
      <c r="E231" s="128" t="s">
        <v>376</v>
      </c>
      <c r="F231" s="129" t="s">
        <v>377</v>
      </c>
      <c r="G231" s="130" t="s">
        <v>243</v>
      </c>
      <c r="H231" s="131">
        <v>1.032</v>
      </c>
      <c r="I231" s="132"/>
      <c r="J231" s="133">
        <f>ROUND(I231*H231,2)</f>
        <v>0</v>
      </c>
      <c r="K231" s="129" t="s">
        <v>124</v>
      </c>
      <c r="L231" s="32"/>
      <c r="M231" s="134" t="s">
        <v>19</v>
      </c>
      <c r="N231" s="135" t="s">
        <v>46</v>
      </c>
      <c r="P231" s="136">
        <f>O231*H231</f>
        <v>0</v>
      </c>
      <c r="Q231" s="136">
        <v>0</v>
      </c>
      <c r="R231" s="136">
        <f>Q231*H231</f>
        <v>0</v>
      </c>
      <c r="S231" s="136">
        <v>0.188</v>
      </c>
      <c r="T231" s="137">
        <f>S231*H231</f>
        <v>0.19401599999999999</v>
      </c>
      <c r="AR231" s="138" t="s">
        <v>144</v>
      </c>
      <c r="AT231" s="138" t="s">
        <v>120</v>
      </c>
      <c r="AU231" s="138" t="s">
        <v>85</v>
      </c>
      <c r="AY231" s="17" t="s">
        <v>117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83</v>
      </c>
      <c r="BK231" s="139">
        <f>ROUND(I231*H231,2)</f>
        <v>0</v>
      </c>
      <c r="BL231" s="17" t="s">
        <v>144</v>
      </c>
      <c r="BM231" s="138" t="s">
        <v>378</v>
      </c>
    </row>
    <row r="232" spans="2:65" s="1" customFormat="1" ht="11.25">
      <c r="B232" s="32"/>
      <c r="D232" s="140" t="s">
        <v>127</v>
      </c>
      <c r="F232" s="141" t="s">
        <v>379</v>
      </c>
      <c r="I232" s="142"/>
      <c r="L232" s="32"/>
      <c r="M232" s="143"/>
      <c r="T232" s="53"/>
      <c r="AT232" s="17" t="s">
        <v>127</v>
      </c>
      <c r="AU232" s="17" t="s">
        <v>85</v>
      </c>
    </row>
    <row r="233" spans="2:65" s="1" customFormat="1" ht="11.25">
      <c r="B233" s="32"/>
      <c r="D233" s="144" t="s">
        <v>128</v>
      </c>
      <c r="F233" s="145" t="s">
        <v>380</v>
      </c>
      <c r="I233" s="142"/>
      <c r="L233" s="32"/>
      <c r="M233" s="143"/>
      <c r="T233" s="53"/>
      <c r="AT233" s="17" t="s">
        <v>128</v>
      </c>
      <c r="AU233" s="17" t="s">
        <v>85</v>
      </c>
    </row>
    <row r="234" spans="2:65" s="13" customFormat="1" ht="11.25">
      <c r="B234" s="157"/>
      <c r="D234" s="140" t="s">
        <v>132</v>
      </c>
      <c r="E234" s="158" t="s">
        <v>19</v>
      </c>
      <c r="F234" s="159" t="s">
        <v>381</v>
      </c>
      <c r="H234" s="158" t="s">
        <v>19</v>
      </c>
      <c r="I234" s="160"/>
      <c r="L234" s="157"/>
      <c r="M234" s="161"/>
      <c r="T234" s="162"/>
      <c r="AT234" s="158" t="s">
        <v>132</v>
      </c>
      <c r="AU234" s="158" t="s">
        <v>85</v>
      </c>
      <c r="AV234" s="13" t="s">
        <v>83</v>
      </c>
      <c r="AW234" s="13" t="s">
        <v>35</v>
      </c>
      <c r="AX234" s="13" t="s">
        <v>75</v>
      </c>
      <c r="AY234" s="158" t="s">
        <v>117</v>
      </c>
    </row>
    <row r="235" spans="2:65" s="12" customFormat="1" ht="11.25">
      <c r="B235" s="147"/>
      <c r="D235" s="140" t="s">
        <v>132</v>
      </c>
      <c r="E235" s="148" t="s">
        <v>19</v>
      </c>
      <c r="F235" s="149" t="s">
        <v>382</v>
      </c>
      <c r="H235" s="150">
        <v>1.032</v>
      </c>
      <c r="I235" s="151"/>
      <c r="L235" s="147"/>
      <c r="M235" s="152"/>
      <c r="T235" s="153"/>
      <c r="AT235" s="148" t="s">
        <v>132</v>
      </c>
      <c r="AU235" s="148" t="s">
        <v>85</v>
      </c>
      <c r="AV235" s="12" t="s">
        <v>85</v>
      </c>
      <c r="AW235" s="12" t="s">
        <v>35</v>
      </c>
      <c r="AX235" s="12" t="s">
        <v>83</v>
      </c>
      <c r="AY235" s="148" t="s">
        <v>117</v>
      </c>
    </row>
    <row r="236" spans="2:65" s="1" customFormat="1" ht="33" customHeight="1">
      <c r="B236" s="32"/>
      <c r="C236" s="127" t="s">
        <v>383</v>
      </c>
      <c r="D236" s="127" t="s">
        <v>120</v>
      </c>
      <c r="E236" s="128" t="s">
        <v>384</v>
      </c>
      <c r="F236" s="129" t="s">
        <v>385</v>
      </c>
      <c r="G236" s="130" t="s">
        <v>243</v>
      </c>
      <c r="H236" s="131">
        <v>20.64</v>
      </c>
      <c r="I236" s="132"/>
      <c r="J236" s="133">
        <f>ROUND(I236*H236,2)</f>
        <v>0</v>
      </c>
      <c r="K236" s="129" t="s">
        <v>124</v>
      </c>
      <c r="L236" s="32"/>
      <c r="M236" s="134" t="s">
        <v>19</v>
      </c>
      <c r="N236" s="135" t="s">
        <v>46</v>
      </c>
      <c r="P236" s="136">
        <f>O236*H236</f>
        <v>0</v>
      </c>
      <c r="Q236" s="136">
        <v>0</v>
      </c>
      <c r="R236" s="136">
        <f>Q236*H236</f>
        <v>0</v>
      </c>
      <c r="S236" s="136">
        <v>7.4999999999999997E-2</v>
      </c>
      <c r="T236" s="137">
        <f>S236*H236</f>
        <v>1.548</v>
      </c>
      <c r="AR236" s="138" t="s">
        <v>144</v>
      </c>
      <c r="AT236" s="138" t="s">
        <v>120</v>
      </c>
      <c r="AU236" s="138" t="s">
        <v>85</v>
      </c>
      <c r="AY236" s="17" t="s">
        <v>117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83</v>
      </c>
      <c r="BK236" s="139">
        <f>ROUND(I236*H236,2)</f>
        <v>0</v>
      </c>
      <c r="BL236" s="17" t="s">
        <v>144</v>
      </c>
      <c r="BM236" s="138" t="s">
        <v>386</v>
      </c>
    </row>
    <row r="237" spans="2:65" s="1" customFormat="1" ht="19.5">
      <c r="B237" s="32"/>
      <c r="D237" s="140" t="s">
        <v>127</v>
      </c>
      <c r="F237" s="141" t="s">
        <v>387</v>
      </c>
      <c r="I237" s="142"/>
      <c r="L237" s="32"/>
      <c r="M237" s="143"/>
      <c r="T237" s="53"/>
      <c r="AT237" s="17" t="s">
        <v>127</v>
      </c>
      <c r="AU237" s="17" t="s">
        <v>85</v>
      </c>
    </row>
    <row r="238" spans="2:65" s="1" customFormat="1" ht="11.25">
      <c r="B238" s="32"/>
      <c r="D238" s="144" t="s">
        <v>128</v>
      </c>
      <c r="F238" s="145" t="s">
        <v>388</v>
      </c>
      <c r="I238" s="142"/>
      <c r="L238" s="32"/>
      <c r="M238" s="143"/>
      <c r="T238" s="53"/>
      <c r="AT238" s="17" t="s">
        <v>128</v>
      </c>
      <c r="AU238" s="17" t="s">
        <v>85</v>
      </c>
    </row>
    <row r="239" spans="2:65" s="13" customFormat="1" ht="11.25">
      <c r="B239" s="157"/>
      <c r="D239" s="140" t="s">
        <v>132</v>
      </c>
      <c r="E239" s="158" t="s">
        <v>19</v>
      </c>
      <c r="F239" s="159" t="s">
        <v>389</v>
      </c>
      <c r="H239" s="158" t="s">
        <v>19</v>
      </c>
      <c r="I239" s="160"/>
      <c r="L239" s="157"/>
      <c r="M239" s="161"/>
      <c r="T239" s="162"/>
      <c r="AT239" s="158" t="s">
        <v>132</v>
      </c>
      <c r="AU239" s="158" t="s">
        <v>85</v>
      </c>
      <c r="AV239" s="13" t="s">
        <v>83</v>
      </c>
      <c r="AW239" s="13" t="s">
        <v>35</v>
      </c>
      <c r="AX239" s="13" t="s">
        <v>75</v>
      </c>
      <c r="AY239" s="158" t="s">
        <v>117</v>
      </c>
    </row>
    <row r="240" spans="2:65" s="12" customFormat="1" ht="11.25">
      <c r="B240" s="147"/>
      <c r="D240" s="140" t="s">
        <v>132</v>
      </c>
      <c r="E240" s="148" t="s">
        <v>19</v>
      </c>
      <c r="F240" s="149" t="s">
        <v>390</v>
      </c>
      <c r="H240" s="150">
        <v>20.64</v>
      </c>
      <c r="I240" s="151"/>
      <c r="L240" s="147"/>
      <c r="M240" s="152"/>
      <c r="T240" s="153"/>
      <c r="AT240" s="148" t="s">
        <v>132</v>
      </c>
      <c r="AU240" s="148" t="s">
        <v>85</v>
      </c>
      <c r="AV240" s="12" t="s">
        <v>85</v>
      </c>
      <c r="AW240" s="12" t="s">
        <v>35</v>
      </c>
      <c r="AX240" s="12" t="s">
        <v>83</v>
      </c>
      <c r="AY240" s="148" t="s">
        <v>117</v>
      </c>
    </row>
    <row r="241" spans="2:65" s="1" customFormat="1" ht="24.2" customHeight="1">
      <c r="B241" s="32"/>
      <c r="C241" s="127" t="s">
        <v>391</v>
      </c>
      <c r="D241" s="127" t="s">
        <v>120</v>
      </c>
      <c r="E241" s="128" t="s">
        <v>392</v>
      </c>
      <c r="F241" s="129" t="s">
        <v>393</v>
      </c>
      <c r="G241" s="130" t="s">
        <v>243</v>
      </c>
      <c r="H241" s="131">
        <v>20.64</v>
      </c>
      <c r="I241" s="132"/>
      <c r="J241" s="133">
        <f>ROUND(I241*H241,2)</f>
        <v>0</v>
      </c>
      <c r="K241" s="129" t="s">
        <v>124</v>
      </c>
      <c r="L241" s="32"/>
      <c r="M241" s="134" t="s">
        <v>19</v>
      </c>
      <c r="N241" s="135" t="s">
        <v>46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144</v>
      </c>
      <c r="AT241" s="138" t="s">
        <v>120</v>
      </c>
      <c r="AU241" s="138" t="s">
        <v>85</v>
      </c>
      <c r="AY241" s="17" t="s">
        <v>117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83</v>
      </c>
      <c r="BK241" s="139">
        <f>ROUND(I241*H241,2)</f>
        <v>0</v>
      </c>
      <c r="BL241" s="17" t="s">
        <v>144</v>
      </c>
      <c r="BM241" s="138" t="s">
        <v>394</v>
      </c>
    </row>
    <row r="242" spans="2:65" s="1" customFormat="1" ht="19.5">
      <c r="B242" s="32"/>
      <c r="D242" s="140" t="s">
        <v>127</v>
      </c>
      <c r="F242" s="141" t="s">
        <v>395</v>
      </c>
      <c r="I242" s="142"/>
      <c r="L242" s="32"/>
      <c r="M242" s="143"/>
      <c r="T242" s="53"/>
      <c r="AT242" s="17" t="s">
        <v>127</v>
      </c>
      <c r="AU242" s="17" t="s">
        <v>85</v>
      </c>
    </row>
    <row r="243" spans="2:65" s="1" customFormat="1" ht="11.25">
      <c r="B243" s="32"/>
      <c r="D243" s="144" t="s">
        <v>128</v>
      </c>
      <c r="F243" s="145" t="s">
        <v>396</v>
      </c>
      <c r="I243" s="142"/>
      <c r="L243" s="32"/>
      <c r="M243" s="143"/>
      <c r="T243" s="53"/>
      <c r="AT243" s="17" t="s">
        <v>128</v>
      </c>
      <c r="AU243" s="17" t="s">
        <v>85</v>
      </c>
    </row>
    <row r="244" spans="2:65" s="13" customFormat="1" ht="11.25">
      <c r="B244" s="157"/>
      <c r="D244" s="140" t="s">
        <v>132</v>
      </c>
      <c r="E244" s="158" t="s">
        <v>19</v>
      </c>
      <c r="F244" s="159" t="s">
        <v>389</v>
      </c>
      <c r="H244" s="158" t="s">
        <v>19</v>
      </c>
      <c r="I244" s="160"/>
      <c r="L244" s="157"/>
      <c r="M244" s="161"/>
      <c r="T244" s="162"/>
      <c r="AT244" s="158" t="s">
        <v>132</v>
      </c>
      <c r="AU244" s="158" t="s">
        <v>85</v>
      </c>
      <c r="AV244" s="13" t="s">
        <v>83</v>
      </c>
      <c r="AW244" s="13" t="s">
        <v>35</v>
      </c>
      <c r="AX244" s="13" t="s">
        <v>75</v>
      </c>
      <c r="AY244" s="158" t="s">
        <v>117</v>
      </c>
    </row>
    <row r="245" spans="2:65" s="12" customFormat="1" ht="11.25">
      <c r="B245" s="147"/>
      <c r="D245" s="140" t="s">
        <v>132</v>
      </c>
      <c r="E245" s="148" t="s">
        <v>19</v>
      </c>
      <c r="F245" s="149" t="s">
        <v>390</v>
      </c>
      <c r="H245" s="150">
        <v>20.64</v>
      </c>
      <c r="I245" s="151"/>
      <c r="L245" s="147"/>
      <c r="M245" s="152"/>
      <c r="T245" s="153"/>
      <c r="AT245" s="148" t="s">
        <v>132</v>
      </c>
      <c r="AU245" s="148" t="s">
        <v>85</v>
      </c>
      <c r="AV245" s="12" t="s">
        <v>85</v>
      </c>
      <c r="AW245" s="12" t="s">
        <v>35</v>
      </c>
      <c r="AX245" s="12" t="s">
        <v>83</v>
      </c>
      <c r="AY245" s="148" t="s">
        <v>117</v>
      </c>
    </row>
    <row r="246" spans="2:65" s="1" customFormat="1" ht="24.2" customHeight="1">
      <c r="B246" s="32"/>
      <c r="C246" s="127" t="s">
        <v>397</v>
      </c>
      <c r="D246" s="127" t="s">
        <v>120</v>
      </c>
      <c r="E246" s="128" t="s">
        <v>398</v>
      </c>
      <c r="F246" s="129" t="s">
        <v>399</v>
      </c>
      <c r="G246" s="130" t="s">
        <v>243</v>
      </c>
      <c r="H246" s="131">
        <v>1.032</v>
      </c>
      <c r="I246" s="132"/>
      <c r="J246" s="133">
        <f>ROUND(I246*H246,2)</f>
        <v>0</v>
      </c>
      <c r="K246" s="129" t="s">
        <v>124</v>
      </c>
      <c r="L246" s="32"/>
      <c r="M246" s="134" t="s">
        <v>19</v>
      </c>
      <c r="N246" s="135" t="s">
        <v>46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144</v>
      </c>
      <c r="AT246" s="138" t="s">
        <v>120</v>
      </c>
      <c r="AU246" s="138" t="s">
        <v>85</v>
      </c>
      <c r="AY246" s="17" t="s">
        <v>117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83</v>
      </c>
      <c r="BK246" s="139">
        <f>ROUND(I246*H246,2)</f>
        <v>0</v>
      </c>
      <c r="BL246" s="17" t="s">
        <v>144</v>
      </c>
      <c r="BM246" s="138" t="s">
        <v>400</v>
      </c>
    </row>
    <row r="247" spans="2:65" s="1" customFormat="1" ht="19.5">
      <c r="B247" s="32"/>
      <c r="D247" s="140" t="s">
        <v>127</v>
      </c>
      <c r="F247" s="141" t="s">
        <v>401</v>
      </c>
      <c r="I247" s="142"/>
      <c r="L247" s="32"/>
      <c r="M247" s="143"/>
      <c r="T247" s="53"/>
      <c r="AT247" s="17" t="s">
        <v>127</v>
      </c>
      <c r="AU247" s="17" t="s">
        <v>85</v>
      </c>
    </row>
    <row r="248" spans="2:65" s="1" customFormat="1" ht="11.25">
      <c r="B248" s="32"/>
      <c r="D248" s="144" t="s">
        <v>128</v>
      </c>
      <c r="F248" s="145" t="s">
        <v>402</v>
      </c>
      <c r="I248" s="142"/>
      <c r="L248" s="32"/>
      <c r="M248" s="143"/>
      <c r="T248" s="53"/>
      <c r="AT248" s="17" t="s">
        <v>128</v>
      </c>
      <c r="AU248" s="17" t="s">
        <v>85</v>
      </c>
    </row>
    <row r="249" spans="2:65" s="13" customFormat="1" ht="11.25">
      <c r="B249" s="157"/>
      <c r="D249" s="140" t="s">
        <v>132</v>
      </c>
      <c r="E249" s="158" t="s">
        <v>19</v>
      </c>
      <c r="F249" s="159" t="s">
        <v>403</v>
      </c>
      <c r="H249" s="158" t="s">
        <v>19</v>
      </c>
      <c r="I249" s="160"/>
      <c r="L249" s="157"/>
      <c r="M249" s="161"/>
      <c r="T249" s="162"/>
      <c r="AT249" s="158" t="s">
        <v>132</v>
      </c>
      <c r="AU249" s="158" t="s">
        <v>85</v>
      </c>
      <c r="AV249" s="13" t="s">
        <v>83</v>
      </c>
      <c r="AW249" s="13" t="s">
        <v>35</v>
      </c>
      <c r="AX249" s="13" t="s">
        <v>75</v>
      </c>
      <c r="AY249" s="158" t="s">
        <v>117</v>
      </c>
    </row>
    <row r="250" spans="2:65" s="12" customFormat="1" ht="11.25">
      <c r="B250" s="147"/>
      <c r="D250" s="140" t="s">
        <v>132</v>
      </c>
      <c r="E250" s="148" t="s">
        <v>19</v>
      </c>
      <c r="F250" s="149" t="s">
        <v>382</v>
      </c>
      <c r="H250" s="150">
        <v>1.032</v>
      </c>
      <c r="I250" s="151"/>
      <c r="L250" s="147"/>
      <c r="M250" s="152"/>
      <c r="T250" s="153"/>
      <c r="AT250" s="148" t="s">
        <v>132</v>
      </c>
      <c r="AU250" s="148" t="s">
        <v>85</v>
      </c>
      <c r="AV250" s="12" t="s">
        <v>85</v>
      </c>
      <c r="AW250" s="12" t="s">
        <v>35</v>
      </c>
      <c r="AX250" s="12" t="s">
        <v>83</v>
      </c>
      <c r="AY250" s="148" t="s">
        <v>117</v>
      </c>
    </row>
    <row r="251" spans="2:65" s="1" customFormat="1" ht="24.2" customHeight="1">
      <c r="B251" s="32"/>
      <c r="C251" s="127" t="s">
        <v>404</v>
      </c>
      <c r="D251" s="127" t="s">
        <v>120</v>
      </c>
      <c r="E251" s="128" t="s">
        <v>405</v>
      </c>
      <c r="F251" s="129" t="s">
        <v>406</v>
      </c>
      <c r="G251" s="130" t="s">
        <v>243</v>
      </c>
      <c r="H251" s="131">
        <v>4.1280000000000001</v>
      </c>
      <c r="I251" s="132"/>
      <c r="J251" s="133">
        <f>ROUND(I251*H251,2)</f>
        <v>0</v>
      </c>
      <c r="K251" s="129" t="s">
        <v>124</v>
      </c>
      <c r="L251" s="32"/>
      <c r="M251" s="134" t="s">
        <v>19</v>
      </c>
      <c r="N251" s="135" t="s">
        <v>46</v>
      </c>
      <c r="P251" s="136">
        <f>O251*H251</f>
        <v>0</v>
      </c>
      <c r="Q251" s="136">
        <v>3.8850000000000003E-2</v>
      </c>
      <c r="R251" s="136">
        <f>Q251*H251</f>
        <v>0.16037280000000001</v>
      </c>
      <c r="S251" s="136">
        <v>0</v>
      </c>
      <c r="T251" s="137">
        <f>S251*H251</f>
        <v>0</v>
      </c>
      <c r="AR251" s="138" t="s">
        <v>144</v>
      </c>
      <c r="AT251" s="138" t="s">
        <v>120</v>
      </c>
      <c r="AU251" s="138" t="s">
        <v>85</v>
      </c>
      <c r="AY251" s="17" t="s">
        <v>117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7" t="s">
        <v>83</v>
      </c>
      <c r="BK251" s="139">
        <f>ROUND(I251*H251,2)</f>
        <v>0</v>
      </c>
      <c r="BL251" s="17" t="s">
        <v>144</v>
      </c>
      <c r="BM251" s="138" t="s">
        <v>407</v>
      </c>
    </row>
    <row r="252" spans="2:65" s="1" customFormat="1" ht="19.5">
      <c r="B252" s="32"/>
      <c r="D252" s="140" t="s">
        <v>127</v>
      </c>
      <c r="F252" s="141" t="s">
        <v>408</v>
      </c>
      <c r="I252" s="142"/>
      <c r="L252" s="32"/>
      <c r="M252" s="143"/>
      <c r="T252" s="53"/>
      <c r="AT252" s="17" t="s">
        <v>127</v>
      </c>
      <c r="AU252" s="17" t="s">
        <v>85</v>
      </c>
    </row>
    <row r="253" spans="2:65" s="1" customFormat="1" ht="11.25">
      <c r="B253" s="32"/>
      <c r="D253" s="144" t="s">
        <v>128</v>
      </c>
      <c r="F253" s="145" t="s">
        <v>409</v>
      </c>
      <c r="I253" s="142"/>
      <c r="L253" s="32"/>
      <c r="M253" s="143"/>
      <c r="T253" s="53"/>
      <c r="AT253" s="17" t="s">
        <v>128</v>
      </c>
      <c r="AU253" s="17" t="s">
        <v>85</v>
      </c>
    </row>
    <row r="254" spans="2:65" s="13" customFormat="1" ht="11.25">
      <c r="B254" s="157"/>
      <c r="D254" s="140" t="s">
        <v>132</v>
      </c>
      <c r="E254" s="158" t="s">
        <v>19</v>
      </c>
      <c r="F254" s="159" t="s">
        <v>410</v>
      </c>
      <c r="H254" s="158" t="s">
        <v>19</v>
      </c>
      <c r="I254" s="160"/>
      <c r="L254" s="157"/>
      <c r="M254" s="161"/>
      <c r="T254" s="162"/>
      <c r="AT254" s="158" t="s">
        <v>132</v>
      </c>
      <c r="AU254" s="158" t="s">
        <v>85</v>
      </c>
      <c r="AV254" s="13" t="s">
        <v>83</v>
      </c>
      <c r="AW254" s="13" t="s">
        <v>35</v>
      </c>
      <c r="AX254" s="13" t="s">
        <v>75</v>
      </c>
      <c r="AY254" s="158" t="s">
        <v>117</v>
      </c>
    </row>
    <row r="255" spans="2:65" s="12" customFormat="1" ht="11.25">
      <c r="B255" s="147"/>
      <c r="D255" s="140" t="s">
        <v>132</v>
      </c>
      <c r="E255" s="148" t="s">
        <v>19</v>
      </c>
      <c r="F255" s="149" t="s">
        <v>411</v>
      </c>
      <c r="H255" s="150">
        <v>4.1280000000000001</v>
      </c>
      <c r="I255" s="151"/>
      <c r="L255" s="147"/>
      <c r="M255" s="152"/>
      <c r="T255" s="153"/>
      <c r="AT255" s="148" t="s">
        <v>132</v>
      </c>
      <c r="AU255" s="148" t="s">
        <v>85</v>
      </c>
      <c r="AV255" s="12" t="s">
        <v>85</v>
      </c>
      <c r="AW255" s="12" t="s">
        <v>35</v>
      </c>
      <c r="AX255" s="12" t="s">
        <v>83</v>
      </c>
      <c r="AY255" s="148" t="s">
        <v>117</v>
      </c>
    </row>
    <row r="256" spans="2:65" s="1" customFormat="1" ht="24.2" customHeight="1">
      <c r="B256" s="32"/>
      <c r="C256" s="127" t="s">
        <v>412</v>
      </c>
      <c r="D256" s="127" t="s">
        <v>120</v>
      </c>
      <c r="E256" s="128" t="s">
        <v>413</v>
      </c>
      <c r="F256" s="129" t="s">
        <v>414</v>
      </c>
      <c r="G256" s="130" t="s">
        <v>243</v>
      </c>
      <c r="H256" s="131">
        <v>4.1280000000000001</v>
      </c>
      <c r="I256" s="132"/>
      <c r="J256" s="133">
        <f>ROUND(I256*H256,2)</f>
        <v>0</v>
      </c>
      <c r="K256" s="129" t="s">
        <v>124</v>
      </c>
      <c r="L256" s="32"/>
      <c r="M256" s="134" t="s">
        <v>19</v>
      </c>
      <c r="N256" s="135" t="s">
        <v>46</v>
      </c>
      <c r="P256" s="136">
        <f>O256*H256</f>
        <v>0</v>
      </c>
      <c r="Q256" s="136">
        <v>0.10007000000000001</v>
      </c>
      <c r="R256" s="136">
        <f>Q256*H256</f>
        <v>0.41308896000000006</v>
      </c>
      <c r="S256" s="136">
        <v>0</v>
      </c>
      <c r="T256" s="137">
        <f>S256*H256</f>
        <v>0</v>
      </c>
      <c r="AR256" s="138" t="s">
        <v>144</v>
      </c>
      <c r="AT256" s="138" t="s">
        <v>120</v>
      </c>
      <c r="AU256" s="138" t="s">
        <v>85</v>
      </c>
      <c r="AY256" s="17" t="s">
        <v>117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83</v>
      </c>
      <c r="BK256" s="139">
        <f>ROUND(I256*H256,2)</f>
        <v>0</v>
      </c>
      <c r="BL256" s="17" t="s">
        <v>144</v>
      </c>
      <c r="BM256" s="138" t="s">
        <v>415</v>
      </c>
    </row>
    <row r="257" spans="2:65" s="1" customFormat="1" ht="19.5">
      <c r="B257" s="32"/>
      <c r="D257" s="140" t="s">
        <v>127</v>
      </c>
      <c r="F257" s="141" t="s">
        <v>416</v>
      </c>
      <c r="I257" s="142"/>
      <c r="L257" s="32"/>
      <c r="M257" s="143"/>
      <c r="T257" s="53"/>
      <c r="AT257" s="17" t="s">
        <v>127</v>
      </c>
      <c r="AU257" s="17" t="s">
        <v>85</v>
      </c>
    </row>
    <row r="258" spans="2:65" s="1" customFormat="1" ht="11.25">
      <c r="B258" s="32"/>
      <c r="D258" s="144" t="s">
        <v>128</v>
      </c>
      <c r="F258" s="145" t="s">
        <v>417</v>
      </c>
      <c r="I258" s="142"/>
      <c r="L258" s="32"/>
      <c r="M258" s="143"/>
      <c r="T258" s="53"/>
      <c r="AT258" s="17" t="s">
        <v>128</v>
      </c>
      <c r="AU258" s="17" t="s">
        <v>85</v>
      </c>
    </row>
    <row r="259" spans="2:65" s="13" customFormat="1" ht="11.25">
      <c r="B259" s="157"/>
      <c r="D259" s="140" t="s">
        <v>132</v>
      </c>
      <c r="E259" s="158" t="s">
        <v>19</v>
      </c>
      <c r="F259" s="159" t="s">
        <v>410</v>
      </c>
      <c r="H259" s="158" t="s">
        <v>19</v>
      </c>
      <c r="I259" s="160"/>
      <c r="L259" s="157"/>
      <c r="M259" s="161"/>
      <c r="T259" s="162"/>
      <c r="AT259" s="158" t="s">
        <v>132</v>
      </c>
      <c r="AU259" s="158" t="s">
        <v>85</v>
      </c>
      <c r="AV259" s="13" t="s">
        <v>83</v>
      </c>
      <c r="AW259" s="13" t="s">
        <v>35</v>
      </c>
      <c r="AX259" s="13" t="s">
        <v>75</v>
      </c>
      <c r="AY259" s="158" t="s">
        <v>117</v>
      </c>
    </row>
    <row r="260" spans="2:65" s="12" customFormat="1" ht="11.25">
      <c r="B260" s="147"/>
      <c r="D260" s="140" t="s">
        <v>132</v>
      </c>
      <c r="E260" s="148" t="s">
        <v>19</v>
      </c>
      <c r="F260" s="149" t="s">
        <v>411</v>
      </c>
      <c r="H260" s="150">
        <v>4.1280000000000001</v>
      </c>
      <c r="I260" s="151"/>
      <c r="L260" s="147"/>
      <c r="M260" s="152"/>
      <c r="T260" s="153"/>
      <c r="AT260" s="148" t="s">
        <v>132</v>
      </c>
      <c r="AU260" s="148" t="s">
        <v>85</v>
      </c>
      <c r="AV260" s="12" t="s">
        <v>85</v>
      </c>
      <c r="AW260" s="12" t="s">
        <v>35</v>
      </c>
      <c r="AX260" s="12" t="s">
        <v>83</v>
      </c>
      <c r="AY260" s="148" t="s">
        <v>117</v>
      </c>
    </row>
    <row r="261" spans="2:65" s="1" customFormat="1" ht="21.75" customHeight="1">
      <c r="B261" s="32"/>
      <c r="C261" s="127" t="s">
        <v>418</v>
      </c>
      <c r="D261" s="127" t="s">
        <v>120</v>
      </c>
      <c r="E261" s="128" t="s">
        <v>419</v>
      </c>
      <c r="F261" s="129" t="s">
        <v>420</v>
      </c>
      <c r="G261" s="130" t="s">
        <v>243</v>
      </c>
      <c r="H261" s="131">
        <v>20.64</v>
      </c>
      <c r="I261" s="132"/>
      <c r="J261" s="133">
        <f>ROUND(I261*H261,2)</f>
        <v>0</v>
      </c>
      <c r="K261" s="129" t="s">
        <v>124</v>
      </c>
      <c r="L261" s="32"/>
      <c r="M261" s="134" t="s">
        <v>19</v>
      </c>
      <c r="N261" s="135" t="s">
        <v>46</v>
      </c>
      <c r="P261" s="136">
        <f>O261*H261</f>
        <v>0</v>
      </c>
      <c r="Q261" s="136">
        <v>3.9699999999999996E-3</v>
      </c>
      <c r="R261" s="136">
        <f>Q261*H261</f>
        <v>8.1940799999999994E-2</v>
      </c>
      <c r="S261" s="136">
        <v>0</v>
      </c>
      <c r="T261" s="137">
        <f>S261*H261</f>
        <v>0</v>
      </c>
      <c r="AR261" s="138" t="s">
        <v>144</v>
      </c>
      <c r="AT261" s="138" t="s">
        <v>120</v>
      </c>
      <c r="AU261" s="138" t="s">
        <v>85</v>
      </c>
      <c r="AY261" s="17" t="s">
        <v>117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7" t="s">
        <v>83</v>
      </c>
      <c r="BK261" s="139">
        <f>ROUND(I261*H261,2)</f>
        <v>0</v>
      </c>
      <c r="BL261" s="17" t="s">
        <v>144</v>
      </c>
      <c r="BM261" s="138" t="s">
        <v>421</v>
      </c>
    </row>
    <row r="262" spans="2:65" s="1" customFormat="1" ht="19.5">
      <c r="B262" s="32"/>
      <c r="D262" s="140" t="s">
        <v>127</v>
      </c>
      <c r="F262" s="141" t="s">
        <v>422</v>
      </c>
      <c r="I262" s="142"/>
      <c r="L262" s="32"/>
      <c r="M262" s="143"/>
      <c r="T262" s="53"/>
      <c r="AT262" s="17" t="s">
        <v>127</v>
      </c>
      <c r="AU262" s="17" t="s">
        <v>85</v>
      </c>
    </row>
    <row r="263" spans="2:65" s="1" customFormat="1" ht="11.25">
      <c r="B263" s="32"/>
      <c r="D263" s="144" t="s">
        <v>128</v>
      </c>
      <c r="F263" s="145" t="s">
        <v>423</v>
      </c>
      <c r="I263" s="142"/>
      <c r="L263" s="32"/>
      <c r="M263" s="143"/>
      <c r="T263" s="53"/>
      <c r="AT263" s="17" t="s">
        <v>128</v>
      </c>
      <c r="AU263" s="17" t="s">
        <v>85</v>
      </c>
    </row>
    <row r="264" spans="2:65" s="13" customFormat="1" ht="11.25">
      <c r="B264" s="157"/>
      <c r="D264" s="140" t="s">
        <v>132</v>
      </c>
      <c r="E264" s="158" t="s">
        <v>19</v>
      </c>
      <c r="F264" s="159" t="s">
        <v>424</v>
      </c>
      <c r="H264" s="158" t="s">
        <v>19</v>
      </c>
      <c r="I264" s="160"/>
      <c r="L264" s="157"/>
      <c r="M264" s="161"/>
      <c r="T264" s="162"/>
      <c r="AT264" s="158" t="s">
        <v>132</v>
      </c>
      <c r="AU264" s="158" t="s">
        <v>85</v>
      </c>
      <c r="AV264" s="13" t="s">
        <v>83</v>
      </c>
      <c r="AW264" s="13" t="s">
        <v>35</v>
      </c>
      <c r="AX264" s="13" t="s">
        <v>75</v>
      </c>
      <c r="AY264" s="158" t="s">
        <v>117</v>
      </c>
    </row>
    <row r="265" spans="2:65" s="12" customFormat="1" ht="11.25">
      <c r="B265" s="147"/>
      <c r="D265" s="140" t="s">
        <v>132</v>
      </c>
      <c r="E265" s="148" t="s">
        <v>19</v>
      </c>
      <c r="F265" s="149" t="s">
        <v>390</v>
      </c>
      <c r="H265" s="150">
        <v>20.64</v>
      </c>
      <c r="I265" s="151"/>
      <c r="L265" s="147"/>
      <c r="M265" s="152"/>
      <c r="T265" s="153"/>
      <c r="AT265" s="148" t="s">
        <v>132</v>
      </c>
      <c r="AU265" s="148" t="s">
        <v>85</v>
      </c>
      <c r="AV265" s="12" t="s">
        <v>85</v>
      </c>
      <c r="AW265" s="12" t="s">
        <v>35</v>
      </c>
      <c r="AX265" s="12" t="s">
        <v>83</v>
      </c>
      <c r="AY265" s="148" t="s">
        <v>117</v>
      </c>
    </row>
    <row r="266" spans="2:65" s="1" customFormat="1" ht="24.2" customHeight="1">
      <c r="B266" s="32"/>
      <c r="C266" s="127" t="s">
        <v>425</v>
      </c>
      <c r="D266" s="127" t="s">
        <v>120</v>
      </c>
      <c r="E266" s="128" t="s">
        <v>426</v>
      </c>
      <c r="F266" s="129" t="s">
        <v>427</v>
      </c>
      <c r="G266" s="130" t="s">
        <v>243</v>
      </c>
      <c r="H266" s="131">
        <v>20.64</v>
      </c>
      <c r="I266" s="132"/>
      <c r="J266" s="133">
        <f>ROUND(I266*H266,2)</f>
        <v>0</v>
      </c>
      <c r="K266" s="129" t="s">
        <v>124</v>
      </c>
      <c r="L266" s="32"/>
      <c r="M266" s="134" t="s">
        <v>19</v>
      </c>
      <c r="N266" s="135" t="s">
        <v>46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144</v>
      </c>
      <c r="AT266" s="138" t="s">
        <v>120</v>
      </c>
      <c r="AU266" s="138" t="s">
        <v>85</v>
      </c>
      <c r="AY266" s="17" t="s">
        <v>117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83</v>
      </c>
      <c r="BK266" s="139">
        <f>ROUND(I266*H266,2)</f>
        <v>0</v>
      </c>
      <c r="BL266" s="17" t="s">
        <v>144</v>
      </c>
      <c r="BM266" s="138" t="s">
        <v>428</v>
      </c>
    </row>
    <row r="267" spans="2:65" s="1" customFormat="1" ht="19.5">
      <c r="B267" s="32"/>
      <c r="D267" s="140" t="s">
        <v>127</v>
      </c>
      <c r="F267" s="141" t="s">
        <v>429</v>
      </c>
      <c r="I267" s="142"/>
      <c r="L267" s="32"/>
      <c r="M267" s="143"/>
      <c r="T267" s="53"/>
      <c r="AT267" s="17" t="s">
        <v>127</v>
      </c>
      <c r="AU267" s="17" t="s">
        <v>85</v>
      </c>
    </row>
    <row r="268" spans="2:65" s="1" customFormat="1" ht="11.25">
      <c r="B268" s="32"/>
      <c r="D268" s="144" t="s">
        <v>128</v>
      </c>
      <c r="F268" s="145" t="s">
        <v>430</v>
      </c>
      <c r="I268" s="142"/>
      <c r="L268" s="32"/>
      <c r="M268" s="143"/>
      <c r="T268" s="53"/>
      <c r="AT268" s="17" t="s">
        <v>128</v>
      </c>
      <c r="AU268" s="17" t="s">
        <v>85</v>
      </c>
    </row>
    <row r="269" spans="2:65" s="1" customFormat="1" ht="24.2" customHeight="1">
      <c r="B269" s="32"/>
      <c r="C269" s="127" t="s">
        <v>431</v>
      </c>
      <c r="D269" s="127" t="s">
        <v>120</v>
      </c>
      <c r="E269" s="128" t="s">
        <v>432</v>
      </c>
      <c r="F269" s="129" t="s">
        <v>433</v>
      </c>
      <c r="G269" s="130" t="s">
        <v>243</v>
      </c>
      <c r="H269" s="131">
        <v>2.0640000000000001</v>
      </c>
      <c r="I269" s="132"/>
      <c r="J269" s="133">
        <f>ROUND(I269*H269,2)</f>
        <v>0</v>
      </c>
      <c r="K269" s="129" t="s">
        <v>124</v>
      </c>
      <c r="L269" s="32"/>
      <c r="M269" s="134" t="s">
        <v>19</v>
      </c>
      <c r="N269" s="135" t="s">
        <v>46</v>
      </c>
      <c r="P269" s="136">
        <f>O269*H269</f>
        <v>0</v>
      </c>
      <c r="Q269" s="136">
        <v>1.5299999999999999E-3</v>
      </c>
      <c r="R269" s="136">
        <f>Q269*H269</f>
        <v>3.1579199999999998E-3</v>
      </c>
      <c r="S269" s="136">
        <v>0</v>
      </c>
      <c r="T269" s="137">
        <f>S269*H269</f>
        <v>0</v>
      </c>
      <c r="AR269" s="138" t="s">
        <v>144</v>
      </c>
      <c r="AT269" s="138" t="s">
        <v>120</v>
      </c>
      <c r="AU269" s="138" t="s">
        <v>85</v>
      </c>
      <c r="AY269" s="17" t="s">
        <v>117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83</v>
      </c>
      <c r="BK269" s="139">
        <f>ROUND(I269*H269,2)</f>
        <v>0</v>
      </c>
      <c r="BL269" s="17" t="s">
        <v>144</v>
      </c>
      <c r="BM269" s="138" t="s">
        <v>434</v>
      </c>
    </row>
    <row r="270" spans="2:65" s="1" customFormat="1" ht="19.5">
      <c r="B270" s="32"/>
      <c r="D270" s="140" t="s">
        <v>127</v>
      </c>
      <c r="F270" s="141" t="s">
        <v>435</v>
      </c>
      <c r="I270" s="142"/>
      <c r="L270" s="32"/>
      <c r="M270" s="143"/>
      <c r="T270" s="53"/>
      <c r="AT270" s="17" t="s">
        <v>127</v>
      </c>
      <c r="AU270" s="17" t="s">
        <v>85</v>
      </c>
    </row>
    <row r="271" spans="2:65" s="1" customFormat="1" ht="11.25">
      <c r="B271" s="32"/>
      <c r="D271" s="144" t="s">
        <v>128</v>
      </c>
      <c r="F271" s="145" t="s">
        <v>436</v>
      </c>
      <c r="I271" s="142"/>
      <c r="L271" s="32"/>
      <c r="M271" s="143"/>
      <c r="T271" s="53"/>
      <c r="AT271" s="17" t="s">
        <v>128</v>
      </c>
      <c r="AU271" s="17" t="s">
        <v>85</v>
      </c>
    </row>
    <row r="272" spans="2:65" s="13" customFormat="1" ht="11.25">
      <c r="B272" s="157"/>
      <c r="D272" s="140" t="s">
        <v>132</v>
      </c>
      <c r="E272" s="158" t="s">
        <v>19</v>
      </c>
      <c r="F272" s="159" t="s">
        <v>437</v>
      </c>
      <c r="H272" s="158" t="s">
        <v>19</v>
      </c>
      <c r="I272" s="160"/>
      <c r="L272" s="157"/>
      <c r="M272" s="161"/>
      <c r="T272" s="162"/>
      <c r="AT272" s="158" t="s">
        <v>132</v>
      </c>
      <c r="AU272" s="158" t="s">
        <v>85</v>
      </c>
      <c r="AV272" s="13" t="s">
        <v>83</v>
      </c>
      <c r="AW272" s="13" t="s">
        <v>35</v>
      </c>
      <c r="AX272" s="13" t="s">
        <v>75</v>
      </c>
      <c r="AY272" s="158" t="s">
        <v>117</v>
      </c>
    </row>
    <row r="273" spans="2:65" s="12" customFormat="1" ht="11.25">
      <c r="B273" s="147"/>
      <c r="D273" s="140" t="s">
        <v>132</v>
      </c>
      <c r="E273" s="148" t="s">
        <v>19</v>
      </c>
      <c r="F273" s="149" t="s">
        <v>438</v>
      </c>
      <c r="H273" s="150">
        <v>2.0640000000000001</v>
      </c>
      <c r="I273" s="151"/>
      <c r="L273" s="147"/>
      <c r="M273" s="152"/>
      <c r="T273" s="153"/>
      <c r="AT273" s="148" t="s">
        <v>132</v>
      </c>
      <c r="AU273" s="148" t="s">
        <v>85</v>
      </c>
      <c r="AV273" s="12" t="s">
        <v>85</v>
      </c>
      <c r="AW273" s="12" t="s">
        <v>35</v>
      </c>
      <c r="AX273" s="12" t="s">
        <v>83</v>
      </c>
      <c r="AY273" s="148" t="s">
        <v>117</v>
      </c>
    </row>
    <row r="274" spans="2:65" s="1" customFormat="1" ht="24.2" customHeight="1">
      <c r="B274" s="32"/>
      <c r="C274" s="127" t="s">
        <v>439</v>
      </c>
      <c r="D274" s="127" t="s">
        <v>120</v>
      </c>
      <c r="E274" s="128" t="s">
        <v>440</v>
      </c>
      <c r="F274" s="129" t="s">
        <v>441</v>
      </c>
      <c r="G274" s="130" t="s">
        <v>243</v>
      </c>
      <c r="H274" s="131">
        <v>41.28</v>
      </c>
      <c r="I274" s="132"/>
      <c r="J274" s="133">
        <f>ROUND(I274*H274,2)</f>
        <v>0</v>
      </c>
      <c r="K274" s="129" t="s">
        <v>124</v>
      </c>
      <c r="L274" s="32"/>
      <c r="M274" s="134" t="s">
        <v>19</v>
      </c>
      <c r="N274" s="135" t="s">
        <v>46</v>
      </c>
      <c r="P274" s="136">
        <f>O274*H274</f>
        <v>0</v>
      </c>
      <c r="Q274" s="136">
        <v>4.1000000000000003E-3</v>
      </c>
      <c r="R274" s="136">
        <f>Q274*H274</f>
        <v>0.16924800000000001</v>
      </c>
      <c r="S274" s="136">
        <v>0</v>
      </c>
      <c r="T274" s="137">
        <f>S274*H274</f>
        <v>0</v>
      </c>
      <c r="AR274" s="138" t="s">
        <v>144</v>
      </c>
      <c r="AT274" s="138" t="s">
        <v>120</v>
      </c>
      <c r="AU274" s="138" t="s">
        <v>85</v>
      </c>
      <c r="AY274" s="17" t="s">
        <v>117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83</v>
      </c>
      <c r="BK274" s="139">
        <f>ROUND(I274*H274,2)</f>
        <v>0</v>
      </c>
      <c r="BL274" s="17" t="s">
        <v>144</v>
      </c>
      <c r="BM274" s="138" t="s">
        <v>442</v>
      </c>
    </row>
    <row r="275" spans="2:65" s="1" customFormat="1" ht="19.5">
      <c r="B275" s="32"/>
      <c r="D275" s="140" t="s">
        <v>127</v>
      </c>
      <c r="F275" s="141" t="s">
        <v>443</v>
      </c>
      <c r="I275" s="142"/>
      <c r="L275" s="32"/>
      <c r="M275" s="143"/>
      <c r="T275" s="53"/>
      <c r="AT275" s="17" t="s">
        <v>127</v>
      </c>
      <c r="AU275" s="17" t="s">
        <v>85</v>
      </c>
    </row>
    <row r="276" spans="2:65" s="1" customFormat="1" ht="11.25">
      <c r="B276" s="32"/>
      <c r="D276" s="144" t="s">
        <v>128</v>
      </c>
      <c r="F276" s="145" t="s">
        <v>444</v>
      </c>
      <c r="I276" s="142"/>
      <c r="L276" s="32"/>
      <c r="M276" s="143"/>
      <c r="T276" s="53"/>
      <c r="AT276" s="17" t="s">
        <v>128</v>
      </c>
      <c r="AU276" s="17" t="s">
        <v>85</v>
      </c>
    </row>
    <row r="277" spans="2:65" s="12" customFormat="1" ht="11.25">
      <c r="B277" s="147"/>
      <c r="D277" s="140" t="s">
        <v>132</v>
      </c>
      <c r="E277" s="148" t="s">
        <v>19</v>
      </c>
      <c r="F277" s="149" t="s">
        <v>445</v>
      </c>
      <c r="H277" s="150">
        <v>41.28</v>
      </c>
      <c r="I277" s="151"/>
      <c r="L277" s="147"/>
      <c r="M277" s="152"/>
      <c r="T277" s="153"/>
      <c r="AT277" s="148" t="s">
        <v>132</v>
      </c>
      <c r="AU277" s="148" t="s">
        <v>85</v>
      </c>
      <c r="AV277" s="12" t="s">
        <v>85</v>
      </c>
      <c r="AW277" s="12" t="s">
        <v>35</v>
      </c>
      <c r="AX277" s="12" t="s">
        <v>83</v>
      </c>
      <c r="AY277" s="148" t="s">
        <v>117</v>
      </c>
    </row>
    <row r="278" spans="2:65" s="1" customFormat="1" ht="24.2" customHeight="1">
      <c r="B278" s="32"/>
      <c r="C278" s="127" t="s">
        <v>446</v>
      </c>
      <c r="D278" s="127" t="s">
        <v>120</v>
      </c>
      <c r="E278" s="128" t="s">
        <v>447</v>
      </c>
      <c r="F278" s="129" t="s">
        <v>448</v>
      </c>
      <c r="G278" s="130" t="s">
        <v>243</v>
      </c>
      <c r="H278" s="131">
        <v>41.28</v>
      </c>
      <c r="I278" s="132"/>
      <c r="J278" s="133">
        <f>ROUND(I278*H278,2)</f>
        <v>0</v>
      </c>
      <c r="K278" s="129" t="s">
        <v>124</v>
      </c>
      <c r="L278" s="32"/>
      <c r="M278" s="134" t="s">
        <v>19</v>
      </c>
      <c r="N278" s="135" t="s">
        <v>46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144</v>
      </c>
      <c r="AT278" s="138" t="s">
        <v>120</v>
      </c>
      <c r="AU278" s="138" t="s">
        <v>85</v>
      </c>
      <c r="AY278" s="17" t="s">
        <v>117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83</v>
      </c>
      <c r="BK278" s="139">
        <f>ROUND(I278*H278,2)</f>
        <v>0</v>
      </c>
      <c r="BL278" s="17" t="s">
        <v>144</v>
      </c>
      <c r="BM278" s="138" t="s">
        <v>449</v>
      </c>
    </row>
    <row r="279" spans="2:65" s="1" customFormat="1" ht="19.5">
      <c r="B279" s="32"/>
      <c r="D279" s="140" t="s">
        <v>127</v>
      </c>
      <c r="F279" s="141" t="s">
        <v>450</v>
      </c>
      <c r="I279" s="142"/>
      <c r="L279" s="32"/>
      <c r="M279" s="143"/>
      <c r="T279" s="53"/>
      <c r="AT279" s="17" t="s">
        <v>127</v>
      </c>
      <c r="AU279" s="17" t="s">
        <v>85</v>
      </c>
    </row>
    <row r="280" spans="2:65" s="1" customFormat="1" ht="11.25">
      <c r="B280" s="32"/>
      <c r="D280" s="144" t="s">
        <v>128</v>
      </c>
      <c r="F280" s="145" t="s">
        <v>451</v>
      </c>
      <c r="I280" s="142"/>
      <c r="L280" s="32"/>
      <c r="M280" s="143"/>
      <c r="T280" s="53"/>
      <c r="AT280" s="17" t="s">
        <v>128</v>
      </c>
      <c r="AU280" s="17" t="s">
        <v>85</v>
      </c>
    </row>
    <row r="281" spans="2:65" s="1" customFormat="1" ht="24.2" customHeight="1">
      <c r="B281" s="32"/>
      <c r="C281" s="127" t="s">
        <v>452</v>
      </c>
      <c r="D281" s="127" t="s">
        <v>120</v>
      </c>
      <c r="E281" s="128" t="s">
        <v>453</v>
      </c>
      <c r="F281" s="129" t="s">
        <v>454</v>
      </c>
      <c r="G281" s="130" t="s">
        <v>243</v>
      </c>
      <c r="H281" s="131">
        <v>20.64</v>
      </c>
      <c r="I281" s="132"/>
      <c r="J281" s="133">
        <f>ROUND(I281*H281,2)</f>
        <v>0</v>
      </c>
      <c r="K281" s="129" t="s">
        <v>124</v>
      </c>
      <c r="L281" s="32"/>
      <c r="M281" s="134" t="s">
        <v>19</v>
      </c>
      <c r="N281" s="135" t="s">
        <v>46</v>
      </c>
      <c r="P281" s="136">
        <f>O281*H281</f>
        <v>0</v>
      </c>
      <c r="Q281" s="136">
        <v>1.09E-3</v>
      </c>
      <c r="R281" s="136">
        <f>Q281*H281</f>
        <v>2.2497600000000003E-2</v>
      </c>
      <c r="S281" s="136">
        <v>0</v>
      </c>
      <c r="T281" s="137">
        <f>S281*H281</f>
        <v>0</v>
      </c>
      <c r="AR281" s="138" t="s">
        <v>144</v>
      </c>
      <c r="AT281" s="138" t="s">
        <v>120</v>
      </c>
      <c r="AU281" s="138" t="s">
        <v>85</v>
      </c>
      <c r="AY281" s="17" t="s">
        <v>117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7" t="s">
        <v>83</v>
      </c>
      <c r="BK281" s="139">
        <f>ROUND(I281*H281,2)</f>
        <v>0</v>
      </c>
      <c r="BL281" s="17" t="s">
        <v>144</v>
      </c>
      <c r="BM281" s="138" t="s">
        <v>455</v>
      </c>
    </row>
    <row r="282" spans="2:65" s="1" customFormat="1" ht="19.5">
      <c r="B282" s="32"/>
      <c r="D282" s="140" t="s">
        <v>127</v>
      </c>
      <c r="F282" s="141" t="s">
        <v>456</v>
      </c>
      <c r="I282" s="142"/>
      <c r="L282" s="32"/>
      <c r="M282" s="143"/>
      <c r="T282" s="53"/>
      <c r="AT282" s="17" t="s">
        <v>127</v>
      </c>
      <c r="AU282" s="17" t="s">
        <v>85</v>
      </c>
    </row>
    <row r="283" spans="2:65" s="1" customFormat="1" ht="11.25">
      <c r="B283" s="32"/>
      <c r="D283" s="144" t="s">
        <v>128</v>
      </c>
      <c r="F283" s="145" t="s">
        <v>457</v>
      </c>
      <c r="I283" s="142"/>
      <c r="L283" s="32"/>
      <c r="M283" s="143"/>
      <c r="T283" s="53"/>
      <c r="AT283" s="17" t="s">
        <v>128</v>
      </c>
      <c r="AU283" s="17" t="s">
        <v>85</v>
      </c>
    </row>
    <row r="284" spans="2:65" s="13" customFormat="1" ht="11.25">
      <c r="B284" s="157"/>
      <c r="D284" s="140" t="s">
        <v>132</v>
      </c>
      <c r="E284" s="158" t="s">
        <v>19</v>
      </c>
      <c r="F284" s="159" t="s">
        <v>458</v>
      </c>
      <c r="H284" s="158" t="s">
        <v>19</v>
      </c>
      <c r="I284" s="160"/>
      <c r="L284" s="157"/>
      <c r="M284" s="161"/>
      <c r="T284" s="162"/>
      <c r="AT284" s="158" t="s">
        <v>132</v>
      </c>
      <c r="AU284" s="158" t="s">
        <v>85</v>
      </c>
      <c r="AV284" s="13" t="s">
        <v>83</v>
      </c>
      <c r="AW284" s="13" t="s">
        <v>35</v>
      </c>
      <c r="AX284" s="13" t="s">
        <v>75</v>
      </c>
      <c r="AY284" s="158" t="s">
        <v>117</v>
      </c>
    </row>
    <row r="285" spans="2:65" s="12" customFormat="1" ht="11.25">
      <c r="B285" s="147"/>
      <c r="D285" s="140" t="s">
        <v>132</v>
      </c>
      <c r="E285" s="148" t="s">
        <v>19</v>
      </c>
      <c r="F285" s="149" t="s">
        <v>390</v>
      </c>
      <c r="H285" s="150">
        <v>20.64</v>
      </c>
      <c r="I285" s="151"/>
      <c r="L285" s="147"/>
      <c r="M285" s="152"/>
      <c r="T285" s="153"/>
      <c r="AT285" s="148" t="s">
        <v>132</v>
      </c>
      <c r="AU285" s="148" t="s">
        <v>85</v>
      </c>
      <c r="AV285" s="12" t="s">
        <v>85</v>
      </c>
      <c r="AW285" s="12" t="s">
        <v>35</v>
      </c>
      <c r="AX285" s="12" t="s">
        <v>83</v>
      </c>
      <c r="AY285" s="148" t="s">
        <v>117</v>
      </c>
    </row>
    <row r="286" spans="2:65" s="1" customFormat="1" ht="24.2" customHeight="1">
      <c r="B286" s="32"/>
      <c r="C286" s="127" t="s">
        <v>459</v>
      </c>
      <c r="D286" s="127" t="s">
        <v>120</v>
      </c>
      <c r="E286" s="128" t="s">
        <v>460</v>
      </c>
      <c r="F286" s="129" t="s">
        <v>461</v>
      </c>
      <c r="G286" s="130" t="s">
        <v>243</v>
      </c>
      <c r="H286" s="131">
        <v>20.64</v>
      </c>
      <c r="I286" s="132"/>
      <c r="J286" s="133">
        <f>ROUND(I286*H286,2)</f>
        <v>0</v>
      </c>
      <c r="K286" s="129" t="s">
        <v>124</v>
      </c>
      <c r="L286" s="32"/>
      <c r="M286" s="134" t="s">
        <v>19</v>
      </c>
      <c r="N286" s="135" t="s">
        <v>46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144</v>
      </c>
      <c r="AT286" s="138" t="s">
        <v>120</v>
      </c>
      <c r="AU286" s="138" t="s">
        <v>85</v>
      </c>
      <c r="AY286" s="17" t="s">
        <v>117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83</v>
      </c>
      <c r="BK286" s="139">
        <f>ROUND(I286*H286,2)</f>
        <v>0</v>
      </c>
      <c r="BL286" s="17" t="s">
        <v>144</v>
      </c>
      <c r="BM286" s="138" t="s">
        <v>462</v>
      </c>
    </row>
    <row r="287" spans="2:65" s="1" customFormat="1" ht="19.5">
      <c r="B287" s="32"/>
      <c r="D287" s="140" t="s">
        <v>127</v>
      </c>
      <c r="F287" s="141" t="s">
        <v>463</v>
      </c>
      <c r="I287" s="142"/>
      <c r="L287" s="32"/>
      <c r="M287" s="143"/>
      <c r="T287" s="53"/>
      <c r="AT287" s="17" t="s">
        <v>127</v>
      </c>
      <c r="AU287" s="17" t="s">
        <v>85</v>
      </c>
    </row>
    <row r="288" spans="2:65" s="1" customFormat="1" ht="11.25">
      <c r="B288" s="32"/>
      <c r="D288" s="144" t="s">
        <v>128</v>
      </c>
      <c r="F288" s="145" t="s">
        <v>464</v>
      </c>
      <c r="I288" s="142"/>
      <c r="L288" s="32"/>
      <c r="M288" s="143"/>
      <c r="T288" s="53"/>
      <c r="AT288" s="17" t="s">
        <v>128</v>
      </c>
      <c r="AU288" s="17" t="s">
        <v>85</v>
      </c>
    </row>
    <row r="289" spans="2:65" s="11" customFormat="1" ht="22.9" customHeight="1">
      <c r="B289" s="115"/>
      <c r="D289" s="116" t="s">
        <v>74</v>
      </c>
      <c r="E289" s="125" t="s">
        <v>465</v>
      </c>
      <c r="F289" s="125" t="s">
        <v>466</v>
      </c>
      <c r="I289" s="118"/>
      <c r="J289" s="126">
        <f>BK289</f>
        <v>0</v>
      </c>
      <c r="L289" s="115"/>
      <c r="M289" s="120"/>
      <c r="P289" s="121">
        <f>SUM(P290:P296)</f>
        <v>0</v>
      </c>
      <c r="R289" s="121">
        <f>SUM(R290:R296)</f>
        <v>0</v>
      </c>
      <c r="T289" s="122">
        <f>SUM(T290:T296)</f>
        <v>0</v>
      </c>
      <c r="AR289" s="116" t="s">
        <v>83</v>
      </c>
      <c r="AT289" s="123" t="s">
        <v>74</v>
      </c>
      <c r="AU289" s="123" t="s">
        <v>83</v>
      </c>
      <c r="AY289" s="116" t="s">
        <v>117</v>
      </c>
      <c r="BK289" s="124">
        <f>SUM(BK290:BK296)</f>
        <v>0</v>
      </c>
    </row>
    <row r="290" spans="2:65" s="1" customFormat="1" ht="16.5" customHeight="1">
      <c r="B290" s="32"/>
      <c r="C290" s="127" t="s">
        <v>467</v>
      </c>
      <c r="D290" s="127" t="s">
        <v>120</v>
      </c>
      <c r="E290" s="128" t="s">
        <v>468</v>
      </c>
      <c r="F290" s="129" t="s">
        <v>469</v>
      </c>
      <c r="G290" s="130" t="s">
        <v>235</v>
      </c>
      <c r="H290" s="131">
        <v>9.766</v>
      </c>
      <c r="I290" s="132"/>
      <c r="J290" s="133">
        <f>ROUND(I290*H290,2)</f>
        <v>0</v>
      </c>
      <c r="K290" s="129" t="s">
        <v>124</v>
      </c>
      <c r="L290" s="32"/>
      <c r="M290" s="134" t="s">
        <v>19</v>
      </c>
      <c r="N290" s="135" t="s">
        <v>46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144</v>
      </c>
      <c r="AT290" s="138" t="s">
        <v>120</v>
      </c>
      <c r="AU290" s="138" t="s">
        <v>85</v>
      </c>
      <c r="AY290" s="17" t="s">
        <v>117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83</v>
      </c>
      <c r="BK290" s="139">
        <f>ROUND(I290*H290,2)</f>
        <v>0</v>
      </c>
      <c r="BL290" s="17" t="s">
        <v>144</v>
      </c>
      <c r="BM290" s="138" t="s">
        <v>470</v>
      </c>
    </row>
    <row r="291" spans="2:65" s="1" customFormat="1" ht="29.25">
      <c r="B291" s="32"/>
      <c r="D291" s="140" t="s">
        <v>127</v>
      </c>
      <c r="F291" s="141" t="s">
        <v>471</v>
      </c>
      <c r="I291" s="142"/>
      <c r="L291" s="32"/>
      <c r="M291" s="143"/>
      <c r="T291" s="53"/>
      <c r="AT291" s="17" t="s">
        <v>127</v>
      </c>
      <c r="AU291" s="17" t="s">
        <v>85</v>
      </c>
    </row>
    <row r="292" spans="2:65" s="1" customFormat="1" ht="11.25">
      <c r="B292" s="32"/>
      <c r="D292" s="144" t="s">
        <v>128</v>
      </c>
      <c r="F292" s="145" t="s">
        <v>472</v>
      </c>
      <c r="I292" s="142"/>
      <c r="L292" s="32"/>
      <c r="M292" s="143"/>
      <c r="T292" s="53"/>
      <c r="AT292" s="17" t="s">
        <v>128</v>
      </c>
      <c r="AU292" s="17" t="s">
        <v>85</v>
      </c>
    </row>
    <row r="293" spans="2:65" s="1" customFormat="1" ht="16.5" customHeight="1">
      <c r="B293" s="32"/>
      <c r="C293" s="127" t="s">
        <v>473</v>
      </c>
      <c r="D293" s="127" t="s">
        <v>120</v>
      </c>
      <c r="E293" s="128" t="s">
        <v>474</v>
      </c>
      <c r="F293" s="129" t="s">
        <v>475</v>
      </c>
      <c r="G293" s="130" t="s">
        <v>235</v>
      </c>
      <c r="H293" s="131">
        <v>244.15</v>
      </c>
      <c r="I293" s="132"/>
      <c r="J293" s="133">
        <f>ROUND(I293*H293,2)</f>
        <v>0</v>
      </c>
      <c r="K293" s="129" t="s">
        <v>124</v>
      </c>
      <c r="L293" s="32"/>
      <c r="M293" s="134" t="s">
        <v>19</v>
      </c>
      <c r="N293" s="135" t="s">
        <v>46</v>
      </c>
      <c r="P293" s="136">
        <f>O293*H293</f>
        <v>0</v>
      </c>
      <c r="Q293" s="136">
        <v>0</v>
      </c>
      <c r="R293" s="136">
        <f>Q293*H293</f>
        <v>0</v>
      </c>
      <c r="S293" s="136">
        <v>0</v>
      </c>
      <c r="T293" s="137">
        <f>S293*H293</f>
        <v>0</v>
      </c>
      <c r="AR293" s="138" t="s">
        <v>144</v>
      </c>
      <c r="AT293" s="138" t="s">
        <v>120</v>
      </c>
      <c r="AU293" s="138" t="s">
        <v>85</v>
      </c>
      <c r="AY293" s="17" t="s">
        <v>117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7" t="s">
        <v>83</v>
      </c>
      <c r="BK293" s="139">
        <f>ROUND(I293*H293,2)</f>
        <v>0</v>
      </c>
      <c r="BL293" s="17" t="s">
        <v>144</v>
      </c>
      <c r="BM293" s="138" t="s">
        <v>476</v>
      </c>
    </row>
    <row r="294" spans="2:65" s="1" customFormat="1" ht="39">
      <c r="B294" s="32"/>
      <c r="D294" s="140" t="s">
        <v>127</v>
      </c>
      <c r="F294" s="141" t="s">
        <v>477</v>
      </c>
      <c r="I294" s="142"/>
      <c r="L294" s="32"/>
      <c r="M294" s="143"/>
      <c r="T294" s="53"/>
      <c r="AT294" s="17" t="s">
        <v>127</v>
      </c>
      <c r="AU294" s="17" t="s">
        <v>85</v>
      </c>
    </row>
    <row r="295" spans="2:65" s="1" customFormat="1" ht="11.25">
      <c r="B295" s="32"/>
      <c r="D295" s="144" t="s">
        <v>128</v>
      </c>
      <c r="F295" s="145" t="s">
        <v>478</v>
      </c>
      <c r="I295" s="142"/>
      <c r="L295" s="32"/>
      <c r="M295" s="143"/>
      <c r="T295" s="53"/>
      <c r="AT295" s="17" t="s">
        <v>128</v>
      </c>
      <c r="AU295" s="17" t="s">
        <v>85</v>
      </c>
    </row>
    <row r="296" spans="2:65" s="12" customFormat="1" ht="11.25">
      <c r="B296" s="147"/>
      <c r="D296" s="140" t="s">
        <v>132</v>
      </c>
      <c r="F296" s="149" t="s">
        <v>479</v>
      </c>
      <c r="H296" s="150">
        <v>244.15</v>
      </c>
      <c r="I296" s="151"/>
      <c r="L296" s="147"/>
      <c r="M296" s="152"/>
      <c r="T296" s="153"/>
      <c r="AT296" s="148" t="s">
        <v>132</v>
      </c>
      <c r="AU296" s="148" t="s">
        <v>85</v>
      </c>
      <c r="AV296" s="12" t="s">
        <v>85</v>
      </c>
      <c r="AW296" s="12" t="s">
        <v>4</v>
      </c>
      <c r="AX296" s="12" t="s">
        <v>83</v>
      </c>
      <c r="AY296" s="148" t="s">
        <v>117</v>
      </c>
    </row>
    <row r="297" spans="2:65" s="11" customFormat="1" ht="22.9" customHeight="1">
      <c r="B297" s="115"/>
      <c r="D297" s="116" t="s">
        <v>74</v>
      </c>
      <c r="E297" s="125" t="s">
        <v>480</v>
      </c>
      <c r="F297" s="125" t="s">
        <v>481</v>
      </c>
      <c r="I297" s="118"/>
      <c r="J297" s="126">
        <f>BK297</f>
        <v>0</v>
      </c>
      <c r="L297" s="115"/>
      <c r="M297" s="120"/>
      <c r="P297" s="121">
        <f>SUM(P298:P300)</f>
        <v>0</v>
      </c>
      <c r="R297" s="121">
        <f>SUM(R298:R300)</f>
        <v>0</v>
      </c>
      <c r="T297" s="122">
        <f>SUM(T298:T300)</f>
        <v>0</v>
      </c>
      <c r="AR297" s="116" t="s">
        <v>83</v>
      </c>
      <c r="AT297" s="123" t="s">
        <v>74</v>
      </c>
      <c r="AU297" s="123" t="s">
        <v>83</v>
      </c>
      <c r="AY297" s="116" t="s">
        <v>117</v>
      </c>
      <c r="BK297" s="124">
        <f>SUM(BK298:BK300)</f>
        <v>0</v>
      </c>
    </row>
    <row r="298" spans="2:65" s="1" customFormat="1" ht="24.2" customHeight="1">
      <c r="B298" s="32"/>
      <c r="C298" s="127" t="s">
        <v>482</v>
      </c>
      <c r="D298" s="127" t="s">
        <v>120</v>
      </c>
      <c r="E298" s="128" t="s">
        <v>483</v>
      </c>
      <c r="F298" s="129" t="s">
        <v>484</v>
      </c>
      <c r="G298" s="130" t="s">
        <v>235</v>
      </c>
      <c r="H298" s="131">
        <v>6.5460000000000003</v>
      </c>
      <c r="I298" s="132"/>
      <c r="J298" s="133">
        <f>ROUND(I298*H298,2)</f>
        <v>0</v>
      </c>
      <c r="K298" s="129" t="s">
        <v>124</v>
      </c>
      <c r="L298" s="32"/>
      <c r="M298" s="134" t="s">
        <v>19</v>
      </c>
      <c r="N298" s="135" t="s">
        <v>46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144</v>
      </c>
      <c r="AT298" s="138" t="s">
        <v>120</v>
      </c>
      <c r="AU298" s="138" t="s">
        <v>85</v>
      </c>
      <c r="AY298" s="17" t="s">
        <v>117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83</v>
      </c>
      <c r="BK298" s="139">
        <f>ROUND(I298*H298,2)</f>
        <v>0</v>
      </c>
      <c r="BL298" s="17" t="s">
        <v>144</v>
      </c>
      <c r="BM298" s="138" t="s">
        <v>485</v>
      </c>
    </row>
    <row r="299" spans="2:65" s="1" customFormat="1" ht="29.25">
      <c r="B299" s="32"/>
      <c r="D299" s="140" t="s">
        <v>127</v>
      </c>
      <c r="F299" s="141" t="s">
        <v>486</v>
      </c>
      <c r="I299" s="142"/>
      <c r="L299" s="32"/>
      <c r="M299" s="143"/>
      <c r="T299" s="53"/>
      <c r="AT299" s="17" t="s">
        <v>127</v>
      </c>
      <c r="AU299" s="17" t="s">
        <v>85</v>
      </c>
    </row>
    <row r="300" spans="2:65" s="1" customFormat="1" ht="11.25">
      <c r="B300" s="32"/>
      <c r="D300" s="144" t="s">
        <v>128</v>
      </c>
      <c r="F300" s="145" t="s">
        <v>487</v>
      </c>
      <c r="I300" s="142"/>
      <c r="L300" s="32"/>
      <c r="M300" s="143"/>
      <c r="T300" s="53"/>
      <c r="AT300" s="17" t="s">
        <v>128</v>
      </c>
      <c r="AU300" s="17" t="s">
        <v>85</v>
      </c>
    </row>
    <row r="301" spans="2:65" s="11" customFormat="1" ht="25.9" customHeight="1">
      <c r="B301" s="115"/>
      <c r="D301" s="116" t="s">
        <v>74</v>
      </c>
      <c r="E301" s="117" t="s">
        <v>488</v>
      </c>
      <c r="F301" s="117" t="s">
        <v>489</v>
      </c>
      <c r="I301" s="118"/>
      <c r="J301" s="119">
        <f>BK301</f>
        <v>0</v>
      </c>
      <c r="L301" s="115"/>
      <c r="M301" s="120"/>
      <c r="P301" s="121">
        <f>P302+P326</f>
        <v>0</v>
      </c>
      <c r="R301" s="121">
        <f>R302+R326</f>
        <v>3.7364793899999995</v>
      </c>
      <c r="T301" s="122">
        <f>T302+T326</f>
        <v>3.3112819999999998</v>
      </c>
      <c r="AR301" s="116" t="s">
        <v>85</v>
      </c>
      <c r="AT301" s="123" t="s">
        <v>74</v>
      </c>
      <c r="AU301" s="123" t="s">
        <v>75</v>
      </c>
      <c r="AY301" s="116" t="s">
        <v>117</v>
      </c>
      <c r="BK301" s="124">
        <f>BK302+BK326</f>
        <v>0</v>
      </c>
    </row>
    <row r="302" spans="2:65" s="11" customFormat="1" ht="22.9" customHeight="1">
      <c r="B302" s="115"/>
      <c r="D302" s="116" t="s">
        <v>74</v>
      </c>
      <c r="E302" s="125" t="s">
        <v>490</v>
      </c>
      <c r="F302" s="125" t="s">
        <v>491</v>
      </c>
      <c r="I302" s="118"/>
      <c r="J302" s="126">
        <f>BK302</f>
        <v>0</v>
      </c>
      <c r="L302" s="115"/>
      <c r="M302" s="120"/>
      <c r="P302" s="121">
        <f>SUM(P303:P325)</f>
        <v>0</v>
      </c>
      <c r="R302" s="121">
        <f>SUM(R303:R325)</f>
        <v>8.535529E-2</v>
      </c>
      <c r="T302" s="122">
        <f>SUM(T303:T325)</f>
        <v>0</v>
      </c>
      <c r="AR302" s="116" t="s">
        <v>85</v>
      </c>
      <c r="AT302" s="123" t="s">
        <v>74</v>
      </c>
      <c r="AU302" s="123" t="s">
        <v>83</v>
      </c>
      <c r="AY302" s="116" t="s">
        <v>117</v>
      </c>
      <c r="BK302" s="124">
        <f>SUM(BK303:BK325)</f>
        <v>0</v>
      </c>
    </row>
    <row r="303" spans="2:65" s="1" customFormat="1" ht="33" customHeight="1">
      <c r="B303" s="32"/>
      <c r="C303" s="127" t="s">
        <v>492</v>
      </c>
      <c r="D303" s="127" t="s">
        <v>120</v>
      </c>
      <c r="E303" s="128" t="s">
        <v>493</v>
      </c>
      <c r="F303" s="129" t="s">
        <v>494</v>
      </c>
      <c r="G303" s="130" t="s">
        <v>243</v>
      </c>
      <c r="H303" s="131">
        <v>181.607</v>
      </c>
      <c r="I303" s="132"/>
      <c r="J303" s="133">
        <f>ROUND(I303*H303,2)</f>
        <v>0</v>
      </c>
      <c r="K303" s="129" t="s">
        <v>124</v>
      </c>
      <c r="L303" s="32"/>
      <c r="M303" s="134" t="s">
        <v>19</v>
      </c>
      <c r="N303" s="135" t="s">
        <v>46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297</v>
      </c>
      <c r="AT303" s="138" t="s">
        <v>120</v>
      </c>
      <c r="AU303" s="138" t="s">
        <v>85</v>
      </c>
      <c r="AY303" s="17" t="s">
        <v>117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7" t="s">
        <v>83</v>
      </c>
      <c r="BK303" s="139">
        <f>ROUND(I303*H303,2)</f>
        <v>0</v>
      </c>
      <c r="BL303" s="17" t="s">
        <v>297</v>
      </c>
      <c r="BM303" s="138" t="s">
        <v>495</v>
      </c>
    </row>
    <row r="304" spans="2:65" s="1" customFormat="1" ht="29.25">
      <c r="B304" s="32"/>
      <c r="D304" s="140" t="s">
        <v>127</v>
      </c>
      <c r="F304" s="141" t="s">
        <v>496</v>
      </c>
      <c r="I304" s="142"/>
      <c r="L304" s="32"/>
      <c r="M304" s="143"/>
      <c r="T304" s="53"/>
      <c r="AT304" s="17" t="s">
        <v>127</v>
      </c>
      <c r="AU304" s="17" t="s">
        <v>85</v>
      </c>
    </row>
    <row r="305" spans="2:65" s="1" customFormat="1" ht="11.25">
      <c r="B305" s="32"/>
      <c r="D305" s="144" t="s">
        <v>128</v>
      </c>
      <c r="F305" s="145" t="s">
        <v>497</v>
      </c>
      <c r="I305" s="142"/>
      <c r="L305" s="32"/>
      <c r="M305" s="143"/>
      <c r="T305" s="53"/>
      <c r="AT305" s="17" t="s">
        <v>128</v>
      </c>
      <c r="AU305" s="17" t="s">
        <v>85</v>
      </c>
    </row>
    <row r="306" spans="2:65" s="12" customFormat="1" ht="11.25">
      <c r="B306" s="147"/>
      <c r="D306" s="140" t="s">
        <v>132</v>
      </c>
      <c r="E306" s="148" t="s">
        <v>19</v>
      </c>
      <c r="F306" s="149" t="s">
        <v>498</v>
      </c>
      <c r="H306" s="150">
        <v>181.607</v>
      </c>
      <c r="I306" s="151"/>
      <c r="L306" s="147"/>
      <c r="M306" s="152"/>
      <c r="T306" s="153"/>
      <c r="AT306" s="148" t="s">
        <v>132</v>
      </c>
      <c r="AU306" s="148" t="s">
        <v>85</v>
      </c>
      <c r="AV306" s="12" t="s">
        <v>85</v>
      </c>
      <c r="AW306" s="12" t="s">
        <v>35</v>
      </c>
      <c r="AX306" s="12" t="s">
        <v>83</v>
      </c>
      <c r="AY306" s="148" t="s">
        <v>117</v>
      </c>
    </row>
    <row r="307" spans="2:65" s="1" customFormat="1" ht="24.2" customHeight="1">
      <c r="B307" s="32"/>
      <c r="C307" s="127" t="s">
        <v>499</v>
      </c>
      <c r="D307" s="127" t="s">
        <v>120</v>
      </c>
      <c r="E307" s="128" t="s">
        <v>500</v>
      </c>
      <c r="F307" s="129" t="s">
        <v>501</v>
      </c>
      <c r="G307" s="130" t="s">
        <v>243</v>
      </c>
      <c r="H307" s="131">
        <v>181.607</v>
      </c>
      <c r="I307" s="132"/>
      <c r="J307" s="133">
        <f>ROUND(I307*H307,2)</f>
        <v>0</v>
      </c>
      <c r="K307" s="129" t="s">
        <v>124</v>
      </c>
      <c r="L307" s="32"/>
      <c r="M307" s="134" t="s">
        <v>19</v>
      </c>
      <c r="N307" s="135" t="s">
        <v>46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297</v>
      </c>
      <c r="AT307" s="138" t="s">
        <v>120</v>
      </c>
      <c r="AU307" s="138" t="s">
        <v>85</v>
      </c>
      <c r="AY307" s="17" t="s">
        <v>117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83</v>
      </c>
      <c r="BK307" s="139">
        <f>ROUND(I307*H307,2)</f>
        <v>0</v>
      </c>
      <c r="BL307" s="17" t="s">
        <v>297</v>
      </c>
      <c r="BM307" s="138" t="s">
        <v>502</v>
      </c>
    </row>
    <row r="308" spans="2:65" s="1" customFormat="1" ht="19.5">
      <c r="B308" s="32"/>
      <c r="D308" s="140" t="s">
        <v>127</v>
      </c>
      <c r="F308" s="141" t="s">
        <v>503</v>
      </c>
      <c r="I308" s="142"/>
      <c r="L308" s="32"/>
      <c r="M308" s="143"/>
      <c r="T308" s="53"/>
      <c r="AT308" s="17" t="s">
        <v>127</v>
      </c>
      <c r="AU308" s="17" t="s">
        <v>85</v>
      </c>
    </row>
    <row r="309" spans="2:65" s="1" customFormat="1" ht="11.25">
      <c r="B309" s="32"/>
      <c r="D309" s="144" t="s">
        <v>128</v>
      </c>
      <c r="F309" s="145" t="s">
        <v>504</v>
      </c>
      <c r="I309" s="142"/>
      <c r="L309" s="32"/>
      <c r="M309" s="143"/>
      <c r="T309" s="53"/>
      <c r="AT309" s="17" t="s">
        <v>128</v>
      </c>
      <c r="AU309" s="17" t="s">
        <v>85</v>
      </c>
    </row>
    <row r="310" spans="2:65" s="1" customFormat="1" ht="24.2" customHeight="1">
      <c r="B310" s="32"/>
      <c r="C310" s="127" t="s">
        <v>505</v>
      </c>
      <c r="D310" s="127" t="s">
        <v>120</v>
      </c>
      <c r="E310" s="128" t="s">
        <v>506</v>
      </c>
      <c r="F310" s="129" t="s">
        <v>507</v>
      </c>
      <c r="G310" s="130" t="s">
        <v>243</v>
      </c>
      <c r="H310" s="131">
        <v>181.607</v>
      </c>
      <c r="I310" s="132"/>
      <c r="J310" s="133">
        <f>ROUND(I310*H310,2)</f>
        <v>0</v>
      </c>
      <c r="K310" s="129" t="s">
        <v>124</v>
      </c>
      <c r="L310" s="32"/>
      <c r="M310" s="134" t="s">
        <v>19</v>
      </c>
      <c r="N310" s="135" t="s">
        <v>46</v>
      </c>
      <c r="P310" s="136">
        <f>O310*H310</f>
        <v>0</v>
      </c>
      <c r="Q310" s="136">
        <v>2.2000000000000001E-4</v>
      </c>
      <c r="R310" s="136">
        <f>Q310*H310</f>
        <v>3.9953540000000003E-2</v>
      </c>
      <c r="S310" s="136">
        <v>0</v>
      </c>
      <c r="T310" s="137">
        <f>S310*H310</f>
        <v>0</v>
      </c>
      <c r="AR310" s="138" t="s">
        <v>297</v>
      </c>
      <c r="AT310" s="138" t="s">
        <v>120</v>
      </c>
      <c r="AU310" s="138" t="s">
        <v>85</v>
      </c>
      <c r="AY310" s="17" t="s">
        <v>117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83</v>
      </c>
      <c r="BK310" s="139">
        <f>ROUND(I310*H310,2)</f>
        <v>0</v>
      </c>
      <c r="BL310" s="17" t="s">
        <v>297</v>
      </c>
      <c r="BM310" s="138" t="s">
        <v>508</v>
      </c>
    </row>
    <row r="311" spans="2:65" s="1" customFormat="1" ht="29.25">
      <c r="B311" s="32"/>
      <c r="D311" s="140" t="s">
        <v>127</v>
      </c>
      <c r="F311" s="141" t="s">
        <v>509</v>
      </c>
      <c r="I311" s="142"/>
      <c r="L311" s="32"/>
      <c r="M311" s="143"/>
      <c r="T311" s="53"/>
      <c r="AT311" s="17" t="s">
        <v>127</v>
      </c>
      <c r="AU311" s="17" t="s">
        <v>85</v>
      </c>
    </row>
    <row r="312" spans="2:65" s="1" customFormat="1" ht="11.25">
      <c r="B312" s="32"/>
      <c r="D312" s="144" t="s">
        <v>128</v>
      </c>
      <c r="F312" s="145" t="s">
        <v>510</v>
      </c>
      <c r="I312" s="142"/>
      <c r="L312" s="32"/>
      <c r="M312" s="143"/>
      <c r="T312" s="53"/>
      <c r="AT312" s="17" t="s">
        <v>128</v>
      </c>
      <c r="AU312" s="17" t="s">
        <v>85</v>
      </c>
    </row>
    <row r="313" spans="2:65" s="13" customFormat="1" ht="11.25">
      <c r="B313" s="157"/>
      <c r="D313" s="140" t="s">
        <v>132</v>
      </c>
      <c r="E313" s="158" t="s">
        <v>19</v>
      </c>
      <c r="F313" s="159" t="s">
        <v>204</v>
      </c>
      <c r="H313" s="158" t="s">
        <v>19</v>
      </c>
      <c r="I313" s="160"/>
      <c r="L313" s="157"/>
      <c r="M313" s="161"/>
      <c r="T313" s="162"/>
      <c r="AT313" s="158" t="s">
        <v>132</v>
      </c>
      <c r="AU313" s="158" t="s">
        <v>85</v>
      </c>
      <c r="AV313" s="13" t="s">
        <v>83</v>
      </c>
      <c r="AW313" s="13" t="s">
        <v>35</v>
      </c>
      <c r="AX313" s="13" t="s">
        <v>75</v>
      </c>
      <c r="AY313" s="158" t="s">
        <v>117</v>
      </c>
    </row>
    <row r="314" spans="2:65" s="12" customFormat="1" ht="11.25">
      <c r="B314" s="147"/>
      <c r="D314" s="140" t="s">
        <v>132</v>
      </c>
      <c r="E314" s="148" t="s">
        <v>19</v>
      </c>
      <c r="F314" s="149" t="s">
        <v>511</v>
      </c>
      <c r="H314" s="150">
        <v>43.37</v>
      </c>
      <c r="I314" s="151"/>
      <c r="L314" s="147"/>
      <c r="M314" s="152"/>
      <c r="T314" s="153"/>
      <c r="AT314" s="148" t="s">
        <v>132</v>
      </c>
      <c r="AU314" s="148" t="s">
        <v>85</v>
      </c>
      <c r="AV314" s="12" t="s">
        <v>85</v>
      </c>
      <c r="AW314" s="12" t="s">
        <v>35</v>
      </c>
      <c r="AX314" s="12" t="s">
        <v>75</v>
      </c>
      <c r="AY314" s="148" t="s">
        <v>117</v>
      </c>
    </row>
    <row r="315" spans="2:65" s="13" customFormat="1" ht="11.25">
      <c r="B315" s="157"/>
      <c r="D315" s="140" t="s">
        <v>132</v>
      </c>
      <c r="E315" s="158" t="s">
        <v>19</v>
      </c>
      <c r="F315" s="159" t="s">
        <v>206</v>
      </c>
      <c r="H315" s="158" t="s">
        <v>19</v>
      </c>
      <c r="I315" s="160"/>
      <c r="L315" s="157"/>
      <c r="M315" s="161"/>
      <c r="T315" s="162"/>
      <c r="AT315" s="158" t="s">
        <v>132</v>
      </c>
      <c r="AU315" s="158" t="s">
        <v>85</v>
      </c>
      <c r="AV315" s="13" t="s">
        <v>83</v>
      </c>
      <c r="AW315" s="13" t="s">
        <v>35</v>
      </c>
      <c r="AX315" s="13" t="s">
        <v>75</v>
      </c>
      <c r="AY315" s="158" t="s">
        <v>117</v>
      </c>
    </row>
    <row r="316" spans="2:65" s="12" customFormat="1" ht="11.25">
      <c r="B316" s="147"/>
      <c r="D316" s="140" t="s">
        <v>132</v>
      </c>
      <c r="E316" s="148" t="s">
        <v>19</v>
      </c>
      <c r="F316" s="149" t="s">
        <v>512</v>
      </c>
      <c r="H316" s="150">
        <v>138.23699999999999</v>
      </c>
      <c r="I316" s="151"/>
      <c r="L316" s="147"/>
      <c r="M316" s="152"/>
      <c r="T316" s="153"/>
      <c r="AT316" s="148" t="s">
        <v>132</v>
      </c>
      <c r="AU316" s="148" t="s">
        <v>85</v>
      </c>
      <c r="AV316" s="12" t="s">
        <v>85</v>
      </c>
      <c r="AW316" s="12" t="s">
        <v>35</v>
      </c>
      <c r="AX316" s="12" t="s">
        <v>75</v>
      </c>
      <c r="AY316" s="148" t="s">
        <v>117</v>
      </c>
    </row>
    <row r="317" spans="2:65" s="14" customFormat="1" ht="11.25">
      <c r="B317" s="163"/>
      <c r="D317" s="140" t="s">
        <v>132</v>
      </c>
      <c r="E317" s="164" t="s">
        <v>19</v>
      </c>
      <c r="F317" s="165" t="s">
        <v>208</v>
      </c>
      <c r="H317" s="166">
        <v>181.607</v>
      </c>
      <c r="I317" s="167"/>
      <c r="L317" s="163"/>
      <c r="M317" s="168"/>
      <c r="T317" s="169"/>
      <c r="AT317" s="164" t="s">
        <v>132</v>
      </c>
      <c r="AU317" s="164" t="s">
        <v>85</v>
      </c>
      <c r="AV317" s="14" t="s">
        <v>144</v>
      </c>
      <c r="AW317" s="14" t="s">
        <v>35</v>
      </c>
      <c r="AX317" s="14" t="s">
        <v>83</v>
      </c>
      <c r="AY317" s="164" t="s">
        <v>117</v>
      </c>
    </row>
    <row r="318" spans="2:65" s="1" customFormat="1" ht="24.2" customHeight="1">
      <c r="B318" s="32"/>
      <c r="C318" s="127" t="s">
        <v>513</v>
      </c>
      <c r="D318" s="127" t="s">
        <v>120</v>
      </c>
      <c r="E318" s="128" t="s">
        <v>514</v>
      </c>
      <c r="F318" s="129" t="s">
        <v>515</v>
      </c>
      <c r="G318" s="130" t="s">
        <v>243</v>
      </c>
      <c r="H318" s="131">
        <v>181.607</v>
      </c>
      <c r="I318" s="132"/>
      <c r="J318" s="133">
        <f>ROUND(I318*H318,2)</f>
        <v>0</v>
      </c>
      <c r="K318" s="129" t="s">
        <v>124</v>
      </c>
      <c r="L318" s="32"/>
      <c r="M318" s="134" t="s">
        <v>19</v>
      </c>
      <c r="N318" s="135" t="s">
        <v>46</v>
      </c>
      <c r="P318" s="136">
        <f>O318*H318</f>
        <v>0</v>
      </c>
      <c r="Q318" s="136">
        <v>2.5000000000000001E-4</v>
      </c>
      <c r="R318" s="136">
        <f>Q318*H318</f>
        <v>4.5401749999999998E-2</v>
      </c>
      <c r="S318" s="136">
        <v>0</v>
      </c>
      <c r="T318" s="137">
        <f>S318*H318</f>
        <v>0</v>
      </c>
      <c r="AR318" s="138" t="s">
        <v>297</v>
      </c>
      <c r="AT318" s="138" t="s">
        <v>120</v>
      </c>
      <c r="AU318" s="138" t="s">
        <v>85</v>
      </c>
      <c r="AY318" s="17" t="s">
        <v>117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7" t="s">
        <v>83</v>
      </c>
      <c r="BK318" s="139">
        <f>ROUND(I318*H318,2)</f>
        <v>0</v>
      </c>
      <c r="BL318" s="17" t="s">
        <v>297</v>
      </c>
      <c r="BM318" s="138" t="s">
        <v>516</v>
      </c>
    </row>
    <row r="319" spans="2:65" s="1" customFormat="1" ht="11.25">
      <c r="B319" s="32"/>
      <c r="D319" s="140" t="s">
        <v>127</v>
      </c>
      <c r="F319" s="141" t="s">
        <v>517</v>
      </c>
      <c r="I319" s="142"/>
      <c r="L319" s="32"/>
      <c r="M319" s="143"/>
      <c r="T319" s="53"/>
      <c r="AT319" s="17" t="s">
        <v>127</v>
      </c>
      <c r="AU319" s="17" t="s">
        <v>85</v>
      </c>
    </row>
    <row r="320" spans="2:65" s="1" customFormat="1" ht="11.25">
      <c r="B320" s="32"/>
      <c r="D320" s="144" t="s">
        <v>128</v>
      </c>
      <c r="F320" s="145" t="s">
        <v>518</v>
      </c>
      <c r="I320" s="142"/>
      <c r="L320" s="32"/>
      <c r="M320" s="143"/>
      <c r="T320" s="53"/>
      <c r="AT320" s="17" t="s">
        <v>128</v>
      </c>
      <c r="AU320" s="17" t="s">
        <v>85</v>
      </c>
    </row>
    <row r="321" spans="2:65" s="13" customFormat="1" ht="11.25">
      <c r="B321" s="157"/>
      <c r="D321" s="140" t="s">
        <v>132</v>
      </c>
      <c r="E321" s="158" t="s">
        <v>19</v>
      </c>
      <c r="F321" s="159" t="s">
        <v>204</v>
      </c>
      <c r="H321" s="158" t="s">
        <v>19</v>
      </c>
      <c r="I321" s="160"/>
      <c r="L321" s="157"/>
      <c r="M321" s="161"/>
      <c r="T321" s="162"/>
      <c r="AT321" s="158" t="s">
        <v>132</v>
      </c>
      <c r="AU321" s="158" t="s">
        <v>85</v>
      </c>
      <c r="AV321" s="13" t="s">
        <v>83</v>
      </c>
      <c r="AW321" s="13" t="s">
        <v>35</v>
      </c>
      <c r="AX321" s="13" t="s">
        <v>75</v>
      </c>
      <c r="AY321" s="158" t="s">
        <v>117</v>
      </c>
    </row>
    <row r="322" spans="2:65" s="12" customFormat="1" ht="11.25">
      <c r="B322" s="147"/>
      <c r="D322" s="140" t="s">
        <v>132</v>
      </c>
      <c r="E322" s="148" t="s">
        <v>19</v>
      </c>
      <c r="F322" s="149" t="s">
        <v>511</v>
      </c>
      <c r="H322" s="150">
        <v>43.37</v>
      </c>
      <c r="I322" s="151"/>
      <c r="L322" s="147"/>
      <c r="M322" s="152"/>
      <c r="T322" s="153"/>
      <c r="AT322" s="148" t="s">
        <v>132</v>
      </c>
      <c r="AU322" s="148" t="s">
        <v>85</v>
      </c>
      <c r="AV322" s="12" t="s">
        <v>85</v>
      </c>
      <c r="AW322" s="12" t="s">
        <v>35</v>
      </c>
      <c r="AX322" s="12" t="s">
        <v>75</v>
      </c>
      <c r="AY322" s="148" t="s">
        <v>117</v>
      </c>
    </row>
    <row r="323" spans="2:65" s="13" customFormat="1" ht="11.25">
      <c r="B323" s="157"/>
      <c r="D323" s="140" t="s">
        <v>132</v>
      </c>
      <c r="E323" s="158" t="s">
        <v>19</v>
      </c>
      <c r="F323" s="159" t="s">
        <v>206</v>
      </c>
      <c r="H323" s="158" t="s">
        <v>19</v>
      </c>
      <c r="I323" s="160"/>
      <c r="L323" s="157"/>
      <c r="M323" s="161"/>
      <c r="T323" s="162"/>
      <c r="AT323" s="158" t="s">
        <v>132</v>
      </c>
      <c r="AU323" s="158" t="s">
        <v>85</v>
      </c>
      <c r="AV323" s="13" t="s">
        <v>83</v>
      </c>
      <c r="AW323" s="13" t="s">
        <v>35</v>
      </c>
      <c r="AX323" s="13" t="s">
        <v>75</v>
      </c>
      <c r="AY323" s="158" t="s">
        <v>117</v>
      </c>
    </row>
    <row r="324" spans="2:65" s="12" customFormat="1" ht="11.25">
      <c r="B324" s="147"/>
      <c r="D324" s="140" t="s">
        <v>132</v>
      </c>
      <c r="E324" s="148" t="s">
        <v>19</v>
      </c>
      <c r="F324" s="149" t="s">
        <v>512</v>
      </c>
      <c r="H324" s="150">
        <v>138.23699999999999</v>
      </c>
      <c r="I324" s="151"/>
      <c r="L324" s="147"/>
      <c r="M324" s="152"/>
      <c r="T324" s="153"/>
      <c r="AT324" s="148" t="s">
        <v>132</v>
      </c>
      <c r="AU324" s="148" t="s">
        <v>85</v>
      </c>
      <c r="AV324" s="12" t="s">
        <v>85</v>
      </c>
      <c r="AW324" s="12" t="s">
        <v>35</v>
      </c>
      <c r="AX324" s="12" t="s">
        <v>75</v>
      </c>
      <c r="AY324" s="148" t="s">
        <v>117</v>
      </c>
    </row>
    <row r="325" spans="2:65" s="14" customFormat="1" ht="11.25">
      <c r="B325" s="163"/>
      <c r="D325" s="140" t="s">
        <v>132</v>
      </c>
      <c r="E325" s="164" t="s">
        <v>19</v>
      </c>
      <c r="F325" s="165" t="s">
        <v>208</v>
      </c>
      <c r="H325" s="166">
        <v>181.607</v>
      </c>
      <c r="I325" s="167"/>
      <c r="L325" s="163"/>
      <c r="M325" s="168"/>
      <c r="T325" s="169"/>
      <c r="AT325" s="164" t="s">
        <v>132</v>
      </c>
      <c r="AU325" s="164" t="s">
        <v>85</v>
      </c>
      <c r="AV325" s="14" t="s">
        <v>144</v>
      </c>
      <c r="AW325" s="14" t="s">
        <v>35</v>
      </c>
      <c r="AX325" s="14" t="s">
        <v>83</v>
      </c>
      <c r="AY325" s="164" t="s">
        <v>117</v>
      </c>
    </row>
    <row r="326" spans="2:65" s="11" customFormat="1" ht="22.9" customHeight="1">
      <c r="B326" s="115"/>
      <c r="D326" s="116" t="s">
        <v>74</v>
      </c>
      <c r="E326" s="125" t="s">
        <v>519</v>
      </c>
      <c r="F326" s="125" t="s">
        <v>520</v>
      </c>
      <c r="I326" s="118"/>
      <c r="J326" s="126">
        <f>BK326</f>
        <v>0</v>
      </c>
      <c r="L326" s="115"/>
      <c r="M326" s="120"/>
      <c r="P326" s="121">
        <f>SUM(P327:P361)</f>
        <v>0</v>
      </c>
      <c r="R326" s="121">
        <f>SUM(R327:R361)</f>
        <v>3.6511240999999997</v>
      </c>
      <c r="T326" s="122">
        <f>SUM(T327:T361)</f>
        <v>3.3112819999999998</v>
      </c>
      <c r="AR326" s="116" t="s">
        <v>85</v>
      </c>
      <c r="AT326" s="123" t="s">
        <v>74</v>
      </c>
      <c r="AU326" s="123" t="s">
        <v>83</v>
      </c>
      <c r="AY326" s="116" t="s">
        <v>117</v>
      </c>
      <c r="BK326" s="124">
        <f>SUM(BK327:BK361)</f>
        <v>0</v>
      </c>
    </row>
    <row r="327" spans="2:65" s="1" customFormat="1" ht="33" customHeight="1">
      <c r="B327" s="32"/>
      <c r="C327" s="127" t="s">
        <v>521</v>
      </c>
      <c r="D327" s="127" t="s">
        <v>120</v>
      </c>
      <c r="E327" s="128" t="s">
        <v>522</v>
      </c>
      <c r="F327" s="129" t="s">
        <v>523</v>
      </c>
      <c r="G327" s="130" t="s">
        <v>243</v>
      </c>
      <c r="H327" s="131">
        <v>174.27799999999999</v>
      </c>
      <c r="I327" s="132"/>
      <c r="J327" s="133">
        <f>ROUND(I327*H327,2)</f>
        <v>0</v>
      </c>
      <c r="K327" s="129" t="s">
        <v>124</v>
      </c>
      <c r="L327" s="32"/>
      <c r="M327" s="134" t="s">
        <v>19</v>
      </c>
      <c r="N327" s="135" t="s">
        <v>46</v>
      </c>
      <c r="P327" s="136">
        <f>O327*H327</f>
        <v>0</v>
      </c>
      <c r="Q327" s="136">
        <v>1.9E-2</v>
      </c>
      <c r="R327" s="136">
        <f>Q327*H327</f>
        <v>3.3112819999999998</v>
      </c>
      <c r="S327" s="136">
        <v>1.9E-2</v>
      </c>
      <c r="T327" s="137">
        <f>S327*H327</f>
        <v>3.3112819999999998</v>
      </c>
      <c r="AR327" s="138" t="s">
        <v>297</v>
      </c>
      <c r="AT327" s="138" t="s">
        <v>120</v>
      </c>
      <c r="AU327" s="138" t="s">
        <v>85</v>
      </c>
      <c r="AY327" s="17" t="s">
        <v>117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7" t="s">
        <v>83</v>
      </c>
      <c r="BK327" s="139">
        <f>ROUND(I327*H327,2)</f>
        <v>0</v>
      </c>
      <c r="BL327" s="17" t="s">
        <v>297</v>
      </c>
      <c r="BM327" s="138" t="s">
        <v>524</v>
      </c>
    </row>
    <row r="328" spans="2:65" s="1" customFormat="1" ht="29.25">
      <c r="B328" s="32"/>
      <c r="D328" s="140" t="s">
        <v>127</v>
      </c>
      <c r="F328" s="141" t="s">
        <v>525</v>
      </c>
      <c r="I328" s="142"/>
      <c r="L328" s="32"/>
      <c r="M328" s="143"/>
      <c r="T328" s="53"/>
      <c r="AT328" s="17" t="s">
        <v>127</v>
      </c>
      <c r="AU328" s="17" t="s">
        <v>85</v>
      </c>
    </row>
    <row r="329" spans="2:65" s="1" customFormat="1" ht="11.25">
      <c r="B329" s="32"/>
      <c r="D329" s="144" t="s">
        <v>128</v>
      </c>
      <c r="F329" s="145" t="s">
        <v>526</v>
      </c>
      <c r="I329" s="142"/>
      <c r="L329" s="32"/>
      <c r="M329" s="143"/>
      <c r="T329" s="53"/>
      <c r="AT329" s="17" t="s">
        <v>128</v>
      </c>
      <c r="AU329" s="17" t="s">
        <v>85</v>
      </c>
    </row>
    <row r="330" spans="2:65" s="13" customFormat="1" ht="11.25">
      <c r="B330" s="157"/>
      <c r="D330" s="140" t="s">
        <v>132</v>
      </c>
      <c r="E330" s="158" t="s">
        <v>19</v>
      </c>
      <c r="F330" s="159" t="s">
        <v>527</v>
      </c>
      <c r="H330" s="158" t="s">
        <v>19</v>
      </c>
      <c r="I330" s="160"/>
      <c r="L330" s="157"/>
      <c r="M330" s="161"/>
      <c r="T330" s="162"/>
      <c r="AT330" s="158" t="s">
        <v>132</v>
      </c>
      <c r="AU330" s="158" t="s">
        <v>85</v>
      </c>
      <c r="AV330" s="13" t="s">
        <v>83</v>
      </c>
      <c r="AW330" s="13" t="s">
        <v>35</v>
      </c>
      <c r="AX330" s="13" t="s">
        <v>75</v>
      </c>
      <c r="AY330" s="158" t="s">
        <v>117</v>
      </c>
    </row>
    <row r="331" spans="2:65" s="12" customFormat="1" ht="11.25">
      <c r="B331" s="147"/>
      <c r="D331" s="140" t="s">
        <v>132</v>
      </c>
      <c r="E331" s="148" t="s">
        <v>19</v>
      </c>
      <c r="F331" s="149" t="s">
        <v>528</v>
      </c>
      <c r="H331" s="150">
        <v>119.7</v>
      </c>
      <c r="I331" s="151"/>
      <c r="L331" s="147"/>
      <c r="M331" s="152"/>
      <c r="T331" s="153"/>
      <c r="AT331" s="148" t="s">
        <v>132</v>
      </c>
      <c r="AU331" s="148" t="s">
        <v>85</v>
      </c>
      <c r="AV331" s="12" t="s">
        <v>85</v>
      </c>
      <c r="AW331" s="12" t="s">
        <v>35</v>
      </c>
      <c r="AX331" s="12" t="s">
        <v>75</v>
      </c>
      <c r="AY331" s="148" t="s">
        <v>117</v>
      </c>
    </row>
    <row r="332" spans="2:65" s="13" customFormat="1" ht="11.25">
      <c r="B332" s="157"/>
      <c r="D332" s="140" t="s">
        <v>132</v>
      </c>
      <c r="E332" s="158" t="s">
        <v>19</v>
      </c>
      <c r="F332" s="159" t="s">
        <v>529</v>
      </c>
      <c r="H332" s="158" t="s">
        <v>19</v>
      </c>
      <c r="I332" s="160"/>
      <c r="L332" s="157"/>
      <c r="M332" s="161"/>
      <c r="T332" s="162"/>
      <c r="AT332" s="158" t="s">
        <v>132</v>
      </c>
      <c r="AU332" s="158" t="s">
        <v>85</v>
      </c>
      <c r="AV332" s="13" t="s">
        <v>83</v>
      </c>
      <c r="AW332" s="13" t="s">
        <v>35</v>
      </c>
      <c r="AX332" s="13" t="s">
        <v>75</v>
      </c>
      <c r="AY332" s="158" t="s">
        <v>117</v>
      </c>
    </row>
    <row r="333" spans="2:65" s="12" customFormat="1" ht="11.25">
      <c r="B333" s="147"/>
      <c r="D333" s="140" t="s">
        <v>132</v>
      </c>
      <c r="E333" s="148" t="s">
        <v>19</v>
      </c>
      <c r="F333" s="149" t="s">
        <v>530</v>
      </c>
      <c r="H333" s="150">
        <v>54.578000000000003</v>
      </c>
      <c r="I333" s="151"/>
      <c r="L333" s="147"/>
      <c r="M333" s="152"/>
      <c r="T333" s="153"/>
      <c r="AT333" s="148" t="s">
        <v>132</v>
      </c>
      <c r="AU333" s="148" t="s">
        <v>85</v>
      </c>
      <c r="AV333" s="12" t="s">
        <v>85</v>
      </c>
      <c r="AW333" s="12" t="s">
        <v>35</v>
      </c>
      <c r="AX333" s="12" t="s">
        <v>75</v>
      </c>
      <c r="AY333" s="148" t="s">
        <v>117</v>
      </c>
    </row>
    <row r="334" spans="2:65" s="14" customFormat="1" ht="11.25">
      <c r="B334" s="163"/>
      <c r="D334" s="140" t="s">
        <v>132</v>
      </c>
      <c r="E334" s="164" t="s">
        <v>19</v>
      </c>
      <c r="F334" s="165" t="s">
        <v>208</v>
      </c>
      <c r="H334" s="166">
        <v>174.27799999999999</v>
      </c>
      <c r="I334" s="167"/>
      <c r="L334" s="163"/>
      <c r="M334" s="168"/>
      <c r="T334" s="169"/>
      <c r="AT334" s="164" t="s">
        <v>132</v>
      </c>
      <c r="AU334" s="164" t="s">
        <v>85</v>
      </c>
      <c r="AV334" s="14" t="s">
        <v>144</v>
      </c>
      <c r="AW334" s="14" t="s">
        <v>35</v>
      </c>
      <c r="AX334" s="14" t="s">
        <v>83</v>
      </c>
      <c r="AY334" s="164" t="s">
        <v>117</v>
      </c>
    </row>
    <row r="335" spans="2:65" s="1" customFormat="1" ht="24.2" customHeight="1">
      <c r="B335" s="32"/>
      <c r="C335" s="127" t="s">
        <v>531</v>
      </c>
      <c r="D335" s="127" t="s">
        <v>120</v>
      </c>
      <c r="E335" s="128" t="s">
        <v>532</v>
      </c>
      <c r="F335" s="129" t="s">
        <v>533</v>
      </c>
      <c r="G335" s="130" t="s">
        <v>243</v>
      </c>
      <c r="H335" s="131">
        <v>174.27799999999999</v>
      </c>
      <c r="I335" s="132"/>
      <c r="J335" s="133">
        <f>ROUND(I335*H335,2)</f>
        <v>0</v>
      </c>
      <c r="K335" s="129" t="s">
        <v>124</v>
      </c>
      <c r="L335" s="32"/>
      <c r="M335" s="134" t="s">
        <v>19</v>
      </c>
      <c r="N335" s="135" t="s">
        <v>46</v>
      </c>
      <c r="P335" s="136">
        <f>O335*H335</f>
        <v>0</v>
      </c>
      <c r="Q335" s="136">
        <v>8.0000000000000004E-4</v>
      </c>
      <c r="R335" s="136">
        <f>Q335*H335</f>
        <v>0.1394224</v>
      </c>
      <c r="S335" s="136">
        <v>0</v>
      </c>
      <c r="T335" s="137">
        <f>S335*H335</f>
        <v>0</v>
      </c>
      <c r="AR335" s="138" t="s">
        <v>297</v>
      </c>
      <c r="AT335" s="138" t="s">
        <v>120</v>
      </c>
      <c r="AU335" s="138" t="s">
        <v>85</v>
      </c>
      <c r="AY335" s="17" t="s">
        <v>117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83</v>
      </c>
      <c r="BK335" s="139">
        <f>ROUND(I335*H335,2)</f>
        <v>0</v>
      </c>
      <c r="BL335" s="17" t="s">
        <v>297</v>
      </c>
      <c r="BM335" s="138" t="s">
        <v>534</v>
      </c>
    </row>
    <row r="336" spans="2:65" s="1" customFormat="1" ht="19.5">
      <c r="B336" s="32"/>
      <c r="D336" s="140" t="s">
        <v>127</v>
      </c>
      <c r="F336" s="141" t="s">
        <v>535</v>
      </c>
      <c r="I336" s="142"/>
      <c r="L336" s="32"/>
      <c r="M336" s="143"/>
      <c r="T336" s="53"/>
      <c r="AT336" s="17" t="s">
        <v>127</v>
      </c>
      <c r="AU336" s="17" t="s">
        <v>85</v>
      </c>
    </row>
    <row r="337" spans="2:65" s="1" customFormat="1" ht="11.25">
      <c r="B337" s="32"/>
      <c r="D337" s="144" t="s">
        <v>128</v>
      </c>
      <c r="F337" s="145" t="s">
        <v>536</v>
      </c>
      <c r="I337" s="142"/>
      <c r="L337" s="32"/>
      <c r="M337" s="143"/>
      <c r="T337" s="53"/>
      <c r="AT337" s="17" t="s">
        <v>128</v>
      </c>
      <c r="AU337" s="17" t="s">
        <v>85</v>
      </c>
    </row>
    <row r="338" spans="2:65" s="1" customFormat="1" ht="19.5">
      <c r="B338" s="32"/>
      <c r="D338" s="140" t="s">
        <v>130</v>
      </c>
      <c r="F338" s="146" t="s">
        <v>537</v>
      </c>
      <c r="I338" s="142"/>
      <c r="L338" s="32"/>
      <c r="M338" s="143"/>
      <c r="T338" s="53"/>
      <c r="AT338" s="17" t="s">
        <v>130</v>
      </c>
      <c r="AU338" s="17" t="s">
        <v>85</v>
      </c>
    </row>
    <row r="339" spans="2:65" s="13" customFormat="1" ht="11.25">
      <c r="B339" s="157"/>
      <c r="D339" s="140" t="s">
        <v>132</v>
      </c>
      <c r="E339" s="158" t="s">
        <v>19</v>
      </c>
      <c r="F339" s="159" t="s">
        <v>538</v>
      </c>
      <c r="H339" s="158" t="s">
        <v>19</v>
      </c>
      <c r="I339" s="160"/>
      <c r="L339" s="157"/>
      <c r="M339" s="161"/>
      <c r="T339" s="162"/>
      <c r="AT339" s="158" t="s">
        <v>132</v>
      </c>
      <c r="AU339" s="158" t="s">
        <v>85</v>
      </c>
      <c r="AV339" s="13" t="s">
        <v>83</v>
      </c>
      <c r="AW339" s="13" t="s">
        <v>35</v>
      </c>
      <c r="AX339" s="13" t="s">
        <v>75</v>
      </c>
      <c r="AY339" s="158" t="s">
        <v>117</v>
      </c>
    </row>
    <row r="340" spans="2:65" s="12" customFormat="1" ht="11.25">
      <c r="B340" s="147"/>
      <c r="D340" s="140" t="s">
        <v>132</v>
      </c>
      <c r="E340" s="148" t="s">
        <v>19</v>
      </c>
      <c r="F340" s="149" t="s">
        <v>528</v>
      </c>
      <c r="H340" s="150">
        <v>119.7</v>
      </c>
      <c r="I340" s="151"/>
      <c r="L340" s="147"/>
      <c r="M340" s="152"/>
      <c r="T340" s="153"/>
      <c r="AT340" s="148" t="s">
        <v>132</v>
      </c>
      <c r="AU340" s="148" t="s">
        <v>85</v>
      </c>
      <c r="AV340" s="12" t="s">
        <v>85</v>
      </c>
      <c r="AW340" s="12" t="s">
        <v>35</v>
      </c>
      <c r="AX340" s="12" t="s">
        <v>75</v>
      </c>
      <c r="AY340" s="148" t="s">
        <v>117</v>
      </c>
    </row>
    <row r="341" spans="2:65" s="13" customFormat="1" ht="11.25">
      <c r="B341" s="157"/>
      <c r="D341" s="140" t="s">
        <v>132</v>
      </c>
      <c r="E341" s="158" t="s">
        <v>19</v>
      </c>
      <c r="F341" s="159" t="s">
        <v>539</v>
      </c>
      <c r="H341" s="158" t="s">
        <v>19</v>
      </c>
      <c r="I341" s="160"/>
      <c r="L341" s="157"/>
      <c r="M341" s="161"/>
      <c r="T341" s="162"/>
      <c r="AT341" s="158" t="s">
        <v>132</v>
      </c>
      <c r="AU341" s="158" t="s">
        <v>85</v>
      </c>
      <c r="AV341" s="13" t="s">
        <v>83</v>
      </c>
      <c r="AW341" s="13" t="s">
        <v>35</v>
      </c>
      <c r="AX341" s="13" t="s">
        <v>75</v>
      </c>
      <c r="AY341" s="158" t="s">
        <v>117</v>
      </c>
    </row>
    <row r="342" spans="2:65" s="12" customFormat="1" ht="11.25">
      <c r="B342" s="147"/>
      <c r="D342" s="140" t="s">
        <v>132</v>
      </c>
      <c r="E342" s="148" t="s">
        <v>19</v>
      </c>
      <c r="F342" s="149" t="s">
        <v>530</v>
      </c>
      <c r="H342" s="150">
        <v>54.578000000000003</v>
      </c>
      <c r="I342" s="151"/>
      <c r="L342" s="147"/>
      <c r="M342" s="152"/>
      <c r="T342" s="153"/>
      <c r="AT342" s="148" t="s">
        <v>132</v>
      </c>
      <c r="AU342" s="148" t="s">
        <v>85</v>
      </c>
      <c r="AV342" s="12" t="s">
        <v>85</v>
      </c>
      <c r="AW342" s="12" t="s">
        <v>35</v>
      </c>
      <c r="AX342" s="12" t="s">
        <v>75</v>
      </c>
      <c r="AY342" s="148" t="s">
        <v>117</v>
      </c>
    </row>
    <row r="343" spans="2:65" s="14" customFormat="1" ht="11.25">
      <c r="B343" s="163"/>
      <c r="D343" s="140" t="s">
        <v>132</v>
      </c>
      <c r="E343" s="164" t="s">
        <v>19</v>
      </c>
      <c r="F343" s="165" t="s">
        <v>208</v>
      </c>
      <c r="H343" s="166">
        <v>174.27799999999999</v>
      </c>
      <c r="I343" s="167"/>
      <c r="L343" s="163"/>
      <c r="M343" s="168"/>
      <c r="T343" s="169"/>
      <c r="AT343" s="164" t="s">
        <v>132</v>
      </c>
      <c r="AU343" s="164" t="s">
        <v>85</v>
      </c>
      <c r="AV343" s="14" t="s">
        <v>144</v>
      </c>
      <c r="AW343" s="14" t="s">
        <v>35</v>
      </c>
      <c r="AX343" s="14" t="s">
        <v>83</v>
      </c>
      <c r="AY343" s="164" t="s">
        <v>117</v>
      </c>
    </row>
    <row r="344" spans="2:65" s="1" customFormat="1" ht="24.2" customHeight="1">
      <c r="B344" s="32"/>
      <c r="C344" s="127" t="s">
        <v>540</v>
      </c>
      <c r="D344" s="127" t="s">
        <v>120</v>
      </c>
      <c r="E344" s="128" t="s">
        <v>541</v>
      </c>
      <c r="F344" s="129" t="s">
        <v>542</v>
      </c>
      <c r="G344" s="130" t="s">
        <v>243</v>
      </c>
      <c r="H344" s="131">
        <v>348.55599999999998</v>
      </c>
      <c r="I344" s="132"/>
      <c r="J344" s="133">
        <f>ROUND(I344*H344,2)</f>
        <v>0</v>
      </c>
      <c r="K344" s="129" t="s">
        <v>124</v>
      </c>
      <c r="L344" s="32"/>
      <c r="M344" s="134" t="s">
        <v>19</v>
      </c>
      <c r="N344" s="135" t="s">
        <v>46</v>
      </c>
      <c r="P344" s="136">
        <f>O344*H344</f>
        <v>0</v>
      </c>
      <c r="Q344" s="136">
        <v>4.0000000000000002E-4</v>
      </c>
      <c r="R344" s="136">
        <f>Q344*H344</f>
        <v>0.1394224</v>
      </c>
      <c r="S344" s="136">
        <v>0</v>
      </c>
      <c r="T344" s="137">
        <f>S344*H344</f>
        <v>0</v>
      </c>
      <c r="AR344" s="138" t="s">
        <v>297</v>
      </c>
      <c r="AT344" s="138" t="s">
        <v>120</v>
      </c>
      <c r="AU344" s="138" t="s">
        <v>85</v>
      </c>
      <c r="AY344" s="17" t="s">
        <v>117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7" t="s">
        <v>83</v>
      </c>
      <c r="BK344" s="139">
        <f>ROUND(I344*H344,2)</f>
        <v>0</v>
      </c>
      <c r="BL344" s="17" t="s">
        <v>297</v>
      </c>
      <c r="BM344" s="138" t="s">
        <v>543</v>
      </c>
    </row>
    <row r="345" spans="2:65" s="1" customFormat="1" ht="19.5">
      <c r="B345" s="32"/>
      <c r="D345" s="140" t="s">
        <v>127</v>
      </c>
      <c r="F345" s="141" t="s">
        <v>544</v>
      </c>
      <c r="I345" s="142"/>
      <c r="L345" s="32"/>
      <c r="M345" s="143"/>
      <c r="T345" s="53"/>
      <c r="AT345" s="17" t="s">
        <v>127</v>
      </c>
      <c r="AU345" s="17" t="s">
        <v>85</v>
      </c>
    </row>
    <row r="346" spans="2:65" s="1" customFormat="1" ht="11.25">
      <c r="B346" s="32"/>
      <c r="D346" s="144" t="s">
        <v>128</v>
      </c>
      <c r="F346" s="145" t="s">
        <v>545</v>
      </c>
      <c r="I346" s="142"/>
      <c r="L346" s="32"/>
      <c r="M346" s="143"/>
      <c r="T346" s="53"/>
      <c r="AT346" s="17" t="s">
        <v>128</v>
      </c>
      <c r="AU346" s="17" t="s">
        <v>85</v>
      </c>
    </row>
    <row r="347" spans="2:65" s="1" customFormat="1" ht="19.5">
      <c r="B347" s="32"/>
      <c r="D347" s="140" t="s">
        <v>130</v>
      </c>
      <c r="F347" s="146" t="s">
        <v>546</v>
      </c>
      <c r="I347" s="142"/>
      <c r="L347" s="32"/>
      <c r="M347" s="143"/>
      <c r="T347" s="53"/>
      <c r="AT347" s="17" t="s">
        <v>130</v>
      </c>
      <c r="AU347" s="17" t="s">
        <v>85</v>
      </c>
    </row>
    <row r="348" spans="2:65" s="13" customFormat="1" ht="11.25">
      <c r="B348" s="157"/>
      <c r="D348" s="140" t="s">
        <v>132</v>
      </c>
      <c r="E348" s="158" t="s">
        <v>19</v>
      </c>
      <c r="F348" s="159" t="s">
        <v>538</v>
      </c>
      <c r="H348" s="158" t="s">
        <v>19</v>
      </c>
      <c r="I348" s="160"/>
      <c r="L348" s="157"/>
      <c r="M348" s="161"/>
      <c r="T348" s="162"/>
      <c r="AT348" s="158" t="s">
        <v>132</v>
      </c>
      <c r="AU348" s="158" t="s">
        <v>85</v>
      </c>
      <c r="AV348" s="13" t="s">
        <v>83</v>
      </c>
      <c r="AW348" s="13" t="s">
        <v>35</v>
      </c>
      <c r="AX348" s="13" t="s">
        <v>75</v>
      </c>
      <c r="AY348" s="158" t="s">
        <v>117</v>
      </c>
    </row>
    <row r="349" spans="2:65" s="12" customFormat="1" ht="11.25">
      <c r="B349" s="147"/>
      <c r="D349" s="140" t="s">
        <v>132</v>
      </c>
      <c r="E349" s="148" t="s">
        <v>19</v>
      </c>
      <c r="F349" s="149" t="s">
        <v>547</v>
      </c>
      <c r="H349" s="150">
        <v>239.4</v>
      </c>
      <c r="I349" s="151"/>
      <c r="L349" s="147"/>
      <c r="M349" s="152"/>
      <c r="T349" s="153"/>
      <c r="AT349" s="148" t="s">
        <v>132</v>
      </c>
      <c r="AU349" s="148" t="s">
        <v>85</v>
      </c>
      <c r="AV349" s="12" t="s">
        <v>85</v>
      </c>
      <c r="AW349" s="12" t="s">
        <v>35</v>
      </c>
      <c r="AX349" s="12" t="s">
        <v>75</v>
      </c>
      <c r="AY349" s="148" t="s">
        <v>117</v>
      </c>
    </row>
    <row r="350" spans="2:65" s="13" customFormat="1" ht="11.25">
      <c r="B350" s="157"/>
      <c r="D350" s="140" t="s">
        <v>132</v>
      </c>
      <c r="E350" s="158" t="s">
        <v>19</v>
      </c>
      <c r="F350" s="159" t="s">
        <v>539</v>
      </c>
      <c r="H350" s="158" t="s">
        <v>19</v>
      </c>
      <c r="I350" s="160"/>
      <c r="L350" s="157"/>
      <c r="M350" s="161"/>
      <c r="T350" s="162"/>
      <c r="AT350" s="158" t="s">
        <v>132</v>
      </c>
      <c r="AU350" s="158" t="s">
        <v>85</v>
      </c>
      <c r="AV350" s="13" t="s">
        <v>83</v>
      </c>
      <c r="AW350" s="13" t="s">
        <v>35</v>
      </c>
      <c r="AX350" s="13" t="s">
        <v>75</v>
      </c>
      <c r="AY350" s="158" t="s">
        <v>117</v>
      </c>
    </row>
    <row r="351" spans="2:65" s="12" customFormat="1" ht="22.5">
      <c r="B351" s="147"/>
      <c r="D351" s="140" t="s">
        <v>132</v>
      </c>
      <c r="E351" s="148" t="s">
        <v>19</v>
      </c>
      <c r="F351" s="149" t="s">
        <v>548</v>
      </c>
      <c r="H351" s="150">
        <v>109.15600000000001</v>
      </c>
      <c r="I351" s="151"/>
      <c r="L351" s="147"/>
      <c r="M351" s="152"/>
      <c r="T351" s="153"/>
      <c r="AT351" s="148" t="s">
        <v>132</v>
      </c>
      <c r="AU351" s="148" t="s">
        <v>85</v>
      </c>
      <c r="AV351" s="12" t="s">
        <v>85</v>
      </c>
      <c r="AW351" s="12" t="s">
        <v>35</v>
      </c>
      <c r="AX351" s="12" t="s">
        <v>75</v>
      </c>
      <c r="AY351" s="148" t="s">
        <v>117</v>
      </c>
    </row>
    <row r="352" spans="2:65" s="14" customFormat="1" ht="11.25">
      <c r="B352" s="163"/>
      <c r="D352" s="140" t="s">
        <v>132</v>
      </c>
      <c r="E352" s="164" t="s">
        <v>19</v>
      </c>
      <c r="F352" s="165" t="s">
        <v>208</v>
      </c>
      <c r="H352" s="166">
        <v>348.55599999999998</v>
      </c>
      <c r="I352" s="167"/>
      <c r="L352" s="163"/>
      <c r="M352" s="168"/>
      <c r="T352" s="169"/>
      <c r="AT352" s="164" t="s">
        <v>132</v>
      </c>
      <c r="AU352" s="164" t="s">
        <v>85</v>
      </c>
      <c r="AV352" s="14" t="s">
        <v>144</v>
      </c>
      <c r="AW352" s="14" t="s">
        <v>35</v>
      </c>
      <c r="AX352" s="14" t="s">
        <v>83</v>
      </c>
      <c r="AY352" s="164" t="s">
        <v>117</v>
      </c>
    </row>
    <row r="353" spans="2:65" s="1" customFormat="1" ht="24.2" customHeight="1">
      <c r="B353" s="32"/>
      <c r="C353" s="127" t="s">
        <v>549</v>
      </c>
      <c r="D353" s="127" t="s">
        <v>120</v>
      </c>
      <c r="E353" s="128" t="s">
        <v>550</v>
      </c>
      <c r="F353" s="129" t="s">
        <v>551</v>
      </c>
      <c r="G353" s="130" t="s">
        <v>243</v>
      </c>
      <c r="H353" s="131">
        <v>174.27799999999999</v>
      </c>
      <c r="I353" s="132"/>
      <c r="J353" s="133">
        <f>ROUND(I353*H353,2)</f>
        <v>0</v>
      </c>
      <c r="K353" s="129" t="s">
        <v>124</v>
      </c>
      <c r="L353" s="32"/>
      <c r="M353" s="134" t="s">
        <v>19</v>
      </c>
      <c r="N353" s="135" t="s">
        <v>46</v>
      </c>
      <c r="P353" s="136">
        <f>O353*H353</f>
        <v>0</v>
      </c>
      <c r="Q353" s="136">
        <v>3.5E-4</v>
      </c>
      <c r="R353" s="136">
        <f>Q353*H353</f>
        <v>6.0997299999999997E-2</v>
      </c>
      <c r="S353" s="136">
        <v>0</v>
      </c>
      <c r="T353" s="137">
        <f>S353*H353</f>
        <v>0</v>
      </c>
      <c r="AR353" s="138" t="s">
        <v>297</v>
      </c>
      <c r="AT353" s="138" t="s">
        <v>120</v>
      </c>
      <c r="AU353" s="138" t="s">
        <v>85</v>
      </c>
      <c r="AY353" s="17" t="s">
        <v>117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7" t="s">
        <v>83</v>
      </c>
      <c r="BK353" s="139">
        <f>ROUND(I353*H353,2)</f>
        <v>0</v>
      </c>
      <c r="BL353" s="17" t="s">
        <v>297</v>
      </c>
      <c r="BM353" s="138" t="s">
        <v>552</v>
      </c>
    </row>
    <row r="354" spans="2:65" s="1" customFormat="1" ht="19.5">
      <c r="B354" s="32"/>
      <c r="D354" s="140" t="s">
        <v>127</v>
      </c>
      <c r="F354" s="141" t="s">
        <v>553</v>
      </c>
      <c r="I354" s="142"/>
      <c r="L354" s="32"/>
      <c r="M354" s="143"/>
      <c r="T354" s="53"/>
      <c r="AT354" s="17" t="s">
        <v>127</v>
      </c>
      <c r="AU354" s="17" t="s">
        <v>85</v>
      </c>
    </row>
    <row r="355" spans="2:65" s="1" customFormat="1" ht="11.25">
      <c r="B355" s="32"/>
      <c r="D355" s="144" t="s">
        <v>128</v>
      </c>
      <c r="F355" s="145" t="s">
        <v>554</v>
      </c>
      <c r="I355" s="142"/>
      <c r="L355" s="32"/>
      <c r="M355" s="143"/>
      <c r="T355" s="53"/>
      <c r="AT355" s="17" t="s">
        <v>128</v>
      </c>
      <c r="AU355" s="17" t="s">
        <v>85</v>
      </c>
    </row>
    <row r="356" spans="2:65" s="1" customFormat="1" ht="19.5">
      <c r="B356" s="32"/>
      <c r="D356" s="140" t="s">
        <v>130</v>
      </c>
      <c r="F356" s="146" t="s">
        <v>555</v>
      </c>
      <c r="I356" s="142"/>
      <c r="L356" s="32"/>
      <c r="M356" s="143"/>
      <c r="T356" s="53"/>
      <c r="AT356" s="17" t="s">
        <v>130</v>
      </c>
      <c r="AU356" s="17" t="s">
        <v>85</v>
      </c>
    </row>
    <row r="357" spans="2:65" s="13" customFormat="1" ht="11.25">
      <c r="B357" s="157"/>
      <c r="D357" s="140" t="s">
        <v>132</v>
      </c>
      <c r="E357" s="158" t="s">
        <v>19</v>
      </c>
      <c r="F357" s="159" t="s">
        <v>538</v>
      </c>
      <c r="H357" s="158" t="s">
        <v>19</v>
      </c>
      <c r="I357" s="160"/>
      <c r="L357" s="157"/>
      <c r="M357" s="161"/>
      <c r="T357" s="162"/>
      <c r="AT357" s="158" t="s">
        <v>132</v>
      </c>
      <c r="AU357" s="158" t="s">
        <v>85</v>
      </c>
      <c r="AV357" s="13" t="s">
        <v>83</v>
      </c>
      <c r="AW357" s="13" t="s">
        <v>35</v>
      </c>
      <c r="AX357" s="13" t="s">
        <v>75</v>
      </c>
      <c r="AY357" s="158" t="s">
        <v>117</v>
      </c>
    </row>
    <row r="358" spans="2:65" s="12" customFormat="1" ht="11.25">
      <c r="B358" s="147"/>
      <c r="D358" s="140" t="s">
        <v>132</v>
      </c>
      <c r="E358" s="148" t="s">
        <v>19</v>
      </c>
      <c r="F358" s="149" t="s">
        <v>528</v>
      </c>
      <c r="H358" s="150">
        <v>119.7</v>
      </c>
      <c r="I358" s="151"/>
      <c r="L358" s="147"/>
      <c r="M358" s="152"/>
      <c r="T358" s="153"/>
      <c r="AT358" s="148" t="s">
        <v>132</v>
      </c>
      <c r="AU358" s="148" t="s">
        <v>85</v>
      </c>
      <c r="AV358" s="12" t="s">
        <v>85</v>
      </c>
      <c r="AW358" s="12" t="s">
        <v>35</v>
      </c>
      <c r="AX358" s="12" t="s">
        <v>75</v>
      </c>
      <c r="AY358" s="148" t="s">
        <v>117</v>
      </c>
    </row>
    <row r="359" spans="2:65" s="13" customFormat="1" ht="11.25">
      <c r="B359" s="157"/>
      <c r="D359" s="140" t="s">
        <v>132</v>
      </c>
      <c r="E359" s="158" t="s">
        <v>19</v>
      </c>
      <c r="F359" s="159" t="s">
        <v>539</v>
      </c>
      <c r="H359" s="158" t="s">
        <v>19</v>
      </c>
      <c r="I359" s="160"/>
      <c r="L359" s="157"/>
      <c r="M359" s="161"/>
      <c r="T359" s="162"/>
      <c r="AT359" s="158" t="s">
        <v>132</v>
      </c>
      <c r="AU359" s="158" t="s">
        <v>85</v>
      </c>
      <c r="AV359" s="13" t="s">
        <v>83</v>
      </c>
      <c r="AW359" s="13" t="s">
        <v>35</v>
      </c>
      <c r="AX359" s="13" t="s">
        <v>75</v>
      </c>
      <c r="AY359" s="158" t="s">
        <v>117</v>
      </c>
    </row>
    <row r="360" spans="2:65" s="12" customFormat="1" ht="11.25">
      <c r="B360" s="147"/>
      <c r="D360" s="140" t="s">
        <v>132</v>
      </c>
      <c r="E360" s="148" t="s">
        <v>19</v>
      </c>
      <c r="F360" s="149" t="s">
        <v>530</v>
      </c>
      <c r="H360" s="150">
        <v>54.578000000000003</v>
      </c>
      <c r="I360" s="151"/>
      <c r="L360" s="147"/>
      <c r="M360" s="152"/>
      <c r="T360" s="153"/>
      <c r="AT360" s="148" t="s">
        <v>132</v>
      </c>
      <c r="AU360" s="148" t="s">
        <v>85</v>
      </c>
      <c r="AV360" s="12" t="s">
        <v>85</v>
      </c>
      <c r="AW360" s="12" t="s">
        <v>35</v>
      </c>
      <c r="AX360" s="12" t="s">
        <v>75</v>
      </c>
      <c r="AY360" s="148" t="s">
        <v>117</v>
      </c>
    </row>
    <row r="361" spans="2:65" s="14" customFormat="1" ht="11.25">
      <c r="B361" s="163"/>
      <c r="D361" s="140" t="s">
        <v>132</v>
      </c>
      <c r="E361" s="164" t="s">
        <v>19</v>
      </c>
      <c r="F361" s="165" t="s">
        <v>208</v>
      </c>
      <c r="H361" s="166">
        <v>174.27799999999999</v>
      </c>
      <c r="I361" s="167"/>
      <c r="L361" s="163"/>
      <c r="M361" s="180"/>
      <c r="N361" s="181"/>
      <c r="O361" s="181"/>
      <c r="P361" s="181"/>
      <c r="Q361" s="181"/>
      <c r="R361" s="181"/>
      <c r="S361" s="181"/>
      <c r="T361" s="182"/>
      <c r="AT361" s="164" t="s">
        <v>132</v>
      </c>
      <c r="AU361" s="164" t="s">
        <v>85</v>
      </c>
      <c r="AV361" s="14" t="s">
        <v>144</v>
      </c>
      <c r="AW361" s="14" t="s">
        <v>35</v>
      </c>
      <c r="AX361" s="14" t="s">
        <v>83</v>
      </c>
      <c r="AY361" s="164" t="s">
        <v>117</v>
      </c>
    </row>
    <row r="362" spans="2:65" s="1" customFormat="1" ht="6.95" customHeight="1">
      <c r="B362" s="41"/>
      <c r="C362" s="42"/>
      <c r="D362" s="42"/>
      <c r="E362" s="42"/>
      <c r="F362" s="42"/>
      <c r="G362" s="42"/>
      <c r="H362" s="42"/>
      <c r="I362" s="42"/>
      <c r="J362" s="42"/>
      <c r="K362" s="42"/>
      <c r="L362" s="32"/>
    </row>
  </sheetData>
  <sheetProtection algorithmName="SHA-512" hashValue="8FWSbk5L6t1HuZqU1QVeAt1e9sAv76TctyW4Bng4Vp9mqxOT3gL9R4yoJetL9RUdFx3GSk5LKbpskCkRkHwzGw==" saltValue="dS1LWMNM8MI51SC/uAxO5weASgE+8JXOSOBZsRqUf+8E7Uta7+1fHN4h/zwlqjEr1nAqW7nzCC3xkvV1gOHB1w==" spinCount="100000" sheet="1" objects="1" scenarios="1" formatColumns="0" formatRows="0" autoFilter="0"/>
  <autoFilter ref="C88:K361" xr:uid="{00000000-0009-0000-0000-000002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200-000000000000}"/>
    <hyperlink ref="F107" r:id="rId2" xr:uid="{00000000-0004-0000-0200-000001000000}"/>
    <hyperlink ref="F116" r:id="rId3" xr:uid="{00000000-0004-0000-0200-000002000000}"/>
    <hyperlink ref="F136" r:id="rId4" xr:uid="{00000000-0004-0000-0200-000003000000}"/>
    <hyperlink ref="F142" r:id="rId5" xr:uid="{00000000-0004-0000-0200-000004000000}"/>
    <hyperlink ref="F147" r:id="rId6" xr:uid="{00000000-0004-0000-0200-000005000000}"/>
    <hyperlink ref="F155" r:id="rId7" xr:uid="{00000000-0004-0000-0200-000006000000}"/>
    <hyperlink ref="F163" r:id="rId8" xr:uid="{00000000-0004-0000-0200-000007000000}"/>
    <hyperlink ref="F168" r:id="rId9" xr:uid="{00000000-0004-0000-0200-000008000000}"/>
    <hyperlink ref="F175" r:id="rId10" xr:uid="{00000000-0004-0000-0200-000009000000}"/>
    <hyperlink ref="F180" r:id="rId11" xr:uid="{00000000-0004-0000-0200-00000A000000}"/>
    <hyperlink ref="F186" r:id="rId12" xr:uid="{00000000-0004-0000-0200-00000B000000}"/>
    <hyperlink ref="F190" r:id="rId13" xr:uid="{00000000-0004-0000-0200-00000C000000}"/>
    <hyperlink ref="F195" r:id="rId14" xr:uid="{00000000-0004-0000-0200-00000D000000}"/>
    <hyperlink ref="F200" r:id="rId15" xr:uid="{00000000-0004-0000-0200-00000E000000}"/>
    <hyperlink ref="F204" r:id="rId16" xr:uid="{00000000-0004-0000-0200-00000F000000}"/>
    <hyperlink ref="F209" r:id="rId17" xr:uid="{00000000-0004-0000-0200-000010000000}"/>
    <hyperlink ref="F215" r:id="rId18" xr:uid="{00000000-0004-0000-0200-000011000000}"/>
    <hyperlink ref="F221" r:id="rId19" xr:uid="{00000000-0004-0000-0200-000012000000}"/>
    <hyperlink ref="F227" r:id="rId20" xr:uid="{00000000-0004-0000-0200-000013000000}"/>
    <hyperlink ref="F233" r:id="rId21" xr:uid="{00000000-0004-0000-0200-000014000000}"/>
    <hyperlink ref="F238" r:id="rId22" xr:uid="{00000000-0004-0000-0200-000015000000}"/>
    <hyperlink ref="F243" r:id="rId23" xr:uid="{00000000-0004-0000-0200-000016000000}"/>
    <hyperlink ref="F248" r:id="rId24" xr:uid="{00000000-0004-0000-0200-000017000000}"/>
    <hyperlink ref="F253" r:id="rId25" xr:uid="{00000000-0004-0000-0200-000018000000}"/>
    <hyperlink ref="F258" r:id="rId26" xr:uid="{00000000-0004-0000-0200-000019000000}"/>
    <hyperlink ref="F263" r:id="rId27" xr:uid="{00000000-0004-0000-0200-00001A000000}"/>
    <hyperlink ref="F268" r:id="rId28" xr:uid="{00000000-0004-0000-0200-00001B000000}"/>
    <hyperlink ref="F271" r:id="rId29" xr:uid="{00000000-0004-0000-0200-00001C000000}"/>
    <hyperlink ref="F276" r:id="rId30" xr:uid="{00000000-0004-0000-0200-00001D000000}"/>
    <hyperlink ref="F280" r:id="rId31" xr:uid="{00000000-0004-0000-0200-00001E000000}"/>
    <hyperlink ref="F283" r:id="rId32" xr:uid="{00000000-0004-0000-0200-00001F000000}"/>
    <hyperlink ref="F288" r:id="rId33" xr:uid="{00000000-0004-0000-0200-000020000000}"/>
    <hyperlink ref="F292" r:id="rId34" xr:uid="{00000000-0004-0000-0200-000021000000}"/>
    <hyperlink ref="F295" r:id="rId35" xr:uid="{00000000-0004-0000-0200-000022000000}"/>
    <hyperlink ref="F300" r:id="rId36" xr:uid="{00000000-0004-0000-0200-000023000000}"/>
    <hyperlink ref="F305" r:id="rId37" xr:uid="{00000000-0004-0000-0200-000024000000}"/>
    <hyperlink ref="F309" r:id="rId38" xr:uid="{00000000-0004-0000-0200-000025000000}"/>
    <hyperlink ref="F312" r:id="rId39" xr:uid="{00000000-0004-0000-0200-000026000000}"/>
    <hyperlink ref="F320" r:id="rId40" xr:uid="{00000000-0004-0000-0200-000027000000}"/>
    <hyperlink ref="F329" r:id="rId41" xr:uid="{00000000-0004-0000-0200-000028000000}"/>
    <hyperlink ref="F337" r:id="rId42" xr:uid="{00000000-0004-0000-0200-000029000000}"/>
    <hyperlink ref="F346" r:id="rId43" xr:uid="{00000000-0004-0000-0200-00002A000000}"/>
    <hyperlink ref="F355" r:id="rId44" xr:uid="{00000000-0004-0000-0200-00002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customFormat="1" ht="37.5" customHeight="1"/>
    <row r="2" spans="2:1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04" t="s">
        <v>556</v>
      </c>
      <c r="D3" s="304"/>
      <c r="E3" s="304"/>
      <c r="F3" s="304"/>
      <c r="G3" s="304"/>
      <c r="H3" s="304"/>
      <c r="I3" s="304"/>
      <c r="J3" s="304"/>
      <c r="K3" s="188"/>
    </row>
    <row r="4" spans="2:11" customFormat="1" ht="25.5" customHeight="1">
      <c r="B4" s="189"/>
      <c r="C4" s="309" t="s">
        <v>557</v>
      </c>
      <c r="D4" s="309"/>
      <c r="E4" s="309"/>
      <c r="F4" s="309"/>
      <c r="G4" s="309"/>
      <c r="H4" s="309"/>
      <c r="I4" s="309"/>
      <c r="J4" s="309"/>
      <c r="K4" s="190"/>
    </row>
    <row r="5" spans="2:1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customFormat="1" ht="15" customHeight="1">
      <c r="B6" s="189"/>
      <c r="C6" s="308" t="s">
        <v>558</v>
      </c>
      <c r="D6" s="308"/>
      <c r="E6" s="308"/>
      <c r="F6" s="308"/>
      <c r="G6" s="308"/>
      <c r="H6" s="308"/>
      <c r="I6" s="308"/>
      <c r="J6" s="308"/>
      <c r="K6" s="190"/>
    </row>
    <row r="7" spans="2:11" customFormat="1" ht="15" customHeight="1">
      <c r="B7" s="193"/>
      <c r="C7" s="308" t="s">
        <v>559</v>
      </c>
      <c r="D7" s="308"/>
      <c r="E7" s="308"/>
      <c r="F7" s="308"/>
      <c r="G7" s="308"/>
      <c r="H7" s="308"/>
      <c r="I7" s="308"/>
      <c r="J7" s="308"/>
      <c r="K7" s="190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customFormat="1" ht="15" customHeight="1">
      <c r="B9" s="193"/>
      <c r="C9" s="308" t="s">
        <v>560</v>
      </c>
      <c r="D9" s="308"/>
      <c r="E9" s="308"/>
      <c r="F9" s="308"/>
      <c r="G9" s="308"/>
      <c r="H9" s="308"/>
      <c r="I9" s="308"/>
      <c r="J9" s="308"/>
      <c r="K9" s="190"/>
    </row>
    <row r="10" spans="2:11" customFormat="1" ht="15" customHeight="1">
      <c r="B10" s="193"/>
      <c r="C10" s="192"/>
      <c r="D10" s="308" t="s">
        <v>561</v>
      </c>
      <c r="E10" s="308"/>
      <c r="F10" s="308"/>
      <c r="G10" s="308"/>
      <c r="H10" s="308"/>
      <c r="I10" s="308"/>
      <c r="J10" s="308"/>
      <c r="K10" s="190"/>
    </row>
    <row r="11" spans="2:11" customFormat="1" ht="15" customHeight="1">
      <c r="B11" s="193"/>
      <c r="C11" s="194"/>
      <c r="D11" s="308" t="s">
        <v>562</v>
      </c>
      <c r="E11" s="308"/>
      <c r="F11" s="308"/>
      <c r="G11" s="308"/>
      <c r="H11" s="308"/>
      <c r="I11" s="308"/>
      <c r="J11" s="308"/>
      <c r="K11" s="190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customFormat="1" ht="15" customHeight="1">
      <c r="B13" s="193"/>
      <c r="C13" s="194"/>
      <c r="D13" s="195" t="s">
        <v>563</v>
      </c>
      <c r="E13" s="192"/>
      <c r="F13" s="192"/>
      <c r="G13" s="192"/>
      <c r="H13" s="192"/>
      <c r="I13" s="192"/>
      <c r="J13" s="192"/>
      <c r="K13" s="190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customFormat="1" ht="15" customHeight="1">
      <c r="B15" s="193"/>
      <c r="C15" s="194"/>
      <c r="D15" s="308" t="s">
        <v>564</v>
      </c>
      <c r="E15" s="308"/>
      <c r="F15" s="308"/>
      <c r="G15" s="308"/>
      <c r="H15" s="308"/>
      <c r="I15" s="308"/>
      <c r="J15" s="308"/>
      <c r="K15" s="190"/>
    </row>
    <row r="16" spans="2:11" customFormat="1" ht="15" customHeight="1">
      <c r="B16" s="193"/>
      <c r="C16" s="194"/>
      <c r="D16" s="308" t="s">
        <v>565</v>
      </c>
      <c r="E16" s="308"/>
      <c r="F16" s="308"/>
      <c r="G16" s="308"/>
      <c r="H16" s="308"/>
      <c r="I16" s="308"/>
      <c r="J16" s="308"/>
      <c r="K16" s="190"/>
    </row>
    <row r="17" spans="2:11" customFormat="1" ht="15" customHeight="1">
      <c r="B17" s="193"/>
      <c r="C17" s="194"/>
      <c r="D17" s="308" t="s">
        <v>566</v>
      </c>
      <c r="E17" s="308"/>
      <c r="F17" s="308"/>
      <c r="G17" s="308"/>
      <c r="H17" s="308"/>
      <c r="I17" s="308"/>
      <c r="J17" s="308"/>
      <c r="K17" s="190"/>
    </row>
    <row r="18" spans="2:11" customFormat="1" ht="15" customHeight="1">
      <c r="B18" s="193"/>
      <c r="C18" s="194"/>
      <c r="D18" s="194"/>
      <c r="E18" s="196" t="s">
        <v>82</v>
      </c>
      <c r="F18" s="308" t="s">
        <v>567</v>
      </c>
      <c r="G18" s="308"/>
      <c r="H18" s="308"/>
      <c r="I18" s="308"/>
      <c r="J18" s="308"/>
      <c r="K18" s="190"/>
    </row>
    <row r="19" spans="2:11" customFormat="1" ht="15" customHeight="1">
      <c r="B19" s="193"/>
      <c r="C19" s="194"/>
      <c r="D19" s="194"/>
      <c r="E19" s="196" t="s">
        <v>568</v>
      </c>
      <c r="F19" s="308" t="s">
        <v>569</v>
      </c>
      <c r="G19" s="308"/>
      <c r="H19" s="308"/>
      <c r="I19" s="308"/>
      <c r="J19" s="308"/>
      <c r="K19" s="190"/>
    </row>
    <row r="20" spans="2:11" customFormat="1" ht="15" customHeight="1">
      <c r="B20" s="193"/>
      <c r="C20" s="194"/>
      <c r="D20" s="194"/>
      <c r="E20" s="196" t="s">
        <v>570</v>
      </c>
      <c r="F20" s="308" t="s">
        <v>571</v>
      </c>
      <c r="G20" s="308"/>
      <c r="H20" s="308"/>
      <c r="I20" s="308"/>
      <c r="J20" s="308"/>
      <c r="K20" s="190"/>
    </row>
    <row r="21" spans="2:11" customFormat="1" ht="15" customHeight="1">
      <c r="B21" s="193"/>
      <c r="C21" s="194"/>
      <c r="D21" s="194"/>
      <c r="E21" s="196" t="s">
        <v>572</v>
      </c>
      <c r="F21" s="308" t="s">
        <v>573</v>
      </c>
      <c r="G21" s="308"/>
      <c r="H21" s="308"/>
      <c r="I21" s="308"/>
      <c r="J21" s="308"/>
      <c r="K21" s="190"/>
    </row>
    <row r="22" spans="2:11" customFormat="1" ht="15" customHeight="1">
      <c r="B22" s="193"/>
      <c r="C22" s="194"/>
      <c r="D22" s="194"/>
      <c r="E22" s="196" t="s">
        <v>574</v>
      </c>
      <c r="F22" s="308" t="s">
        <v>575</v>
      </c>
      <c r="G22" s="308"/>
      <c r="H22" s="308"/>
      <c r="I22" s="308"/>
      <c r="J22" s="308"/>
      <c r="K22" s="190"/>
    </row>
    <row r="23" spans="2:11" customFormat="1" ht="15" customHeight="1">
      <c r="B23" s="193"/>
      <c r="C23" s="194"/>
      <c r="D23" s="194"/>
      <c r="E23" s="196" t="s">
        <v>576</v>
      </c>
      <c r="F23" s="308" t="s">
        <v>577</v>
      </c>
      <c r="G23" s="308"/>
      <c r="H23" s="308"/>
      <c r="I23" s="308"/>
      <c r="J23" s="308"/>
      <c r="K23" s="190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customFormat="1" ht="15" customHeight="1">
      <c r="B25" s="193"/>
      <c r="C25" s="308" t="s">
        <v>578</v>
      </c>
      <c r="D25" s="308"/>
      <c r="E25" s="308"/>
      <c r="F25" s="308"/>
      <c r="G25" s="308"/>
      <c r="H25" s="308"/>
      <c r="I25" s="308"/>
      <c r="J25" s="308"/>
      <c r="K25" s="190"/>
    </row>
    <row r="26" spans="2:11" customFormat="1" ht="15" customHeight="1">
      <c r="B26" s="193"/>
      <c r="C26" s="308" t="s">
        <v>579</v>
      </c>
      <c r="D26" s="308"/>
      <c r="E26" s="308"/>
      <c r="F26" s="308"/>
      <c r="G26" s="308"/>
      <c r="H26" s="308"/>
      <c r="I26" s="308"/>
      <c r="J26" s="308"/>
      <c r="K26" s="190"/>
    </row>
    <row r="27" spans="2:11" customFormat="1" ht="15" customHeight="1">
      <c r="B27" s="193"/>
      <c r="C27" s="192"/>
      <c r="D27" s="308" t="s">
        <v>580</v>
      </c>
      <c r="E27" s="308"/>
      <c r="F27" s="308"/>
      <c r="G27" s="308"/>
      <c r="H27" s="308"/>
      <c r="I27" s="308"/>
      <c r="J27" s="308"/>
      <c r="K27" s="190"/>
    </row>
    <row r="28" spans="2:11" customFormat="1" ht="15" customHeight="1">
      <c r="B28" s="193"/>
      <c r="C28" s="194"/>
      <c r="D28" s="308" t="s">
        <v>581</v>
      </c>
      <c r="E28" s="308"/>
      <c r="F28" s="308"/>
      <c r="G28" s="308"/>
      <c r="H28" s="308"/>
      <c r="I28" s="308"/>
      <c r="J28" s="308"/>
      <c r="K28" s="190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customFormat="1" ht="15" customHeight="1">
      <c r="B30" s="193"/>
      <c r="C30" s="194"/>
      <c r="D30" s="308" t="s">
        <v>582</v>
      </c>
      <c r="E30" s="308"/>
      <c r="F30" s="308"/>
      <c r="G30" s="308"/>
      <c r="H30" s="308"/>
      <c r="I30" s="308"/>
      <c r="J30" s="308"/>
      <c r="K30" s="190"/>
    </row>
    <row r="31" spans="2:11" customFormat="1" ht="15" customHeight="1">
      <c r="B31" s="193"/>
      <c r="C31" s="194"/>
      <c r="D31" s="308" t="s">
        <v>583</v>
      </c>
      <c r="E31" s="308"/>
      <c r="F31" s="308"/>
      <c r="G31" s="308"/>
      <c r="H31" s="308"/>
      <c r="I31" s="308"/>
      <c r="J31" s="308"/>
      <c r="K31" s="190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customFormat="1" ht="15" customHeight="1">
      <c r="B33" s="193"/>
      <c r="C33" s="194"/>
      <c r="D33" s="308" t="s">
        <v>584</v>
      </c>
      <c r="E33" s="308"/>
      <c r="F33" s="308"/>
      <c r="G33" s="308"/>
      <c r="H33" s="308"/>
      <c r="I33" s="308"/>
      <c r="J33" s="308"/>
      <c r="K33" s="190"/>
    </row>
    <row r="34" spans="2:11" customFormat="1" ht="15" customHeight="1">
      <c r="B34" s="193"/>
      <c r="C34" s="194"/>
      <c r="D34" s="308" t="s">
        <v>585</v>
      </c>
      <c r="E34" s="308"/>
      <c r="F34" s="308"/>
      <c r="G34" s="308"/>
      <c r="H34" s="308"/>
      <c r="I34" s="308"/>
      <c r="J34" s="308"/>
      <c r="K34" s="190"/>
    </row>
    <row r="35" spans="2:11" customFormat="1" ht="15" customHeight="1">
      <c r="B35" s="193"/>
      <c r="C35" s="194"/>
      <c r="D35" s="308" t="s">
        <v>586</v>
      </c>
      <c r="E35" s="308"/>
      <c r="F35" s="308"/>
      <c r="G35" s="308"/>
      <c r="H35" s="308"/>
      <c r="I35" s="308"/>
      <c r="J35" s="308"/>
      <c r="K35" s="190"/>
    </row>
    <row r="36" spans="2:11" customFormat="1" ht="15" customHeight="1">
      <c r="B36" s="193"/>
      <c r="C36" s="194"/>
      <c r="D36" s="192"/>
      <c r="E36" s="195" t="s">
        <v>103</v>
      </c>
      <c r="F36" s="192"/>
      <c r="G36" s="308" t="s">
        <v>587</v>
      </c>
      <c r="H36" s="308"/>
      <c r="I36" s="308"/>
      <c r="J36" s="308"/>
      <c r="K36" s="190"/>
    </row>
    <row r="37" spans="2:11" customFormat="1" ht="30.75" customHeight="1">
      <c r="B37" s="193"/>
      <c r="C37" s="194"/>
      <c r="D37" s="192"/>
      <c r="E37" s="195" t="s">
        <v>588</v>
      </c>
      <c r="F37" s="192"/>
      <c r="G37" s="308" t="s">
        <v>589</v>
      </c>
      <c r="H37" s="308"/>
      <c r="I37" s="308"/>
      <c r="J37" s="308"/>
      <c r="K37" s="190"/>
    </row>
    <row r="38" spans="2:11" customFormat="1" ht="15" customHeight="1">
      <c r="B38" s="193"/>
      <c r="C38" s="194"/>
      <c r="D38" s="192"/>
      <c r="E38" s="195" t="s">
        <v>56</v>
      </c>
      <c r="F38" s="192"/>
      <c r="G38" s="308" t="s">
        <v>590</v>
      </c>
      <c r="H38" s="308"/>
      <c r="I38" s="308"/>
      <c r="J38" s="308"/>
      <c r="K38" s="190"/>
    </row>
    <row r="39" spans="2:11" customFormat="1" ht="15" customHeight="1">
      <c r="B39" s="193"/>
      <c r="C39" s="194"/>
      <c r="D39" s="192"/>
      <c r="E39" s="195" t="s">
        <v>57</v>
      </c>
      <c r="F39" s="192"/>
      <c r="G39" s="308" t="s">
        <v>591</v>
      </c>
      <c r="H39" s="308"/>
      <c r="I39" s="308"/>
      <c r="J39" s="308"/>
      <c r="K39" s="190"/>
    </row>
    <row r="40" spans="2:11" customFormat="1" ht="15" customHeight="1">
      <c r="B40" s="193"/>
      <c r="C40" s="194"/>
      <c r="D40" s="192"/>
      <c r="E40" s="195" t="s">
        <v>104</v>
      </c>
      <c r="F40" s="192"/>
      <c r="G40" s="308" t="s">
        <v>592</v>
      </c>
      <c r="H40" s="308"/>
      <c r="I40" s="308"/>
      <c r="J40" s="308"/>
      <c r="K40" s="190"/>
    </row>
    <row r="41" spans="2:11" customFormat="1" ht="15" customHeight="1">
      <c r="B41" s="193"/>
      <c r="C41" s="194"/>
      <c r="D41" s="192"/>
      <c r="E41" s="195" t="s">
        <v>105</v>
      </c>
      <c r="F41" s="192"/>
      <c r="G41" s="308" t="s">
        <v>593</v>
      </c>
      <c r="H41" s="308"/>
      <c r="I41" s="308"/>
      <c r="J41" s="308"/>
      <c r="K41" s="190"/>
    </row>
    <row r="42" spans="2:11" customFormat="1" ht="15" customHeight="1">
      <c r="B42" s="193"/>
      <c r="C42" s="194"/>
      <c r="D42" s="192"/>
      <c r="E42" s="195" t="s">
        <v>594</v>
      </c>
      <c r="F42" s="192"/>
      <c r="G42" s="308" t="s">
        <v>595</v>
      </c>
      <c r="H42" s="308"/>
      <c r="I42" s="308"/>
      <c r="J42" s="308"/>
      <c r="K42" s="190"/>
    </row>
    <row r="43" spans="2:11" customFormat="1" ht="15" customHeight="1">
      <c r="B43" s="193"/>
      <c r="C43" s="194"/>
      <c r="D43" s="192"/>
      <c r="E43" s="195"/>
      <c r="F43" s="192"/>
      <c r="G43" s="308" t="s">
        <v>596</v>
      </c>
      <c r="H43" s="308"/>
      <c r="I43" s="308"/>
      <c r="J43" s="308"/>
      <c r="K43" s="190"/>
    </row>
    <row r="44" spans="2:11" customFormat="1" ht="15" customHeight="1">
      <c r="B44" s="193"/>
      <c r="C44" s="194"/>
      <c r="D44" s="192"/>
      <c r="E44" s="195" t="s">
        <v>597</v>
      </c>
      <c r="F44" s="192"/>
      <c r="G44" s="308" t="s">
        <v>598</v>
      </c>
      <c r="H44" s="308"/>
      <c r="I44" s="308"/>
      <c r="J44" s="308"/>
      <c r="K44" s="190"/>
    </row>
    <row r="45" spans="2:11" customFormat="1" ht="15" customHeight="1">
      <c r="B45" s="193"/>
      <c r="C45" s="194"/>
      <c r="D45" s="192"/>
      <c r="E45" s="195" t="s">
        <v>107</v>
      </c>
      <c r="F45" s="192"/>
      <c r="G45" s="308" t="s">
        <v>599</v>
      </c>
      <c r="H45" s="308"/>
      <c r="I45" s="308"/>
      <c r="J45" s="308"/>
      <c r="K45" s="190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customFormat="1" ht="15" customHeight="1">
      <c r="B47" s="193"/>
      <c r="C47" s="194"/>
      <c r="D47" s="308" t="s">
        <v>600</v>
      </c>
      <c r="E47" s="308"/>
      <c r="F47" s="308"/>
      <c r="G47" s="308"/>
      <c r="H47" s="308"/>
      <c r="I47" s="308"/>
      <c r="J47" s="308"/>
      <c r="K47" s="190"/>
    </row>
    <row r="48" spans="2:11" customFormat="1" ht="15" customHeight="1">
      <c r="B48" s="193"/>
      <c r="C48" s="194"/>
      <c r="D48" s="194"/>
      <c r="E48" s="308" t="s">
        <v>601</v>
      </c>
      <c r="F48" s="308"/>
      <c r="G48" s="308"/>
      <c r="H48" s="308"/>
      <c r="I48" s="308"/>
      <c r="J48" s="308"/>
      <c r="K48" s="190"/>
    </row>
    <row r="49" spans="2:11" customFormat="1" ht="15" customHeight="1">
      <c r="B49" s="193"/>
      <c r="C49" s="194"/>
      <c r="D49" s="194"/>
      <c r="E49" s="308" t="s">
        <v>602</v>
      </c>
      <c r="F49" s="308"/>
      <c r="G49" s="308"/>
      <c r="H49" s="308"/>
      <c r="I49" s="308"/>
      <c r="J49" s="308"/>
      <c r="K49" s="190"/>
    </row>
    <row r="50" spans="2:11" customFormat="1" ht="15" customHeight="1">
      <c r="B50" s="193"/>
      <c r="C50" s="194"/>
      <c r="D50" s="194"/>
      <c r="E50" s="308" t="s">
        <v>603</v>
      </c>
      <c r="F50" s="308"/>
      <c r="G50" s="308"/>
      <c r="H50" s="308"/>
      <c r="I50" s="308"/>
      <c r="J50" s="308"/>
      <c r="K50" s="190"/>
    </row>
    <row r="51" spans="2:11" customFormat="1" ht="15" customHeight="1">
      <c r="B51" s="193"/>
      <c r="C51" s="194"/>
      <c r="D51" s="308" t="s">
        <v>604</v>
      </c>
      <c r="E51" s="308"/>
      <c r="F51" s="308"/>
      <c r="G51" s="308"/>
      <c r="H51" s="308"/>
      <c r="I51" s="308"/>
      <c r="J51" s="308"/>
      <c r="K51" s="190"/>
    </row>
    <row r="52" spans="2:11" customFormat="1" ht="25.5" customHeight="1">
      <c r="B52" s="189"/>
      <c r="C52" s="309" t="s">
        <v>605</v>
      </c>
      <c r="D52" s="309"/>
      <c r="E52" s="309"/>
      <c r="F52" s="309"/>
      <c r="G52" s="309"/>
      <c r="H52" s="309"/>
      <c r="I52" s="309"/>
      <c r="J52" s="309"/>
      <c r="K52" s="190"/>
    </row>
    <row r="53" spans="2:1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customFormat="1" ht="15" customHeight="1">
      <c r="B54" s="189"/>
      <c r="C54" s="308" t="s">
        <v>606</v>
      </c>
      <c r="D54" s="308"/>
      <c r="E54" s="308"/>
      <c r="F54" s="308"/>
      <c r="G54" s="308"/>
      <c r="H54" s="308"/>
      <c r="I54" s="308"/>
      <c r="J54" s="308"/>
      <c r="K54" s="190"/>
    </row>
    <row r="55" spans="2:11" customFormat="1" ht="15" customHeight="1">
      <c r="B55" s="189"/>
      <c r="C55" s="308" t="s">
        <v>607</v>
      </c>
      <c r="D55" s="308"/>
      <c r="E55" s="308"/>
      <c r="F55" s="308"/>
      <c r="G55" s="308"/>
      <c r="H55" s="308"/>
      <c r="I55" s="308"/>
      <c r="J55" s="308"/>
      <c r="K55" s="190"/>
    </row>
    <row r="56" spans="2:1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customFormat="1" ht="15" customHeight="1">
      <c r="B57" s="189"/>
      <c r="C57" s="308" t="s">
        <v>608</v>
      </c>
      <c r="D57" s="308"/>
      <c r="E57" s="308"/>
      <c r="F57" s="308"/>
      <c r="G57" s="308"/>
      <c r="H57" s="308"/>
      <c r="I57" s="308"/>
      <c r="J57" s="308"/>
      <c r="K57" s="190"/>
    </row>
    <row r="58" spans="2:11" customFormat="1" ht="15" customHeight="1">
      <c r="B58" s="189"/>
      <c r="C58" s="194"/>
      <c r="D58" s="308" t="s">
        <v>609</v>
      </c>
      <c r="E58" s="308"/>
      <c r="F58" s="308"/>
      <c r="G58" s="308"/>
      <c r="H58" s="308"/>
      <c r="I58" s="308"/>
      <c r="J58" s="308"/>
      <c r="K58" s="190"/>
    </row>
    <row r="59" spans="2:11" customFormat="1" ht="15" customHeight="1">
      <c r="B59" s="189"/>
      <c r="C59" s="194"/>
      <c r="D59" s="308" t="s">
        <v>610</v>
      </c>
      <c r="E59" s="308"/>
      <c r="F59" s="308"/>
      <c r="G59" s="308"/>
      <c r="H59" s="308"/>
      <c r="I59" s="308"/>
      <c r="J59" s="308"/>
      <c r="K59" s="190"/>
    </row>
    <row r="60" spans="2:11" customFormat="1" ht="15" customHeight="1">
      <c r="B60" s="189"/>
      <c r="C60" s="194"/>
      <c r="D60" s="308" t="s">
        <v>611</v>
      </c>
      <c r="E60" s="308"/>
      <c r="F60" s="308"/>
      <c r="G60" s="308"/>
      <c r="H60" s="308"/>
      <c r="I60" s="308"/>
      <c r="J60" s="308"/>
      <c r="K60" s="190"/>
    </row>
    <row r="61" spans="2:11" customFormat="1" ht="15" customHeight="1">
      <c r="B61" s="189"/>
      <c r="C61" s="194"/>
      <c r="D61" s="308" t="s">
        <v>612</v>
      </c>
      <c r="E61" s="308"/>
      <c r="F61" s="308"/>
      <c r="G61" s="308"/>
      <c r="H61" s="308"/>
      <c r="I61" s="308"/>
      <c r="J61" s="308"/>
      <c r="K61" s="190"/>
    </row>
    <row r="62" spans="2:11" customFormat="1" ht="15" customHeight="1">
      <c r="B62" s="189"/>
      <c r="C62" s="194"/>
      <c r="D62" s="310" t="s">
        <v>613</v>
      </c>
      <c r="E62" s="310"/>
      <c r="F62" s="310"/>
      <c r="G62" s="310"/>
      <c r="H62" s="310"/>
      <c r="I62" s="310"/>
      <c r="J62" s="310"/>
      <c r="K62" s="190"/>
    </row>
    <row r="63" spans="2:11" customFormat="1" ht="15" customHeight="1">
      <c r="B63" s="189"/>
      <c r="C63" s="194"/>
      <c r="D63" s="308" t="s">
        <v>614</v>
      </c>
      <c r="E63" s="308"/>
      <c r="F63" s="308"/>
      <c r="G63" s="308"/>
      <c r="H63" s="308"/>
      <c r="I63" s="308"/>
      <c r="J63" s="308"/>
      <c r="K63" s="190"/>
    </row>
    <row r="64" spans="2:1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customFormat="1" ht="15" customHeight="1">
      <c r="B65" s="189"/>
      <c r="C65" s="194"/>
      <c r="D65" s="308" t="s">
        <v>615</v>
      </c>
      <c r="E65" s="308"/>
      <c r="F65" s="308"/>
      <c r="G65" s="308"/>
      <c r="H65" s="308"/>
      <c r="I65" s="308"/>
      <c r="J65" s="308"/>
      <c r="K65" s="190"/>
    </row>
    <row r="66" spans="2:11" customFormat="1" ht="15" customHeight="1">
      <c r="B66" s="189"/>
      <c r="C66" s="194"/>
      <c r="D66" s="310" t="s">
        <v>616</v>
      </c>
      <c r="E66" s="310"/>
      <c r="F66" s="310"/>
      <c r="G66" s="310"/>
      <c r="H66" s="310"/>
      <c r="I66" s="310"/>
      <c r="J66" s="310"/>
      <c r="K66" s="190"/>
    </row>
    <row r="67" spans="2:11" customFormat="1" ht="15" customHeight="1">
      <c r="B67" s="189"/>
      <c r="C67" s="194"/>
      <c r="D67" s="308" t="s">
        <v>617</v>
      </c>
      <c r="E67" s="308"/>
      <c r="F67" s="308"/>
      <c r="G67" s="308"/>
      <c r="H67" s="308"/>
      <c r="I67" s="308"/>
      <c r="J67" s="308"/>
      <c r="K67" s="190"/>
    </row>
    <row r="68" spans="2:11" customFormat="1" ht="15" customHeight="1">
      <c r="B68" s="189"/>
      <c r="C68" s="194"/>
      <c r="D68" s="308" t="s">
        <v>618</v>
      </c>
      <c r="E68" s="308"/>
      <c r="F68" s="308"/>
      <c r="G68" s="308"/>
      <c r="H68" s="308"/>
      <c r="I68" s="308"/>
      <c r="J68" s="308"/>
      <c r="K68" s="190"/>
    </row>
    <row r="69" spans="2:11" customFormat="1" ht="15" customHeight="1">
      <c r="B69" s="189"/>
      <c r="C69" s="194"/>
      <c r="D69" s="308" t="s">
        <v>619</v>
      </c>
      <c r="E69" s="308"/>
      <c r="F69" s="308"/>
      <c r="G69" s="308"/>
      <c r="H69" s="308"/>
      <c r="I69" s="308"/>
      <c r="J69" s="308"/>
      <c r="K69" s="190"/>
    </row>
    <row r="70" spans="2:11" customFormat="1" ht="15" customHeight="1">
      <c r="B70" s="189"/>
      <c r="C70" s="194"/>
      <c r="D70" s="308" t="s">
        <v>620</v>
      </c>
      <c r="E70" s="308"/>
      <c r="F70" s="308"/>
      <c r="G70" s="308"/>
      <c r="H70" s="308"/>
      <c r="I70" s="308"/>
      <c r="J70" s="308"/>
      <c r="K70" s="190"/>
    </row>
    <row r="71" spans="2:1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customFormat="1" ht="45" customHeight="1">
      <c r="B75" s="206"/>
      <c r="C75" s="303" t="s">
        <v>621</v>
      </c>
      <c r="D75" s="303"/>
      <c r="E75" s="303"/>
      <c r="F75" s="303"/>
      <c r="G75" s="303"/>
      <c r="H75" s="303"/>
      <c r="I75" s="303"/>
      <c r="J75" s="303"/>
      <c r="K75" s="207"/>
    </row>
    <row r="76" spans="2:11" customFormat="1" ht="17.25" customHeight="1">
      <c r="B76" s="206"/>
      <c r="C76" s="208" t="s">
        <v>622</v>
      </c>
      <c r="D76" s="208"/>
      <c r="E76" s="208"/>
      <c r="F76" s="208" t="s">
        <v>623</v>
      </c>
      <c r="G76" s="209"/>
      <c r="H76" s="208" t="s">
        <v>57</v>
      </c>
      <c r="I76" s="208" t="s">
        <v>60</v>
      </c>
      <c r="J76" s="208" t="s">
        <v>624</v>
      </c>
      <c r="K76" s="207"/>
    </row>
    <row r="77" spans="2:11" customFormat="1" ht="17.25" customHeight="1">
      <c r="B77" s="206"/>
      <c r="C77" s="210" t="s">
        <v>625</v>
      </c>
      <c r="D77" s="210"/>
      <c r="E77" s="210"/>
      <c r="F77" s="211" t="s">
        <v>626</v>
      </c>
      <c r="G77" s="212"/>
      <c r="H77" s="210"/>
      <c r="I77" s="210"/>
      <c r="J77" s="210" t="s">
        <v>627</v>
      </c>
      <c r="K77" s="207"/>
    </row>
    <row r="78" spans="2:1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customFormat="1" ht="15" customHeight="1">
      <c r="B79" s="206"/>
      <c r="C79" s="195" t="s">
        <v>56</v>
      </c>
      <c r="D79" s="215"/>
      <c r="E79" s="215"/>
      <c r="F79" s="216" t="s">
        <v>628</v>
      </c>
      <c r="G79" s="217"/>
      <c r="H79" s="195" t="s">
        <v>629</v>
      </c>
      <c r="I79" s="195" t="s">
        <v>630</v>
      </c>
      <c r="J79" s="195">
        <v>20</v>
      </c>
      <c r="K79" s="207"/>
    </row>
    <row r="80" spans="2:11" customFormat="1" ht="15" customHeight="1">
      <c r="B80" s="206"/>
      <c r="C80" s="195" t="s">
        <v>631</v>
      </c>
      <c r="D80" s="195"/>
      <c r="E80" s="195"/>
      <c r="F80" s="216" t="s">
        <v>628</v>
      </c>
      <c r="G80" s="217"/>
      <c r="H80" s="195" t="s">
        <v>632</v>
      </c>
      <c r="I80" s="195" t="s">
        <v>630</v>
      </c>
      <c r="J80" s="195">
        <v>120</v>
      </c>
      <c r="K80" s="207"/>
    </row>
    <row r="81" spans="2:11" customFormat="1" ht="15" customHeight="1">
      <c r="B81" s="218"/>
      <c r="C81" s="195" t="s">
        <v>633</v>
      </c>
      <c r="D81" s="195"/>
      <c r="E81" s="195"/>
      <c r="F81" s="216" t="s">
        <v>634</v>
      </c>
      <c r="G81" s="217"/>
      <c r="H81" s="195" t="s">
        <v>635</v>
      </c>
      <c r="I81" s="195" t="s">
        <v>630</v>
      </c>
      <c r="J81" s="195">
        <v>50</v>
      </c>
      <c r="K81" s="207"/>
    </row>
    <row r="82" spans="2:11" customFormat="1" ht="15" customHeight="1">
      <c r="B82" s="218"/>
      <c r="C82" s="195" t="s">
        <v>636</v>
      </c>
      <c r="D82" s="195"/>
      <c r="E82" s="195"/>
      <c r="F82" s="216" t="s">
        <v>628</v>
      </c>
      <c r="G82" s="217"/>
      <c r="H82" s="195" t="s">
        <v>637</v>
      </c>
      <c r="I82" s="195" t="s">
        <v>638</v>
      </c>
      <c r="J82" s="195"/>
      <c r="K82" s="207"/>
    </row>
    <row r="83" spans="2:11" customFormat="1" ht="15" customHeight="1">
      <c r="B83" s="218"/>
      <c r="C83" s="195" t="s">
        <v>639</v>
      </c>
      <c r="D83" s="195"/>
      <c r="E83" s="195"/>
      <c r="F83" s="216" t="s">
        <v>634</v>
      </c>
      <c r="G83" s="195"/>
      <c r="H83" s="195" t="s">
        <v>640</v>
      </c>
      <c r="I83" s="195" t="s">
        <v>630</v>
      </c>
      <c r="J83" s="195">
        <v>15</v>
      </c>
      <c r="K83" s="207"/>
    </row>
    <row r="84" spans="2:11" customFormat="1" ht="15" customHeight="1">
      <c r="B84" s="218"/>
      <c r="C84" s="195" t="s">
        <v>641</v>
      </c>
      <c r="D84" s="195"/>
      <c r="E84" s="195"/>
      <c r="F84" s="216" t="s">
        <v>634</v>
      </c>
      <c r="G84" s="195"/>
      <c r="H84" s="195" t="s">
        <v>642</v>
      </c>
      <c r="I84" s="195" t="s">
        <v>630</v>
      </c>
      <c r="J84" s="195">
        <v>15</v>
      </c>
      <c r="K84" s="207"/>
    </row>
    <row r="85" spans="2:11" customFormat="1" ht="15" customHeight="1">
      <c r="B85" s="218"/>
      <c r="C85" s="195" t="s">
        <v>643</v>
      </c>
      <c r="D85" s="195"/>
      <c r="E85" s="195"/>
      <c r="F85" s="216" t="s">
        <v>634</v>
      </c>
      <c r="G85" s="195"/>
      <c r="H85" s="195" t="s">
        <v>644</v>
      </c>
      <c r="I85" s="195" t="s">
        <v>630</v>
      </c>
      <c r="J85" s="195">
        <v>20</v>
      </c>
      <c r="K85" s="207"/>
    </row>
    <row r="86" spans="2:11" customFormat="1" ht="15" customHeight="1">
      <c r="B86" s="218"/>
      <c r="C86" s="195" t="s">
        <v>645</v>
      </c>
      <c r="D86" s="195"/>
      <c r="E86" s="195"/>
      <c r="F86" s="216" t="s">
        <v>634</v>
      </c>
      <c r="G86" s="195"/>
      <c r="H86" s="195" t="s">
        <v>646</v>
      </c>
      <c r="I86" s="195" t="s">
        <v>630</v>
      </c>
      <c r="J86" s="195">
        <v>20</v>
      </c>
      <c r="K86" s="207"/>
    </row>
    <row r="87" spans="2:11" customFormat="1" ht="15" customHeight="1">
      <c r="B87" s="218"/>
      <c r="C87" s="195" t="s">
        <v>647</v>
      </c>
      <c r="D87" s="195"/>
      <c r="E87" s="195"/>
      <c r="F87" s="216" t="s">
        <v>634</v>
      </c>
      <c r="G87" s="217"/>
      <c r="H87" s="195" t="s">
        <v>648</v>
      </c>
      <c r="I87" s="195" t="s">
        <v>630</v>
      </c>
      <c r="J87" s="195">
        <v>50</v>
      </c>
      <c r="K87" s="207"/>
    </row>
    <row r="88" spans="2:11" customFormat="1" ht="15" customHeight="1">
      <c r="B88" s="218"/>
      <c r="C88" s="195" t="s">
        <v>649</v>
      </c>
      <c r="D88" s="195"/>
      <c r="E88" s="195"/>
      <c r="F88" s="216" t="s">
        <v>634</v>
      </c>
      <c r="G88" s="217"/>
      <c r="H88" s="195" t="s">
        <v>650</v>
      </c>
      <c r="I88" s="195" t="s">
        <v>630</v>
      </c>
      <c r="J88" s="195">
        <v>20</v>
      </c>
      <c r="K88" s="207"/>
    </row>
    <row r="89" spans="2:11" customFormat="1" ht="15" customHeight="1">
      <c r="B89" s="218"/>
      <c r="C89" s="195" t="s">
        <v>651</v>
      </c>
      <c r="D89" s="195"/>
      <c r="E89" s="195"/>
      <c r="F89" s="216" t="s">
        <v>634</v>
      </c>
      <c r="G89" s="217"/>
      <c r="H89" s="195" t="s">
        <v>652</v>
      </c>
      <c r="I89" s="195" t="s">
        <v>630</v>
      </c>
      <c r="J89" s="195">
        <v>20</v>
      </c>
      <c r="K89" s="207"/>
    </row>
    <row r="90" spans="2:11" customFormat="1" ht="15" customHeight="1">
      <c r="B90" s="218"/>
      <c r="C90" s="195" t="s">
        <v>653</v>
      </c>
      <c r="D90" s="195"/>
      <c r="E90" s="195"/>
      <c r="F90" s="216" t="s">
        <v>634</v>
      </c>
      <c r="G90" s="217"/>
      <c r="H90" s="195" t="s">
        <v>654</v>
      </c>
      <c r="I90" s="195" t="s">
        <v>630</v>
      </c>
      <c r="J90" s="195">
        <v>50</v>
      </c>
      <c r="K90" s="207"/>
    </row>
    <row r="91" spans="2:11" customFormat="1" ht="15" customHeight="1">
      <c r="B91" s="218"/>
      <c r="C91" s="195" t="s">
        <v>655</v>
      </c>
      <c r="D91" s="195"/>
      <c r="E91" s="195"/>
      <c r="F91" s="216" t="s">
        <v>634</v>
      </c>
      <c r="G91" s="217"/>
      <c r="H91" s="195" t="s">
        <v>655</v>
      </c>
      <c r="I91" s="195" t="s">
        <v>630</v>
      </c>
      <c r="J91" s="195">
        <v>50</v>
      </c>
      <c r="K91" s="207"/>
    </row>
    <row r="92" spans="2:11" customFormat="1" ht="15" customHeight="1">
      <c r="B92" s="218"/>
      <c r="C92" s="195" t="s">
        <v>656</v>
      </c>
      <c r="D92" s="195"/>
      <c r="E92" s="195"/>
      <c r="F92" s="216" t="s">
        <v>634</v>
      </c>
      <c r="G92" s="217"/>
      <c r="H92" s="195" t="s">
        <v>657</v>
      </c>
      <c r="I92" s="195" t="s">
        <v>630</v>
      </c>
      <c r="J92" s="195">
        <v>255</v>
      </c>
      <c r="K92" s="207"/>
    </row>
    <row r="93" spans="2:11" customFormat="1" ht="15" customHeight="1">
      <c r="B93" s="218"/>
      <c r="C93" s="195" t="s">
        <v>658</v>
      </c>
      <c r="D93" s="195"/>
      <c r="E93" s="195"/>
      <c r="F93" s="216" t="s">
        <v>628</v>
      </c>
      <c r="G93" s="217"/>
      <c r="H93" s="195" t="s">
        <v>659</v>
      </c>
      <c r="I93" s="195" t="s">
        <v>660</v>
      </c>
      <c r="J93" s="195"/>
      <c r="K93" s="207"/>
    </row>
    <row r="94" spans="2:11" customFormat="1" ht="15" customHeight="1">
      <c r="B94" s="218"/>
      <c r="C94" s="195" t="s">
        <v>661</v>
      </c>
      <c r="D94" s="195"/>
      <c r="E94" s="195"/>
      <c r="F94" s="216" t="s">
        <v>628</v>
      </c>
      <c r="G94" s="217"/>
      <c r="H94" s="195" t="s">
        <v>662</v>
      </c>
      <c r="I94" s="195" t="s">
        <v>663</v>
      </c>
      <c r="J94" s="195"/>
      <c r="K94" s="207"/>
    </row>
    <row r="95" spans="2:11" customFormat="1" ht="15" customHeight="1">
      <c r="B95" s="218"/>
      <c r="C95" s="195" t="s">
        <v>664</v>
      </c>
      <c r="D95" s="195"/>
      <c r="E95" s="195"/>
      <c r="F95" s="216" t="s">
        <v>628</v>
      </c>
      <c r="G95" s="217"/>
      <c r="H95" s="195" t="s">
        <v>664</v>
      </c>
      <c r="I95" s="195" t="s">
        <v>663</v>
      </c>
      <c r="J95" s="195"/>
      <c r="K95" s="207"/>
    </row>
    <row r="96" spans="2:11" customFormat="1" ht="15" customHeight="1">
      <c r="B96" s="218"/>
      <c r="C96" s="195" t="s">
        <v>41</v>
      </c>
      <c r="D96" s="195"/>
      <c r="E96" s="195"/>
      <c r="F96" s="216" t="s">
        <v>628</v>
      </c>
      <c r="G96" s="217"/>
      <c r="H96" s="195" t="s">
        <v>665</v>
      </c>
      <c r="I96" s="195" t="s">
        <v>663</v>
      </c>
      <c r="J96" s="195"/>
      <c r="K96" s="207"/>
    </row>
    <row r="97" spans="2:11" customFormat="1" ht="15" customHeight="1">
      <c r="B97" s="218"/>
      <c r="C97" s="195" t="s">
        <v>51</v>
      </c>
      <c r="D97" s="195"/>
      <c r="E97" s="195"/>
      <c r="F97" s="216" t="s">
        <v>628</v>
      </c>
      <c r="G97" s="217"/>
      <c r="H97" s="195" t="s">
        <v>666</v>
      </c>
      <c r="I97" s="195" t="s">
        <v>663</v>
      </c>
      <c r="J97" s="195"/>
      <c r="K97" s="207"/>
    </row>
    <row r="98" spans="2:1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customFormat="1" ht="45" customHeight="1">
      <c r="B102" s="206"/>
      <c r="C102" s="303" t="s">
        <v>667</v>
      </c>
      <c r="D102" s="303"/>
      <c r="E102" s="303"/>
      <c r="F102" s="303"/>
      <c r="G102" s="303"/>
      <c r="H102" s="303"/>
      <c r="I102" s="303"/>
      <c r="J102" s="303"/>
      <c r="K102" s="207"/>
    </row>
    <row r="103" spans="2:11" customFormat="1" ht="17.25" customHeight="1">
      <c r="B103" s="206"/>
      <c r="C103" s="208" t="s">
        <v>622</v>
      </c>
      <c r="D103" s="208"/>
      <c r="E103" s="208"/>
      <c r="F103" s="208" t="s">
        <v>623</v>
      </c>
      <c r="G103" s="209"/>
      <c r="H103" s="208" t="s">
        <v>57</v>
      </c>
      <c r="I103" s="208" t="s">
        <v>60</v>
      </c>
      <c r="J103" s="208" t="s">
        <v>624</v>
      </c>
      <c r="K103" s="207"/>
    </row>
    <row r="104" spans="2:11" customFormat="1" ht="17.25" customHeight="1">
      <c r="B104" s="206"/>
      <c r="C104" s="210" t="s">
        <v>625</v>
      </c>
      <c r="D104" s="210"/>
      <c r="E104" s="210"/>
      <c r="F104" s="211" t="s">
        <v>626</v>
      </c>
      <c r="G104" s="212"/>
      <c r="H104" s="210"/>
      <c r="I104" s="210"/>
      <c r="J104" s="210" t="s">
        <v>627</v>
      </c>
      <c r="K104" s="207"/>
    </row>
    <row r="105" spans="2:11" customFormat="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customFormat="1" ht="15" customHeight="1">
      <c r="B106" s="206"/>
      <c r="C106" s="195" t="s">
        <v>56</v>
      </c>
      <c r="D106" s="215"/>
      <c r="E106" s="215"/>
      <c r="F106" s="216" t="s">
        <v>628</v>
      </c>
      <c r="G106" s="195"/>
      <c r="H106" s="195" t="s">
        <v>668</v>
      </c>
      <c r="I106" s="195" t="s">
        <v>630</v>
      </c>
      <c r="J106" s="195">
        <v>20</v>
      </c>
      <c r="K106" s="207"/>
    </row>
    <row r="107" spans="2:11" customFormat="1" ht="15" customHeight="1">
      <c r="B107" s="206"/>
      <c r="C107" s="195" t="s">
        <v>631</v>
      </c>
      <c r="D107" s="195"/>
      <c r="E107" s="195"/>
      <c r="F107" s="216" t="s">
        <v>628</v>
      </c>
      <c r="G107" s="195"/>
      <c r="H107" s="195" t="s">
        <v>668</v>
      </c>
      <c r="I107" s="195" t="s">
        <v>630</v>
      </c>
      <c r="J107" s="195">
        <v>120</v>
      </c>
      <c r="K107" s="207"/>
    </row>
    <row r="108" spans="2:11" customFormat="1" ht="15" customHeight="1">
      <c r="B108" s="218"/>
      <c r="C108" s="195" t="s">
        <v>633</v>
      </c>
      <c r="D108" s="195"/>
      <c r="E108" s="195"/>
      <c r="F108" s="216" t="s">
        <v>634</v>
      </c>
      <c r="G108" s="195"/>
      <c r="H108" s="195" t="s">
        <v>668</v>
      </c>
      <c r="I108" s="195" t="s">
        <v>630</v>
      </c>
      <c r="J108" s="195">
        <v>50</v>
      </c>
      <c r="K108" s="207"/>
    </row>
    <row r="109" spans="2:11" customFormat="1" ht="15" customHeight="1">
      <c r="B109" s="218"/>
      <c r="C109" s="195" t="s">
        <v>636</v>
      </c>
      <c r="D109" s="195"/>
      <c r="E109" s="195"/>
      <c r="F109" s="216" t="s">
        <v>628</v>
      </c>
      <c r="G109" s="195"/>
      <c r="H109" s="195" t="s">
        <v>668</v>
      </c>
      <c r="I109" s="195" t="s">
        <v>638</v>
      </c>
      <c r="J109" s="195"/>
      <c r="K109" s="207"/>
    </row>
    <row r="110" spans="2:11" customFormat="1" ht="15" customHeight="1">
      <c r="B110" s="218"/>
      <c r="C110" s="195" t="s">
        <v>647</v>
      </c>
      <c r="D110" s="195"/>
      <c r="E110" s="195"/>
      <c r="F110" s="216" t="s">
        <v>634</v>
      </c>
      <c r="G110" s="195"/>
      <c r="H110" s="195" t="s">
        <v>668</v>
      </c>
      <c r="I110" s="195" t="s">
        <v>630</v>
      </c>
      <c r="J110" s="195">
        <v>50</v>
      </c>
      <c r="K110" s="207"/>
    </row>
    <row r="111" spans="2:11" customFormat="1" ht="15" customHeight="1">
      <c r="B111" s="218"/>
      <c r="C111" s="195" t="s">
        <v>655</v>
      </c>
      <c r="D111" s="195"/>
      <c r="E111" s="195"/>
      <c r="F111" s="216" t="s">
        <v>634</v>
      </c>
      <c r="G111" s="195"/>
      <c r="H111" s="195" t="s">
        <v>668</v>
      </c>
      <c r="I111" s="195" t="s">
        <v>630</v>
      </c>
      <c r="J111" s="195">
        <v>50</v>
      </c>
      <c r="K111" s="207"/>
    </row>
    <row r="112" spans="2:11" customFormat="1" ht="15" customHeight="1">
      <c r="B112" s="218"/>
      <c r="C112" s="195" t="s">
        <v>653</v>
      </c>
      <c r="D112" s="195"/>
      <c r="E112" s="195"/>
      <c r="F112" s="216" t="s">
        <v>634</v>
      </c>
      <c r="G112" s="195"/>
      <c r="H112" s="195" t="s">
        <v>668</v>
      </c>
      <c r="I112" s="195" t="s">
        <v>630</v>
      </c>
      <c r="J112" s="195">
        <v>50</v>
      </c>
      <c r="K112" s="207"/>
    </row>
    <row r="113" spans="2:11" customFormat="1" ht="15" customHeight="1">
      <c r="B113" s="218"/>
      <c r="C113" s="195" t="s">
        <v>56</v>
      </c>
      <c r="D113" s="195"/>
      <c r="E113" s="195"/>
      <c r="F113" s="216" t="s">
        <v>628</v>
      </c>
      <c r="G113" s="195"/>
      <c r="H113" s="195" t="s">
        <v>669</v>
      </c>
      <c r="I113" s="195" t="s">
        <v>630</v>
      </c>
      <c r="J113" s="195">
        <v>20</v>
      </c>
      <c r="K113" s="207"/>
    </row>
    <row r="114" spans="2:11" customFormat="1" ht="15" customHeight="1">
      <c r="B114" s="218"/>
      <c r="C114" s="195" t="s">
        <v>670</v>
      </c>
      <c r="D114" s="195"/>
      <c r="E114" s="195"/>
      <c r="F114" s="216" t="s">
        <v>628</v>
      </c>
      <c r="G114" s="195"/>
      <c r="H114" s="195" t="s">
        <v>671</v>
      </c>
      <c r="I114" s="195" t="s">
        <v>630</v>
      </c>
      <c r="J114" s="195">
        <v>120</v>
      </c>
      <c r="K114" s="207"/>
    </row>
    <row r="115" spans="2:11" customFormat="1" ht="15" customHeight="1">
      <c r="B115" s="218"/>
      <c r="C115" s="195" t="s">
        <v>41</v>
      </c>
      <c r="D115" s="195"/>
      <c r="E115" s="195"/>
      <c r="F115" s="216" t="s">
        <v>628</v>
      </c>
      <c r="G115" s="195"/>
      <c r="H115" s="195" t="s">
        <v>672</v>
      </c>
      <c r="I115" s="195" t="s">
        <v>663</v>
      </c>
      <c r="J115" s="195"/>
      <c r="K115" s="207"/>
    </row>
    <row r="116" spans="2:11" customFormat="1" ht="15" customHeight="1">
      <c r="B116" s="218"/>
      <c r="C116" s="195" t="s">
        <v>51</v>
      </c>
      <c r="D116" s="195"/>
      <c r="E116" s="195"/>
      <c r="F116" s="216" t="s">
        <v>628</v>
      </c>
      <c r="G116" s="195"/>
      <c r="H116" s="195" t="s">
        <v>673</v>
      </c>
      <c r="I116" s="195" t="s">
        <v>663</v>
      </c>
      <c r="J116" s="195"/>
      <c r="K116" s="207"/>
    </row>
    <row r="117" spans="2:11" customFormat="1" ht="15" customHeight="1">
      <c r="B117" s="218"/>
      <c r="C117" s="195" t="s">
        <v>60</v>
      </c>
      <c r="D117" s="195"/>
      <c r="E117" s="195"/>
      <c r="F117" s="216" t="s">
        <v>628</v>
      </c>
      <c r="G117" s="195"/>
      <c r="H117" s="195" t="s">
        <v>674</v>
      </c>
      <c r="I117" s="195" t="s">
        <v>675</v>
      </c>
      <c r="J117" s="195"/>
      <c r="K117" s="207"/>
    </row>
    <row r="118" spans="2:1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customFormat="1" ht="45" customHeight="1">
      <c r="B122" s="232"/>
      <c r="C122" s="304" t="s">
        <v>676</v>
      </c>
      <c r="D122" s="304"/>
      <c r="E122" s="304"/>
      <c r="F122" s="304"/>
      <c r="G122" s="304"/>
      <c r="H122" s="304"/>
      <c r="I122" s="304"/>
      <c r="J122" s="304"/>
      <c r="K122" s="233"/>
    </row>
    <row r="123" spans="2:11" customFormat="1" ht="17.25" customHeight="1">
      <c r="B123" s="234"/>
      <c r="C123" s="208" t="s">
        <v>622</v>
      </c>
      <c r="D123" s="208"/>
      <c r="E123" s="208"/>
      <c r="F123" s="208" t="s">
        <v>623</v>
      </c>
      <c r="G123" s="209"/>
      <c r="H123" s="208" t="s">
        <v>57</v>
      </c>
      <c r="I123" s="208" t="s">
        <v>60</v>
      </c>
      <c r="J123" s="208" t="s">
        <v>624</v>
      </c>
      <c r="K123" s="235"/>
    </row>
    <row r="124" spans="2:11" customFormat="1" ht="17.25" customHeight="1">
      <c r="B124" s="234"/>
      <c r="C124" s="210" t="s">
        <v>625</v>
      </c>
      <c r="D124" s="210"/>
      <c r="E124" s="210"/>
      <c r="F124" s="211" t="s">
        <v>626</v>
      </c>
      <c r="G124" s="212"/>
      <c r="H124" s="210"/>
      <c r="I124" s="210"/>
      <c r="J124" s="210" t="s">
        <v>627</v>
      </c>
      <c r="K124" s="235"/>
    </row>
    <row r="125" spans="2:11" customFormat="1" ht="5.25" customHeight="1">
      <c r="B125" s="236"/>
      <c r="C125" s="213"/>
      <c r="D125" s="213"/>
      <c r="E125" s="213"/>
      <c r="F125" s="213"/>
      <c r="G125" s="237"/>
      <c r="H125" s="213"/>
      <c r="I125" s="213"/>
      <c r="J125" s="213"/>
      <c r="K125" s="238"/>
    </row>
    <row r="126" spans="2:11" customFormat="1" ht="15" customHeight="1">
      <c r="B126" s="236"/>
      <c r="C126" s="195" t="s">
        <v>631</v>
      </c>
      <c r="D126" s="215"/>
      <c r="E126" s="215"/>
      <c r="F126" s="216" t="s">
        <v>628</v>
      </c>
      <c r="G126" s="195"/>
      <c r="H126" s="195" t="s">
        <v>668</v>
      </c>
      <c r="I126" s="195" t="s">
        <v>630</v>
      </c>
      <c r="J126" s="195">
        <v>120</v>
      </c>
      <c r="K126" s="239"/>
    </row>
    <row r="127" spans="2:11" customFormat="1" ht="15" customHeight="1">
      <c r="B127" s="236"/>
      <c r="C127" s="195" t="s">
        <v>677</v>
      </c>
      <c r="D127" s="195"/>
      <c r="E127" s="195"/>
      <c r="F127" s="216" t="s">
        <v>628</v>
      </c>
      <c r="G127" s="195"/>
      <c r="H127" s="195" t="s">
        <v>678</v>
      </c>
      <c r="I127" s="195" t="s">
        <v>630</v>
      </c>
      <c r="J127" s="195" t="s">
        <v>679</v>
      </c>
      <c r="K127" s="239"/>
    </row>
    <row r="128" spans="2:11" customFormat="1" ht="15" customHeight="1">
      <c r="B128" s="236"/>
      <c r="C128" s="195" t="s">
        <v>576</v>
      </c>
      <c r="D128" s="195"/>
      <c r="E128" s="195"/>
      <c r="F128" s="216" t="s">
        <v>628</v>
      </c>
      <c r="G128" s="195"/>
      <c r="H128" s="195" t="s">
        <v>680</v>
      </c>
      <c r="I128" s="195" t="s">
        <v>630</v>
      </c>
      <c r="J128" s="195" t="s">
        <v>679</v>
      </c>
      <c r="K128" s="239"/>
    </row>
    <row r="129" spans="2:11" customFormat="1" ht="15" customHeight="1">
      <c r="B129" s="236"/>
      <c r="C129" s="195" t="s">
        <v>639</v>
      </c>
      <c r="D129" s="195"/>
      <c r="E129" s="195"/>
      <c r="F129" s="216" t="s">
        <v>634</v>
      </c>
      <c r="G129" s="195"/>
      <c r="H129" s="195" t="s">
        <v>640</v>
      </c>
      <c r="I129" s="195" t="s">
        <v>630</v>
      </c>
      <c r="J129" s="195">
        <v>15</v>
      </c>
      <c r="K129" s="239"/>
    </row>
    <row r="130" spans="2:11" customFormat="1" ht="15" customHeight="1">
      <c r="B130" s="236"/>
      <c r="C130" s="195" t="s">
        <v>641</v>
      </c>
      <c r="D130" s="195"/>
      <c r="E130" s="195"/>
      <c r="F130" s="216" t="s">
        <v>634</v>
      </c>
      <c r="G130" s="195"/>
      <c r="H130" s="195" t="s">
        <v>642</v>
      </c>
      <c r="I130" s="195" t="s">
        <v>630</v>
      </c>
      <c r="J130" s="195">
        <v>15</v>
      </c>
      <c r="K130" s="239"/>
    </row>
    <row r="131" spans="2:11" customFormat="1" ht="15" customHeight="1">
      <c r="B131" s="236"/>
      <c r="C131" s="195" t="s">
        <v>643</v>
      </c>
      <c r="D131" s="195"/>
      <c r="E131" s="195"/>
      <c r="F131" s="216" t="s">
        <v>634</v>
      </c>
      <c r="G131" s="195"/>
      <c r="H131" s="195" t="s">
        <v>644</v>
      </c>
      <c r="I131" s="195" t="s">
        <v>630</v>
      </c>
      <c r="J131" s="195">
        <v>20</v>
      </c>
      <c r="K131" s="239"/>
    </row>
    <row r="132" spans="2:11" customFormat="1" ht="15" customHeight="1">
      <c r="B132" s="236"/>
      <c r="C132" s="195" t="s">
        <v>645</v>
      </c>
      <c r="D132" s="195"/>
      <c r="E132" s="195"/>
      <c r="F132" s="216" t="s">
        <v>634</v>
      </c>
      <c r="G132" s="195"/>
      <c r="H132" s="195" t="s">
        <v>646</v>
      </c>
      <c r="I132" s="195" t="s">
        <v>630</v>
      </c>
      <c r="J132" s="195">
        <v>20</v>
      </c>
      <c r="K132" s="239"/>
    </row>
    <row r="133" spans="2:11" customFormat="1" ht="15" customHeight="1">
      <c r="B133" s="236"/>
      <c r="C133" s="195" t="s">
        <v>633</v>
      </c>
      <c r="D133" s="195"/>
      <c r="E133" s="195"/>
      <c r="F133" s="216" t="s">
        <v>634</v>
      </c>
      <c r="G133" s="195"/>
      <c r="H133" s="195" t="s">
        <v>668</v>
      </c>
      <c r="I133" s="195" t="s">
        <v>630</v>
      </c>
      <c r="J133" s="195">
        <v>50</v>
      </c>
      <c r="K133" s="239"/>
    </row>
    <row r="134" spans="2:11" customFormat="1" ht="15" customHeight="1">
      <c r="B134" s="236"/>
      <c r="C134" s="195" t="s">
        <v>647</v>
      </c>
      <c r="D134" s="195"/>
      <c r="E134" s="195"/>
      <c r="F134" s="216" t="s">
        <v>634</v>
      </c>
      <c r="G134" s="195"/>
      <c r="H134" s="195" t="s">
        <v>668</v>
      </c>
      <c r="I134" s="195" t="s">
        <v>630</v>
      </c>
      <c r="J134" s="195">
        <v>50</v>
      </c>
      <c r="K134" s="239"/>
    </row>
    <row r="135" spans="2:11" customFormat="1" ht="15" customHeight="1">
      <c r="B135" s="236"/>
      <c r="C135" s="195" t="s">
        <v>653</v>
      </c>
      <c r="D135" s="195"/>
      <c r="E135" s="195"/>
      <c r="F135" s="216" t="s">
        <v>634</v>
      </c>
      <c r="G135" s="195"/>
      <c r="H135" s="195" t="s">
        <v>668</v>
      </c>
      <c r="I135" s="195" t="s">
        <v>630</v>
      </c>
      <c r="J135" s="195">
        <v>50</v>
      </c>
      <c r="K135" s="239"/>
    </row>
    <row r="136" spans="2:11" customFormat="1" ht="15" customHeight="1">
      <c r="B136" s="236"/>
      <c r="C136" s="195" t="s">
        <v>655</v>
      </c>
      <c r="D136" s="195"/>
      <c r="E136" s="195"/>
      <c r="F136" s="216" t="s">
        <v>634</v>
      </c>
      <c r="G136" s="195"/>
      <c r="H136" s="195" t="s">
        <v>668</v>
      </c>
      <c r="I136" s="195" t="s">
        <v>630</v>
      </c>
      <c r="J136" s="195">
        <v>50</v>
      </c>
      <c r="K136" s="239"/>
    </row>
    <row r="137" spans="2:11" customFormat="1" ht="15" customHeight="1">
      <c r="B137" s="236"/>
      <c r="C137" s="195" t="s">
        <v>656</v>
      </c>
      <c r="D137" s="195"/>
      <c r="E137" s="195"/>
      <c r="F137" s="216" t="s">
        <v>634</v>
      </c>
      <c r="G137" s="195"/>
      <c r="H137" s="195" t="s">
        <v>681</v>
      </c>
      <c r="I137" s="195" t="s">
        <v>630</v>
      </c>
      <c r="J137" s="195">
        <v>255</v>
      </c>
      <c r="K137" s="239"/>
    </row>
    <row r="138" spans="2:11" customFormat="1" ht="15" customHeight="1">
      <c r="B138" s="236"/>
      <c r="C138" s="195" t="s">
        <v>658</v>
      </c>
      <c r="D138" s="195"/>
      <c r="E138" s="195"/>
      <c r="F138" s="216" t="s">
        <v>628</v>
      </c>
      <c r="G138" s="195"/>
      <c r="H138" s="195" t="s">
        <v>682</v>
      </c>
      <c r="I138" s="195" t="s">
        <v>660</v>
      </c>
      <c r="J138" s="195"/>
      <c r="K138" s="239"/>
    </row>
    <row r="139" spans="2:11" customFormat="1" ht="15" customHeight="1">
      <c r="B139" s="236"/>
      <c r="C139" s="195" t="s">
        <v>661</v>
      </c>
      <c r="D139" s="195"/>
      <c r="E139" s="195"/>
      <c r="F139" s="216" t="s">
        <v>628</v>
      </c>
      <c r="G139" s="195"/>
      <c r="H139" s="195" t="s">
        <v>683</v>
      </c>
      <c r="I139" s="195" t="s">
        <v>663</v>
      </c>
      <c r="J139" s="195"/>
      <c r="K139" s="239"/>
    </row>
    <row r="140" spans="2:11" customFormat="1" ht="15" customHeight="1">
      <c r="B140" s="236"/>
      <c r="C140" s="195" t="s">
        <v>664</v>
      </c>
      <c r="D140" s="195"/>
      <c r="E140" s="195"/>
      <c r="F140" s="216" t="s">
        <v>628</v>
      </c>
      <c r="G140" s="195"/>
      <c r="H140" s="195" t="s">
        <v>664</v>
      </c>
      <c r="I140" s="195" t="s">
        <v>663</v>
      </c>
      <c r="J140" s="195"/>
      <c r="K140" s="239"/>
    </row>
    <row r="141" spans="2:11" customFormat="1" ht="15" customHeight="1">
      <c r="B141" s="236"/>
      <c r="C141" s="195" t="s">
        <v>41</v>
      </c>
      <c r="D141" s="195"/>
      <c r="E141" s="195"/>
      <c r="F141" s="216" t="s">
        <v>628</v>
      </c>
      <c r="G141" s="195"/>
      <c r="H141" s="195" t="s">
        <v>684</v>
      </c>
      <c r="I141" s="195" t="s">
        <v>663</v>
      </c>
      <c r="J141" s="195"/>
      <c r="K141" s="239"/>
    </row>
    <row r="142" spans="2:11" customFormat="1" ht="15" customHeight="1">
      <c r="B142" s="236"/>
      <c r="C142" s="195" t="s">
        <v>685</v>
      </c>
      <c r="D142" s="195"/>
      <c r="E142" s="195"/>
      <c r="F142" s="216" t="s">
        <v>628</v>
      </c>
      <c r="G142" s="195"/>
      <c r="H142" s="195" t="s">
        <v>686</v>
      </c>
      <c r="I142" s="195" t="s">
        <v>663</v>
      </c>
      <c r="J142" s="195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customFormat="1" ht="45" customHeight="1">
      <c r="B147" s="206"/>
      <c r="C147" s="303" t="s">
        <v>687</v>
      </c>
      <c r="D147" s="303"/>
      <c r="E147" s="303"/>
      <c r="F147" s="303"/>
      <c r="G147" s="303"/>
      <c r="H147" s="303"/>
      <c r="I147" s="303"/>
      <c r="J147" s="303"/>
      <c r="K147" s="207"/>
    </row>
    <row r="148" spans="2:11" customFormat="1" ht="17.25" customHeight="1">
      <c r="B148" s="206"/>
      <c r="C148" s="208" t="s">
        <v>622</v>
      </c>
      <c r="D148" s="208"/>
      <c r="E148" s="208"/>
      <c r="F148" s="208" t="s">
        <v>623</v>
      </c>
      <c r="G148" s="209"/>
      <c r="H148" s="208" t="s">
        <v>57</v>
      </c>
      <c r="I148" s="208" t="s">
        <v>60</v>
      </c>
      <c r="J148" s="208" t="s">
        <v>624</v>
      </c>
      <c r="K148" s="207"/>
    </row>
    <row r="149" spans="2:11" customFormat="1" ht="17.25" customHeight="1">
      <c r="B149" s="206"/>
      <c r="C149" s="210" t="s">
        <v>625</v>
      </c>
      <c r="D149" s="210"/>
      <c r="E149" s="210"/>
      <c r="F149" s="211" t="s">
        <v>626</v>
      </c>
      <c r="G149" s="212"/>
      <c r="H149" s="210"/>
      <c r="I149" s="210"/>
      <c r="J149" s="210" t="s">
        <v>627</v>
      </c>
      <c r="K149" s="207"/>
    </row>
    <row r="150" spans="2:1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39"/>
    </row>
    <row r="151" spans="2:11" customFormat="1" ht="15" customHeight="1">
      <c r="B151" s="218"/>
      <c r="C151" s="243" t="s">
        <v>631</v>
      </c>
      <c r="D151" s="195"/>
      <c r="E151" s="195"/>
      <c r="F151" s="244" t="s">
        <v>628</v>
      </c>
      <c r="G151" s="195"/>
      <c r="H151" s="243" t="s">
        <v>668</v>
      </c>
      <c r="I151" s="243" t="s">
        <v>630</v>
      </c>
      <c r="J151" s="243">
        <v>120</v>
      </c>
      <c r="K151" s="239"/>
    </row>
    <row r="152" spans="2:11" customFormat="1" ht="15" customHeight="1">
      <c r="B152" s="218"/>
      <c r="C152" s="243" t="s">
        <v>677</v>
      </c>
      <c r="D152" s="195"/>
      <c r="E152" s="195"/>
      <c r="F152" s="244" t="s">
        <v>628</v>
      </c>
      <c r="G152" s="195"/>
      <c r="H152" s="243" t="s">
        <v>688</v>
      </c>
      <c r="I152" s="243" t="s">
        <v>630</v>
      </c>
      <c r="J152" s="243" t="s">
        <v>679</v>
      </c>
      <c r="K152" s="239"/>
    </row>
    <row r="153" spans="2:11" customFormat="1" ht="15" customHeight="1">
      <c r="B153" s="218"/>
      <c r="C153" s="243" t="s">
        <v>576</v>
      </c>
      <c r="D153" s="195"/>
      <c r="E153" s="195"/>
      <c r="F153" s="244" t="s">
        <v>628</v>
      </c>
      <c r="G153" s="195"/>
      <c r="H153" s="243" t="s">
        <v>689</v>
      </c>
      <c r="I153" s="243" t="s">
        <v>630</v>
      </c>
      <c r="J153" s="243" t="s">
        <v>679</v>
      </c>
      <c r="K153" s="239"/>
    </row>
    <row r="154" spans="2:11" customFormat="1" ht="15" customHeight="1">
      <c r="B154" s="218"/>
      <c r="C154" s="243" t="s">
        <v>633</v>
      </c>
      <c r="D154" s="195"/>
      <c r="E154" s="195"/>
      <c r="F154" s="244" t="s">
        <v>634</v>
      </c>
      <c r="G154" s="195"/>
      <c r="H154" s="243" t="s">
        <v>668</v>
      </c>
      <c r="I154" s="243" t="s">
        <v>630</v>
      </c>
      <c r="J154" s="243">
        <v>50</v>
      </c>
      <c r="K154" s="239"/>
    </row>
    <row r="155" spans="2:11" customFormat="1" ht="15" customHeight="1">
      <c r="B155" s="218"/>
      <c r="C155" s="243" t="s">
        <v>636</v>
      </c>
      <c r="D155" s="195"/>
      <c r="E155" s="195"/>
      <c r="F155" s="244" t="s">
        <v>628</v>
      </c>
      <c r="G155" s="195"/>
      <c r="H155" s="243" t="s">
        <v>668</v>
      </c>
      <c r="I155" s="243" t="s">
        <v>638</v>
      </c>
      <c r="J155" s="243"/>
      <c r="K155" s="239"/>
    </row>
    <row r="156" spans="2:11" customFormat="1" ht="15" customHeight="1">
      <c r="B156" s="218"/>
      <c r="C156" s="243" t="s">
        <v>647</v>
      </c>
      <c r="D156" s="195"/>
      <c r="E156" s="195"/>
      <c r="F156" s="244" t="s">
        <v>634</v>
      </c>
      <c r="G156" s="195"/>
      <c r="H156" s="243" t="s">
        <v>668</v>
      </c>
      <c r="I156" s="243" t="s">
        <v>630</v>
      </c>
      <c r="J156" s="243">
        <v>50</v>
      </c>
      <c r="K156" s="239"/>
    </row>
    <row r="157" spans="2:11" customFormat="1" ht="15" customHeight="1">
      <c r="B157" s="218"/>
      <c r="C157" s="243" t="s">
        <v>655</v>
      </c>
      <c r="D157" s="195"/>
      <c r="E157" s="195"/>
      <c r="F157" s="244" t="s">
        <v>634</v>
      </c>
      <c r="G157" s="195"/>
      <c r="H157" s="243" t="s">
        <v>668</v>
      </c>
      <c r="I157" s="243" t="s">
        <v>630</v>
      </c>
      <c r="J157" s="243">
        <v>50</v>
      </c>
      <c r="K157" s="239"/>
    </row>
    <row r="158" spans="2:11" customFormat="1" ht="15" customHeight="1">
      <c r="B158" s="218"/>
      <c r="C158" s="243" t="s">
        <v>653</v>
      </c>
      <c r="D158" s="195"/>
      <c r="E158" s="195"/>
      <c r="F158" s="244" t="s">
        <v>634</v>
      </c>
      <c r="G158" s="195"/>
      <c r="H158" s="243" t="s">
        <v>668</v>
      </c>
      <c r="I158" s="243" t="s">
        <v>630</v>
      </c>
      <c r="J158" s="243">
        <v>50</v>
      </c>
      <c r="K158" s="239"/>
    </row>
    <row r="159" spans="2:11" customFormat="1" ht="15" customHeight="1">
      <c r="B159" s="218"/>
      <c r="C159" s="243" t="s">
        <v>93</v>
      </c>
      <c r="D159" s="195"/>
      <c r="E159" s="195"/>
      <c r="F159" s="244" t="s">
        <v>628</v>
      </c>
      <c r="G159" s="195"/>
      <c r="H159" s="243" t="s">
        <v>690</v>
      </c>
      <c r="I159" s="243" t="s">
        <v>630</v>
      </c>
      <c r="J159" s="243" t="s">
        <v>691</v>
      </c>
      <c r="K159" s="239"/>
    </row>
    <row r="160" spans="2:11" customFormat="1" ht="15" customHeight="1">
      <c r="B160" s="218"/>
      <c r="C160" s="243" t="s">
        <v>692</v>
      </c>
      <c r="D160" s="195"/>
      <c r="E160" s="195"/>
      <c r="F160" s="244" t="s">
        <v>628</v>
      </c>
      <c r="G160" s="195"/>
      <c r="H160" s="243" t="s">
        <v>693</v>
      </c>
      <c r="I160" s="243" t="s">
        <v>663</v>
      </c>
      <c r="J160" s="243"/>
      <c r="K160" s="239"/>
    </row>
    <row r="161" spans="2:11" customFormat="1" ht="15" customHeight="1">
      <c r="B161" s="245"/>
      <c r="C161" s="225"/>
      <c r="D161" s="225"/>
      <c r="E161" s="225"/>
      <c r="F161" s="225"/>
      <c r="G161" s="225"/>
      <c r="H161" s="225"/>
      <c r="I161" s="225"/>
      <c r="J161" s="225"/>
      <c r="K161" s="246"/>
    </row>
    <row r="162" spans="2:11" customFormat="1" ht="18.75" customHeight="1">
      <c r="B162" s="227"/>
      <c r="C162" s="237"/>
      <c r="D162" s="237"/>
      <c r="E162" s="237"/>
      <c r="F162" s="247"/>
      <c r="G162" s="237"/>
      <c r="H162" s="237"/>
      <c r="I162" s="237"/>
      <c r="J162" s="237"/>
      <c r="K162" s="227"/>
    </row>
    <row r="163" spans="2:1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customFormat="1" ht="45" customHeight="1">
      <c r="B165" s="187"/>
      <c r="C165" s="304" t="s">
        <v>694</v>
      </c>
      <c r="D165" s="304"/>
      <c r="E165" s="304"/>
      <c r="F165" s="304"/>
      <c r="G165" s="304"/>
      <c r="H165" s="304"/>
      <c r="I165" s="304"/>
      <c r="J165" s="304"/>
      <c r="K165" s="188"/>
    </row>
    <row r="166" spans="2:11" customFormat="1" ht="17.25" customHeight="1">
      <c r="B166" s="187"/>
      <c r="C166" s="208" t="s">
        <v>622</v>
      </c>
      <c r="D166" s="208"/>
      <c r="E166" s="208"/>
      <c r="F166" s="208" t="s">
        <v>623</v>
      </c>
      <c r="G166" s="248"/>
      <c r="H166" s="249" t="s">
        <v>57</v>
      </c>
      <c r="I166" s="249" t="s">
        <v>60</v>
      </c>
      <c r="J166" s="208" t="s">
        <v>624</v>
      </c>
      <c r="K166" s="188"/>
    </row>
    <row r="167" spans="2:11" customFormat="1" ht="17.25" customHeight="1">
      <c r="B167" s="189"/>
      <c r="C167" s="210" t="s">
        <v>625</v>
      </c>
      <c r="D167" s="210"/>
      <c r="E167" s="210"/>
      <c r="F167" s="211" t="s">
        <v>626</v>
      </c>
      <c r="G167" s="250"/>
      <c r="H167" s="251"/>
      <c r="I167" s="251"/>
      <c r="J167" s="210" t="s">
        <v>627</v>
      </c>
      <c r="K167" s="190"/>
    </row>
    <row r="168" spans="2:1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39"/>
    </row>
    <row r="169" spans="2:11" customFormat="1" ht="15" customHeight="1">
      <c r="B169" s="218"/>
      <c r="C169" s="195" t="s">
        <v>631</v>
      </c>
      <c r="D169" s="195"/>
      <c r="E169" s="195"/>
      <c r="F169" s="216" t="s">
        <v>628</v>
      </c>
      <c r="G169" s="195"/>
      <c r="H169" s="195" t="s">
        <v>668</v>
      </c>
      <c r="I169" s="195" t="s">
        <v>630</v>
      </c>
      <c r="J169" s="195">
        <v>120</v>
      </c>
      <c r="K169" s="239"/>
    </row>
    <row r="170" spans="2:11" customFormat="1" ht="15" customHeight="1">
      <c r="B170" s="218"/>
      <c r="C170" s="195" t="s">
        <v>677</v>
      </c>
      <c r="D170" s="195"/>
      <c r="E170" s="195"/>
      <c r="F170" s="216" t="s">
        <v>628</v>
      </c>
      <c r="G170" s="195"/>
      <c r="H170" s="195" t="s">
        <v>678</v>
      </c>
      <c r="I170" s="195" t="s">
        <v>630</v>
      </c>
      <c r="J170" s="195" t="s">
        <v>679</v>
      </c>
      <c r="K170" s="239"/>
    </row>
    <row r="171" spans="2:11" customFormat="1" ht="15" customHeight="1">
      <c r="B171" s="218"/>
      <c r="C171" s="195" t="s">
        <v>576</v>
      </c>
      <c r="D171" s="195"/>
      <c r="E171" s="195"/>
      <c r="F171" s="216" t="s">
        <v>628</v>
      </c>
      <c r="G171" s="195"/>
      <c r="H171" s="195" t="s">
        <v>695</v>
      </c>
      <c r="I171" s="195" t="s">
        <v>630</v>
      </c>
      <c r="J171" s="195" t="s">
        <v>679</v>
      </c>
      <c r="K171" s="239"/>
    </row>
    <row r="172" spans="2:11" customFormat="1" ht="15" customHeight="1">
      <c r="B172" s="218"/>
      <c r="C172" s="195" t="s">
        <v>633</v>
      </c>
      <c r="D172" s="195"/>
      <c r="E172" s="195"/>
      <c r="F172" s="216" t="s">
        <v>634</v>
      </c>
      <c r="G172" s="195"/>
      <c r="H172" s="195" t="s">
        <v>695</v>
      </c>
      <c r="I172" s="195" t="s">
        <v>630</v>
      </c>
      <c r="J172" s="195">
        <v>50</v>
      </c>
      <c r="K172" s="239"/>
    </row>
    <row r="173" spans="2:11" customFormat="1" ht="15" customHeight="1">
      <c r="B173" s="218"/>
      <c r="C173" s="195" t="s">
        <v>636</v>
      </c>
      <c r="D173" s="195"/>
      <c r="E173" s="195"/>
      <c r="F173" s="216" t="s">
        <v>628</v>
      </c>
      <c r="G173" s="195"/>
      <c r="H173" s="195" t="s">
        <v>695</v>
      </c>
      <c r="I173" s="195" t="s">
        <v>638</v>
      </c>
      <c r="J173" s="195"/>
      <c r="K173" s="239"/>
    </row>
    <row r="174" spans="2:11" customFormat="1" ht="15" customHeight="1">
      <c r="B174" s="218"/>
      <c r="C174" s="195" t="s">
        <v>647</v>
      </c>
      <c r="D174" s="195"/>
      <c r="E174" s="195"/>
      <c r="F174" s="216" t="s">
        <v>634</v>
      </c>
      <c r="G174" s="195"/>
      <c r="H174" s="195" t="s">
        <v>695</v>
      </c>
      <c r="I174" s="195" t="s">
        <v>630</v>
      </c>
      <c r="J174" s="195">
        <v>50</v>
      </c>
      <c r="K174" s="239"/>
    </row>
    <row r="175" spans="2:11" customFormat="1" ht="15" customHeight="1">
      <c r="B175" s="218"/>
      <c r="C175" s="195" t="s">
        <v>655</v>
      </c>
      <c r="D175" s="195"/>
      <c r="E175" s="195"/>
      <c r="F175" s="216" t="s">
        <v>634</v>
      </c>
      <c r="G175" s="195"/>
      <c r="H175" s="195" t="s">
        <v>695</v>
      </c>
      <c r="I175" s="195" t="s">
        <v>630</v>
      </c>
      <c r="J175" s="195">
        <v>50</v>
      </c>
      <c r="K175" s="239"/>
    </row>
    <row r="176" spans="2:11" customFormat="1" ht="15" customHeight="1">
      <c r="B176" s="218"/>
      <c r="C176" s="195" t="s">
        <v>653</v>
      </c>
      <c r="D176" s="195"/>
      <c r="E176" s="195"/>
      <c r="F176" s="216" t="s">
        <v>634</v>
      </c>
      <c r="G176" s="195"/>
      <c r="H176" s="195" t="s">
        <v>695</v>
      </c>
      <c r="I176" s="195" t="s">
        <v>630</v>
      </c>
      <c r="J176" s="195">
        <v>50</v>
      </c>
      <c r="K176" s="239"/>
    </row>
    <row r="177" spans="2:11" customFormat="1" ht="15" customHeight="1">
      <c r="B177" s="218"/>
      <c r="C177" s="195" t="s">
        <v>103</v>
      </c>
      <c r="D177" s="195"/>
      <c r="E177" s="195"/>
      <c r="F177" s="216" t="s">
        <v>628</v>
      </c>
      <c r="G177" s="195"/>
      <c r="H177" s="195" t="s">
        <v>696</v>
      </c>
      <c r="I177" s="195" t="s">
        <v>697</v>
      </c>
      <c r="J177" s="195"/>
      <c r="K177" s="239"/>
    </row>
    <row r="178" spans="2:11" customFormat="1" ht="15" customHeight="1">
      <c r="B178" s="218"/>
      <c r="C178" s="195" t="s">
        <v>60</v>
      </c>
      <c r="D178" s="195"/>
      <c r="E178" s="195"/>
      <c r="F178" s="216" t="s">
        <v>628</v>
      </c>
      <c r="G178" s="195"/>
      <c r="H178" s="195" t="s">
        <v>698</v>
      </c>
      <c r="I178" s="195" t="s">
        <v>699</v>
      </c>
      <c r="J178" s="195">
        <v>1</v>
      </c>
      <c r="K178" s="239"/>
    </row>
    <row r="179" spans="2:11" customFormat="1" ht="15" customHeight="1">
      <c r="B179" s="218"/>
      <c r="C179" s="195" t="s">
        <v>56</v>
      </c>
      <c r="D179" s="195"/>
      <c r="E179" s="195"/>
      <c r="F179" s="216" t="s">
        <v>628</v>
      </c>
      <c r="G179" s="195"/>
      <c r="H179" s="195" t="s">
        <v>700</v>
      </c>
      <c r="I179" s="195" t="s">
        <v>630</v>
      </c>
      <c r="J179" s="195">
        <v>20</v>
      </c>
      <c r="K179" s="239"/>
    </row>
    <row r="180" spans="2:11" customFormat="1" ht="15" customHeight="1">
      <c r="B180" s="218"/>
      <c r="C180" s="195" t="s">
        <v>57</v>
      </c>
      <c r="D180" s="195"/>
      <c r="E180" s="195"/>
      <c r="F180" s="216" t="s">
        <v>628</v>
      </c>
      <c r="G180" s="195"/>
      <c r="H180" s="195" t="s">
        <v>701</v>
      </c>
      <c r="I180" s="195" t="s">
        <v>630</v>
      </c>
      <c r="J180" s="195">
        <v>255</v>
      </c>
      <c r="K180" s="239"/>
    </row>
    <row r="181" spans="2:11" customFormat="1" ht="15" customHeight="1">
      <c r="B181" s="218"/>
      <c r="C181" s="195" t="s">
        <v>104</v>
      </c>
      <c r="D181" s="195"/>
      <c r="E181" s="195"/>
      <c r="F181" s="216" t="s">
        <v>628</v>
      </c>
      <c r="G181" s="195"/>
      <c r="H181" s="195" t="s">
        <v>592</v>
      </c>
      <c r="I181" s="195" t="s">
        <v>630</v>
      </c>
      <c r="J181" s="195">
        <v>10</v>
      </c>
      <c r="K181" s="239"/>
    </row>
    <row r="182" spans="2:11" customFormat="1" ht="15" customHeight="1">
      <c r="B182" s="218"/>
      <c r="C182" s="195" t="s">
        <v>105</v>
      </c>
      <c r="D182" s="195"/>
      <c r="E182" s="195"/>
      <c r="F182" s="216" t="s">
        <v>628</v>
      </c>
      <c r="G182" s="195"/>
      <c r="H182" s="195" t="s">
        <v>702</v>
      </c>
      <c r="I182" s="195" t="s">
        <v>663</v>
      </c>
      <c r="J182" s="195"/>
      <c r="K182" s="239"/>
    </row>
    <row r="183" spans="2:11" customFormat="1" ht="15" customHeight="1">
      <c r="B183" s="218"/>
      <c r="C183" s="195" t="s">
        <v>703</v>
      </c>
      <c r="D183" s="195"/>
      <c r="E183" s="195"/>
      <c r="F183" s="216" t="s">
        <v>628</v>
      </c>
      <c r="G183" s="195"/>
      <c r="H183" s="195" t="s">
        <v>704</v>
      </c>
      <c r="I183" s="195" t="s">
        <v>663</v>
      </c>
      <c r="J183" s="195"/>
      <c r="K183" s="239"/>
    </row>
    <row r="184" spans="2:11" customFormat="1" ht="15" customHeight="1">
      <c r="B184" s="218"/>
      <c r="C184" s="195" t="s">
        <v>692</v>
      </c>
      <c r="D184" s="195"/>
      <c r="E184" s="195"/>
      <c r="F184" s="216" t="s">
        <v>628</v>
      </c>
      <c r="G184" s="195"/>
      <c r="H184" s="195" t="s">
        <v>705</v>
      </c>
      <c r="I184" s="195" t="s">
        <v>663</v>
      </c>
      <c r="J184" s="195"/>
      <c r="K184" s="239"/>
    </row>
    <row r="185" spans="2:11" customFormat="1" ht="15" customHeight="1">
      <c r="B185" s="218"/>
      <c r="C185" s="195" t="s">
        <v>107</v>
      </c>
      <c r="D185" s="195"/>
      <c r="E185" s="195"/>
      <c r="F185" s="216" t="s">
        <v>634</v>
      </c>
      <c r="G185" s="195"/>
      <c r="H185" s="195" t="s">
        <v>706</v>
      </c>
      <c r="I185" s="195" t="s">
        <v>630</v>
      </c>
      <c r="J185" s="195">
        <v>50</v>
      </c>
      <c r="K185" s="239"/>
    </row>
    <row r="186" spans="2:11" customFormat="1" ht="15" customHeight="1">
      <c r="B186" s="218"/>
      <c r="C186" s="195" t="s">
        <v>707</v>
      </c>
      <c r="D186" s="195"/>
      <c r="E186" s="195"/>
      <c r="F186" s="216" t="s">
        <v>634</v>
      </c>
      <c r="G186" s="195"/>
      <c r="H186" s="195" t="s">
        <v>708</v>
      </c>
      <c r="I186" s="195" t="s">
        <v>709</v>
      </c>
      <c r="J186" s="195"/>
      <c r="K186" s="239"/>
    </row>
    <row r="187" spans="2:11" customFormat="1" ht="15" customHeight="1">
      <c r="B187" s="218"/>
      <c r="C187" s="195" t="s">
        <v>710</v>
      </c>
      <c r="D187" s="195"/>
      <c r="E187" s="195"/>
      <c r="F187" s="216" t="s">
        <v>634</v>
      </c>
      <c r="G187" s="195"/>
      <c r="H187" s="195" t="s">
        <v>711</v>
      </c>
      <c r="I187" s="195" t="s">
        <v>709</v>
      </c>
      <c r="J187" s="195"/>
      <c r="K187" s="239"/>
    </row>
    <row r="188" spans="2:11" customFormat="1" ht="15" customHeight="1">
      <c r="B188" s="218"/>
      <c r="C188" s="195" t="s">
        <v>712</v>
      </c>
      <c r="D188" s="195"/>
      <c r="E188" s="195"/>
      <c r="F188" s="216" t="s">
        <v>634</v>
      </c>
      <c r="G188" s="195"/>
      <c r="H188" s="195" t="s">
        <v>713</v>
      </c>
      <c r="I188" s="195" t="s">
        <v>709</v>
      </c>
      <c r="J188" s="195"/>
      <c r="K188" s="239"/>
    </row>
    <row r="189" spans="2:11" customFormat="1" ht="15" customHeight="1">
      <c r="B189" s="218"/>
      <c r="C189" s="252" t="s">
        <v>714</v>
      </c>
      <c r="D189" s="195"/>
      <c r="E189" s="195"/>
      <c r="F189" s="216" t="s">
        <v>634</v>
      </c>
      <c r="G189" s="195"/>
      <c r="H189" s="195" t="s">
        <v>715</v>
      </c>
      <c r="I189" s="195" t="s">
        <v>716</v>
      </c>
      <c r="J189" s="253" t="s">
        <v>717</v>
      </c>
      <c r="K189" s="239"/>
    </row>
    <row r="190" spans="2:11" customFormat="1" ht="15" customHeight="1">
      <c r="B190" s="218"/>
      <c r="C190" s="252" t="s">
        <v>45</v>
      </c>
      <c r="D190" s="195"/>
      <c r="E190" s="195"/>
      <c r="F190" s="216" t="s">
        <v>628</v>
      </c>
      <c r="G190" s="195"/>
      <c r="H190" s="192" t="s">
        <v>718</v>
      </c>
      <c r="I190" s="195" t="s">
        <v>719</v>
      </c>
      <c r="J190" s="195"/>
      <c r="K190" s="239"/>
    </row>
    <row r="191" spans="2:11" customFormat="1" ht="15" customHeight="1">
      <c r="B191" s="218"/>
      <c r="C191" s="252" t="s">
        <v>720</v>
      </c>
      <c r="D191" s="195"/>
      <c r="E191" s="195"/>
      <c r="F191" s="216" t="s">
        <v>628</v>
      </c>
      <c r="G191" s="195"/>
      <c r="H191" s="195" t="s">
        <v>721</v>
      </c>
      <c r="I191" s="195" t="s">
        <v>663</v>
      </c>
      <c r="J191" s="195"/>
      <c r="K191" s="239"/>
    </row>
    <row r="192" spans="2:11" customFormat="1" ht="15" customHeight="1">
      <c r="B192" s="218"/>
      <c r="C192" s="252" t="s">
        <v>722</v>
      </c>
      <c r="D192" s="195"/>
      <c r="E192" s="195"/>
      <c r="F192" s="216" t="s">
        <v>628</v>
      </c>
      <c r="G192" s="195"/>
      <c r="H192" s="195" t="s">
        <v>723</v>
      </c>
      <c r="I192" s="195" t="s">
        <v>663</v>
      </c>
      <c r="J192" s="195"/>
      <c r="K192" s="239"/>
    </row>
    <row r="193" spans="2:11" customFormat="1" ht="15" customHeight="1">
      <c r="B193" s="218"/>
      <c r="C193" s="252" t="s">
        <v>724</v>
      </c>
      <c r="D193" s="195"/>
      <c r="E193" s="195"/>
      <c r="F193" s="216" t="s">
        <v>634</v>
      </c>
      <c r="G193" s="195"/>
      <c r="H193" s="195" t="s">
        <v>725</v>
      </c>
      <c r="I193" s="195" t="s">
        <v>663</v>
      </c>
      <c r="J193" s="195"/>
      <c r="K193" s="239"/>
    </row>
    <row r="194" spans="2:11" customFormat="1" ht="15" customHeight="1">
      <c r="B194" s="245"/>
      <c r="C194" s="254"/>
      <c r="D194" s="225"/>
      <c r="E194" s="225"/>
      <c r="F194" s="225"/>
      <c r="G194" s="225"/>
      <c r="H194" s="225"/>
      <c r="I194" s="225"/>
      <c r="J194" s="225"/>
      <c r="K194" s="246"/>
    </row>
    <row r="195" spans="2:11" customFormat="1" ht="18.75" customHeight="1">
      <c r="B195" s="227"/>
      <c r="C195" s="237"/>
      <c r="D195" s="237"/>
      <c r="E195" s="237"/>
      <c r="F195" s="247"/>
      <c r="G195" s="237"/>
      <c r="H195" s="237"/>
      <c r="I195" s="237"/>
      <c r="J195" s="237"/>
      <c r="K195" s="227"/>
    </row>
    <row r="196" spans="2:11" customFormat="1" ht="18.75" customHeight="1">
      <c r="B196" s="227"/>
      <c r="C196" s="237"/>
      <c r="D196" s="237"/>
      <c r="E196" s="237"/>
      <c r="F196" s="247"/>
      <c r="G196" s="237"/>
      <c r="H196" s="237"/>
      <c r="I196" s="237"/>
      <c r="J196" s="237"/>
      <c r="K196" s="227"/>
    </row>
    <row r="197" spans="2:11" customFormat="1" ht="18.75" customHeight="1"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</row>
    <row r="198" spans="2:11" customFormat="1" ht="13.5">
      <c r="B198" s="184"/>
      <c r="C198" s="185"/>
      <c r="D198" s="185"/>
      <c r="E198" s="185"/>
      <c r="F198" s="185"/>
      <c r="G198" s="185"/>
      <c r="H198" s="185"/>
      <c r="I198" s="185"/>
      <c r="J198" s="185"/>
      <c r="K198" s="186"/>
    </row>
    <row r="199" spans="2:11" customFormat="1" ht="21">
      <c r="B199" s="187"/>
      <c r="C199" s="304" t="s">
        <v>726</v>
      </c>
      <c r="D199" s="304"/>
      <c r="E199" s="304"/>
      <c r="F199" s="304"/>
      <c r="G199" s="304"/>
      <c r="H199" s="304"/>
      <c r="I199" s="304"/>
      <c r="J199" s="304"/>
      <c r="K199" s="188"/>
    </row>
    <row r="200" spans="2:11" customFormat="1" ht="25.5" customHeight="1">
      <c r="B200" s="187"/>
      <c r="C200" s="255" t="s">
        <v>727</v>
      </c>
      <c r="D200" s="255"/>
      <c r="E200" s="255"/>
      <c r="F200" s="255" t="s">
        <v>728</v>
      </c>
      <c r="G200" s="256"/>
      <c r="H200" s="305" t="s">
        <v>729</v>
      </c>
      <c r="I200" s="305"/>
      <c r="J200" s="305"/>
      <c r="K200" s="188"/>
    </row>
    <row r="201" spans="2:11" customFormat="1" ht="5.25" customHeight="1">
      <c r="B201" s="218"/>
      <c r="C201" s="213"/>
      <c r="D201" s="213"/>
      <c r="E201" s="213"/>
      <c r="F201" s="213"/>
      <c r="G201" s="237"/>
      <c r="H201" s="213"/>
      <c r="I201" s="213"/>
      <c r="J201" s="213"/>
      <c r="K201" s="239"/>
    </row>
    <row r="202" spans="2:11" customFormat="1" ht="15" customHeight="1">
      <c r="B202" s="218"/>
      <c r="C202" s="195" t="s">
        <v>719</v>
      </c>
      <c r="D202" s="195"/>
      <c r="E202" s="195"/>
      <c r="F202" s="216" t="s">
        <v>46</v>
      </c>
      <c r="G202" s="195"/>
      <c r="H202" s="306" t="s">
        <v>730</v>
      </c>
      <c r="I202" s="306"/>
      <c r="J202" s="306"/>
      <c r="K202" s="239"/>
    </row>
    <row r="203" spans="2:11" customFormat="1" ht="15" customHeight="1">
      <c r="B203" s="218"/>
      <c r="C203" s="195"/>
      <c r="D203" s="195"/>
      <c r="E203" s="195"/>
      <c r="F203" s="216" t="s">
        <v>47</v>
      </c>
      <c r="G203" s="195"/>
      <c r="H203" s="306" t="s">
        <v>731</v>
      </c>
      <c r="I203" s="306"/>
      <c r="J203" s="306"/>
      <c r="K203" s="239"/>
    </row>
    <row r="204" spans="2:11" customFormat="1" ht="15" customHeight="1">
      <c r="B204" s="218"/>
      <c r="C204" s="195"/>
      <c r="D204" s="195"/>
      <c r="E204" s="195"/>
      <c r="F204" s="216" t="s">
        <v>50</v>
      </c>
      <c r="G204" s="195"/>
      <c r="H204" s="306" t="s">
        <v>732</v>
      </c>
      <c r="I204" s="306"/>
      <c r="J204" s="306"/>
      <c r="K204" s="239"/>
    </row>
    <row r="205" spans="2:11" customFormat="1" ht="15" customHeight="1">
      <c r="B205" s="218"/>
      <c r="C205" s="195"/>
      <c r="D205" s="195"/>
      <c r="E205" s="195"/>
      <c r="F205" s="216" t="s">
        <v>48</v>
      </c>
      <c r="G205" s="195"/>
      <c r="H205" s="306" t="s">
        <v>733</v>
      </c>
      <c r="I205" s="306"/>
      <c r="J205" s="306"/>
      <c r="K205" s="239"/>
    </row>
    <row r="206" spans="2:11" customFormat="1" ht="15" customHeight="1">
      <c r="B206" s="218"/>
      <c r="C206" s="195"/>
      <c r="D206" s="195"/>
      <c r="E206" s="195"/>
      <c r="F206" s="216" t="s">
        <v>49</v>
      </c>
      <c r="G206" s="195"/>
      <c r="H206" s="306" t="s">
        <v>734</v>
      </c>
      <c r="I206" s="306"/>
      <c r="J206" s="306"/>
      <c r="K206" s="239"/>
    </row>
    <row r="207" spans="2:11" customFormat="1" ht="15" customHeight="1">
      <c r="B207" s="218"/>
      <c r="C207" s="195"/>
      <c r="D207" s="195"/>
      <c r="E207" s="195"/>
      <c r="F207" s="216"/>
      <c r="G207" s="195"/>
      <c r="H207" s="195"/>
      <c r="I207" s="195"/>
      <c r="J207" s="195"/>
      <c r="K207" s="239"/>
    </row>
    <row r="208" spans="2:11" customFormat="1" ht="15" customHeight="1">
      <c r="B208" s="218"/>
      <c r="C208" s="195" t="s">
        <v>675</v>
      </c>
      <c r="D208" s="195"/>
      <c r="E208" s="195"/>
      <c r="F208" s="216" t="s">
        <v>82</v>
      </c>
      <c r="G208" s="195"/>
      <c r="H208" s="306" t="s">
        <v>735</v>
      </c>
      <c r="I208" s="306"/>
      <c r="J208" s="306"/>
      <c r="K208" s="239"/>
    </row>
    <row r="209" spans="2:11" customFormat="1" ht="15" customHeight="1">
      <c r="B209" s="218"/>
      <c r="C209" s="195"/>
      <c r="D209" s="195"/>
      <c r="E209" s="195"/>
      <c r="F209" s="216" t="s">
        <v>570</v>
      </c>
      <c r="G209" s="195"/>
      <c r="H209" s="306" t="s">
        <v>571</v>
      </c>
      <c r="I209" s="306"/>
      <c r="J209" s="306"/>
      <c r="K209" s="239"/>
    </row>
    <row r="210" spans="2:11" customFormat="1" ht="15" customHeight="1">
      <c r="B210" s="218"/>
      <c r="C210" s="195"/>
      <c r="D210" s="195"/>
      <c r="E210" s="195"/>
      <c r="F210" s="216" t="s">
        <v>568</v>
      </c>
      <c r="G210" s="195"/>
      <c r="H210" s="306" t="s">
        <v>736</v>
      </c>
      <c r="I210" s="306"/>
      <c r="J210" s="306"/>
      <c r="K210" s="239"/>
    </row>
    <row r="211" spans="2:11" customFormat="1" ht="15" customHeight="1">
      <c r="B211" s="257"/>
      <c r="C211" s="195"/>
      <c r="D211" s="195"/>
      <c r="E211" s="195"/>
      <c r="F211" s="216" t="s">
        <v>572</v>
      </c>
      <c r="G211" s="252"/>
      <c r="H211" s="307" t="s">
        <v>573</v>
      </c>
      <c r="I211" s="307"/>
      <c r="J211" s="307"/>
      <c r="K211" s="258"/>
    </row>
    <row r="212" spans="2:11" customFormat="1" ht="15" customHeight="1">
      <c r="B212" s="257"/>
      <c r="C212" s="195"/>
      <c r="D212" s="195"/>
      <c r="E212" s="195"/>
      <c r="F212" s="216" t="s">
        <v>574</v>
      </c>
      <c r="G212" s="252"/>
      <c r="H212" s="307" t="s">
        <v>171</v>
      </c>
      <c r="I212" s="307"/>
      <c r="J212" s="307"/>
      <c r="K212" s="258"/>
    </row>
    <row r="213" spans="2:11" customFormat="1" ht="15" customHeight="1">
      <c r="B213" s="257"/>
      <c r="C213" s="195"/>
      <c r="D213" s="195"/>
      <c r="E213" s="195"/>
      <c r="F213" s="216"/>
      <c r="G213" s="252"/>
      <c r="H213" s="243"/>
      <c r="I213" s="243"/>
      <c r="J213" s="243"/>
      <c r="K213" s="258"/>
    </row>
    <row r="214" spans="2:11" customFormat="1" ht="15" customHeight="1">
      <c r="B214" s="257"/>
      <c r="C214" s="195" t="s">
        <v>699</v>
      </c>
      <c r="D214" s="195"/>
      <c r="E214" s="195"/>
      <c r="F214" s="216">
        <v>1</v>
      </c>
      <c r="G214" s="252"/>
      <c r="H214" s="307" t="s">
        <v>737</v>
      </c>
      <c r="I214" s="307"/>
      <c r="J214" s="307"/>
      <c r="K214" s="258"/>
    </row>
    <row r="215" spans="2:11" customFormat="1" ht="15" customHeight="1">
      <c r="B215" s="257"/>
      <c r="C215" s="195"/>
      <c r="D215" s="195"/>
      <c r="E215" s="195"/>
      <c r="F215" s="216">
        <v>2</v>
      </c>
      <c r="G215" s="252"/>
      <c r="H215" s="307" t="s">
        <v>738</v>
      </c>
      <c r="I215" s="307"/>
      <c r="J215" s="307"/>
      <c r="K215" s="258"/>
    </row>
    <row r="216" spans="2:11" customFormat="1" ht="15" customHeight="1">
      <c r="B216" s="257"/>
      <c r="C216" s="195"/>
      <c r="D216" s="195"/>
      <c r="E216" s="195"/>
      <c r="F216" s="216">
        <v>3</v>
      </c>
      <c r="G216" s="252"/>
      <c r="H216" s="307" t="s">
        <v>739</v>
      </c>
      <c r="I216" s="307"/>
      <c r="J216" s="307"/>
      <c r="K216" s="258"/>
    </row>
    <row r="217" spans="2:11" customFormat="1" ht="15" customHeight="1">
      <c r="B217" s="257"/>
      <c r="C217" s="195"/>
      <c r="D217" s="195"/>
      <c r="E217" s="195"/>
      <c r="F217" s="216">
        <v>4</v>
      </c>
      <c r="G217" s="252"/>
      <c r="H217" s="307" t="s">
        <v>740</v>
      </c>
      <c r="I217" s="307"/>
      <c r="J217" s="307"/>
      <c r="K217" s="258"/>
    </row>
    <row r="218" spans="2:11" customFormat="1" ht="12.75" customHeight="1">
      <c r="B218" s="259"/>
      <c r="C218" s="260"/>
      <c r="D218" s="260"/>
      <c r="E218" s="260"/>
      <c r="F218" s="260"/>
      <c r="G218" s="260"/>
      <c r="H218" s="260"/>
      <c r="I218" s="260"/>
      <c r="J218" s="260"/>
      <c r="K218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3" ma:contentTypeDescription="Vytvoří nový dokument" ma:contentTypeScope="" ma:versionID="f5afe6d1a53f3676649bbb85f4fc011b">
  <xsd:schema xmlns:xsd="http://www.w3.org/2001/XMLSchema" xmlns:xs="http://www.w3.org/2001/XMLSchema" xmlns:p="http://schemas.microsoft.com/office/2006/metadata/properties" xmlns:ns2="493f45b7-546f-487f-b58b-87375ad7d967" xmlns:ns3="d6cb2e36-0b46-4b61-adac-d709b9c6d8e0" targetNamespace="http://schemas.microsoft.com/office/2006/metadata/properties" ma:root="true" ma:fieldsID="714015ef5e9248038e3e34c9514d1fd4" ns2:_="" ns3:_="">
    <xsd:import namespace="493f45b7-546f-487f-b58b-87375ad7d967"/>
    <xsd:import namespace="d6cb2e36-0b46-4b61-adac-d709b9c6d8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1e47f3d-bbe2-4b12-b68f-bcc6dd7b57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b2e36-0b46-4b61-adac-d709b9c6d8e0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560fc666-1359-4cbd-a0f9-04f00c96c33e}" ma:internalName="TaxCatchAll" ma:showField="CatchAllData" ma:web="d6cb2e36-0b46-4b61-adac-d709b9c6d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74E675-BC46-4D12-A4FB-DB2F5D991B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FA46E4-92D8-4667-8C22-0E8A6ECD4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3f45b7-546f-487f-b58b-87375ad7d967"/>
    <ds:schemaRef ds:uri="d6cb2e36-0b46-4b61-adac-d709b9c6d8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SO000 - Vedlejší rozpočto...</vt:lpstr>
      <vt:lpstr>SO201 - Lávka L12</vt:lpstr>
      <vt:lpstr>Pokyny pro vyplnění</vt:lpstr>
      <vt:lpstr>'Rekapitulace stavby'!Názvy_tisku</vt:lpstr>
      <vt:lpstr>'SO000 - Vedlejší rozpočto...'!Názvy_tisku</vt:lpstr>
      <vt:lpstr>'SO201 - Lávka L12'!Názvy_tisku</vt:lpstr>
      <vt:lpstr>'Pokyny pro vyplnění'!Oblast_tisku</vt:lpstr>
      <vt:lpstr>'Rekapitulace stavby'!Oblast_tisku</vt:lpstr>
      <vt:lpstr>'SO000 - Vedlejší rozpočto...'!Oblast_tisku</vt:lpstr>
      <vt:lpstr>'SO201 - Lávka L12'!Oblast_tisku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PONVIA-002\petra</dc:creator>
  <cp:lastModifiedBy>Sehnal Pavel, Ing.</cp:lastModifiedBy>
  <dcterms:created xsi:type="dcterms:W3CDTF">2023-02-10T11:36:48Z</dcterms:created>
  <dcterms:modified xsi:type="dcterms:W3CDTF">2023-03-02T08:16:23Z</dcterms:modified>
</cp:coreProperties>
</file>