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4a15de93dd4560c/Desktop/"/>
    </mc:Choice>
  </mc:AlternateContent>
  <xr:revisionPtr revIDLastSave="0" documentId="8_{8D4E0C78-AF8F-431B-AA1C-C890061EF6F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rehlad rozpočtových nákladov" sheetId="6" r:id="rId1"/>
    <sheet name="Rekapitulacia" sheetId="9" r:id="rId2"/>
    <sheet name="Kryci list" sheetId="10" r:id="rId3"/>
    <sheet name="Popis prehľadu" sheetId="7" r:id="rId4"/>
  </sheets>
  <externalReferences>
    <externalReference r:id="rId5"/>
  </externalReferences>
  <definedNames>
    <definedName name="fakt1R">#REF!</definedName>
    <definedName name="JPRL">#REF!</definedName>
    <definedName name="Lesné_oblasti_alebo_podoblasti_Vysoký_stupeň_ohrozenia_podkôrnym_hmyzom">#REF!</definedName>
    <definedName name="_xlnm.Print_Titles" localSheetId="1">Rekapitulacia!$8:$10</definedName>
    <definedName name="_xlnm.Print_Area" localSheetId="2">'Kryci list'!$A:$J</definedName>
    <definedName name="_xlnm.Print_Area" localSheetId="1">Rekapitulacia!$A:$G</definedName>
    <definedName name="Smre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0" l="1"/>
  <c r="J30" i="10" s="1"/>
  <c r="J26" i="10"/>
  <c r="J20" i="10"/>
  <c r="F19" i="10"/>
  <c r="J14" i="10"/>
  <c r="F14" i="10"/>
  <c r="J13" i="10"/>
  <c r="F13" i="10"/>
  <c r="J12" i="10"/>
  <c r="F12" i="10"/>
  <c r="F1" i="10"/>
  <c r="B8" i="9"/>
  <c r="N192" i="6"/>
  <c r="L192" i="6"/>
  <c r="J192" i="6"/>
  <c r="H192" i="6"/>
  <c r="N191" i="6"/>
  <c r="L191" i="6"/>
  <c r="J191" i="6"/>
  <c r="I191" i="6"/>
  <c r="N190" i="6"/>
  <c r="L190" i="6"/>
  <c r="J190" i="6"/>
  <c r="H190" i="6"/>
  <c r="N189" i="6"/>
  <c r="L189" i="6"/>
  <c r="J189" i="6"/>
  <c r="I189" i="6"/>
  <c r="N188" i="6"/>
  <c r="L188" i="6"/>
  <c r="J188" i="6"/>
  <c r="H188" i="6"/>
  <c r="N187" i="6"/>
  <c r="L187" i="6"/>
  <c r="J187" i="6"/>
  <c r="H187" i="6"/>
  <c r="N186" i="6"/>
  <c r="L186" i="6"/>
  <c r="J186" i="6"/>
  <c r="I186" i="6"/>
  <c r="N185" i="6"/>
  <c r="L185" i="6"/>
  <c r="J185" i="6"/>
  <c r="H185" i="6"/>
  <c r="N184" i="6"/>
  <c r="L184" i="6"/>
  <c r="J184" i="6"/>
  <c r="I184" i="6"/>
  <c r="N183" i="6"/>
  <c r="L183" i="6"/>
  <c r="J183" i="6"/>
  <c r="H183" i="6"/>
  <c r="N182" i="6"/>
  <c r="L182" i="6"/>
  <c r="J182" i="6"/>
  <c r="I182" i="6"/>
  <c r="N181" i="6"/>
  <c r="L181" i="6"/>
  <c r="J181" i="6"/>
  <c r="H181" i="6"/>
  <c r="N180" i="6"/>
  <c r="L180" i="6"/>
  <c r="J180" i="6"/>
  <c r="I180" i="6"/>
  <c r="N179" i="6"/>
  <c r="L179" i="6"/>
  <c r="J179" i="6"/>
  <c r="H179" i="6"/>
  <c r="N178" i="6"/>
  <c r="L178" i="6"/>
  <c r="J178" i="6"/>
  <c r="I178" i="6"/>
  <c r="N177" i="6"/>
  <c r="L177" i="6"/>
  <c r="J177" i="6"/>
  <c r="H177" i="6"/>
  <c r="N176" i="6"/>
  <c r="L176" i="6"/>
  <c r="J176" i="6"/>
  <c r="I176" i="6"/>
  <c r="N175" i="6"/>
  <c r="L175" i="6"/>
  <c r="J175" i="6"/>
  <c r="I175" i="6"/>
  <c r="N174" i="6"/>
  <c r="L174" i="6"/>
  <c r="J174" i="6"/>
  <c r="H174" i="6"/>
  <c r="N173" i="6"/>
  <c r="L173" i="6"/>
  <c r="J173" i="6"/>
  <c r="I173" i="6"/>
  <c r="N172" i="6"/>
  <c r="L172" i="6"/>
  <c r="J172" i="6"/>
  <c r="I172" i="6"/>
  <c r="N171" i="6"/>
  <c r="L171" i="6"/>
  <c r="J171" i="6"/>
  <c r="H171" i="6"/>
  <c r="N170" i="6"/>
  <c r="L170" i="6"/>
  <c r="J170" i="6"/>
  <c r="I170" i="6"/>
  <c r="N169" i="6"/>
  <c r="L169" i="6"/>
  <c r="J169" i="6"/>
  <c r="I169" i="6"/>
  <c r="N168" i="6"/>
  <c r="L168" i="6"/>
  <c r="J168" i="6"/>
  <c r="H168" i="6"/>
  <c r="N167" i="6"/>
  <c r="L167" i="6"/>
  <c r="J167" i="6"/>
  <c r="I167" i="6"/>
  <c r="N166" i="6"/>
  <c r="L166" i="6"/>
  <c r="J166" i="6"/>
  <c r="H166" i="6"/>
  <c r="N165" i="6"/>
  <c r="L165" i="6"/>
  <c r="J165" i="6"/>
  <c r="I165" i="6"/>
  <c r="N164" i="6"/>
  <c r="L164" i="6"/>
  <c r="J164" i="6"/>
  <c r="H164" i="6"/>
  <c r="N163" i="6"/>
  <c r="L163" i="6"/>
  <c r="J163" i="6"/>
  <c r="I163" i="6"/>
  <c r="N162" i="6"/>
  <c r="L162" i="6"/>
  <c r="J162" i="6"/>
  <c r="I162" i="6"/>
  <c r="N161" i="6"/>
  <c r="L161" i="6"/>
  <c r="J161" i="6"/>
  <c r="H161" i="6"/>
  <c r="N160" i="6"/>
  <c r="L160" i="6"/>
  <c r="J160" i="6"/>
  <c r="I160" i="6"/>
  <c r="N159" i="6"/>
  <c r="L159" i="6"/>
  <c r="J159" i="6"/>
  <c r="I159" i="6"/>
  <c r="N158" i="6"/>
  <c r="L158" i="6"/>
  <c r="J158" i="6"/>
  <c r="H158" i="6"/>
  <c r="N157" i="6"/>
  <c r="L157" i="6"/>
  <c r="J157" i="6"/>
  <c r="I157" i="6"/>
  <c r="N156" i="6"/>
  <c r="L156" i="6"/>
  <c r="J156" i="6"/>
  <c r="I156" i="6"/>
  <c r="N155" i="6"/>
  <c r="L155" i="6"/>
  <c r="J155" i="6"/>
  <c r="H155" i="6"/>
  <c r="N154" i="6"/>
  <c r="L154" i="6"/>
  <c r="J154" i="6"/>
  <c r="I154" i="6"/>
  <c r="N153" i="6"/>
  <c r="L153" i="6"/>
  <c r="J153" i="6"/>
  <c r="I153" i="6"/>
  <c r="N152" i="6"/>
  <c r="L152" i="6"/>
  <c r="J152" i="6"/>
  <c r="H152" i="6"/>
  <c r="N151" i="6"/>
  <c r="L151" i="6"/>
  <c r="J151" i="6"/>
  <c r="I151" i="6"/>
  <c r="N150" i="6"/>
  <c r="L150" i="6"/>
  <c r="J150" i="6"/>
  <c r="I150" i="6"/>
  <c r="N149" i="6"/>
  <c r="L149" i="6"/>
  <c r="J149" i="6"/>
  <c r="H149" i="6"/>
  <c r="N148" i="6"/>
  <c r="L148" i="6"/>
  <c r="J148" i="6"/>
  <c r="I148" i="6"/>
  <c r="N147" i="6"/>
  <c r="L147" i="6"/>
  <c r="J147" i="6"/>
  <c r="H147" i="6"/>
  <c r="N146" i="6"/>
  <c r="L146" i="6"/>
  <c r="J146" i="6"/>
  <c r="I146" i="6"/>
  <c r="N145" i="6"/>
  <c r="L145" i="6"/>
  <c r="J145" i="6"/>
  <c r="H145" i="6"/>
  <c r="N144" i="6"/>
  <c r="L144" i="6"/>
  <c r="J144" i="6"/>
  <c r="I144" i="6"/>
  <c r="N143" i="6"/>
  <c r="L143" i="6"/>
  <c r="J143" i="6"/>
  <c r="H143" i="6"/>
  <c r="N142" i="6"/>
  <c r="L142" i="6"/>
  <c r="J142" i="6"/>
  <c r="I142" i="6"/>
  <c r="N141" i="6"/>
  <c r="L141" i="6"/>
  <c r="J141" i="6"/>
  <c r="H141" i="6"/>
  <c r="N140" i="6"/>
  <c r="L140" i="6"/>
  <c r="J140" i="6"/>
  <c r="I140" i="6"/>
  <c r="N139" i="6"/>
  <c r="L139" i="6"/>
  <c r="J139" i="6"/>
  <c r="H139" i="6"/>
  <c r="N138" i="6"/>
  <c r="L138" i="6"/>
  <c r="J138" i="6"/>
  <c r="I138" i="6"/>
  <c r="N137" i="6"/>
  <c r="L137" i="6"/>
  <c r="J137" i="6"/>
  <c r="I137" i="6"/>
  <c r="N136" i="6"/>
  <c r="L136" i="6"/>
  <c r="J136" i="6"/>
  <c r="H136" i="6"/>
  <c r="N135" i="6"/>
  <c r="L135" i="6"/>
  <c r="J135" i="6"/>
  <c r="I135" i="6"/>
  <c r="N134" i="6"/>
  <c r="L134" i="6"/>
  <c r="J134" i="6"/>
  <c r="H134" i="6"/>
  <c r="N133" i="6"/>
  <c r="L133" i="6"/>
  <c r="J133" i="6"/>
  <c r="I133" i="6"/>
  <c r="I193" i="6" s="1"/>
  <c r="I195" i="6" s="1"/>
  <c r="N132" i="6"/>
  <c r="L132" i="6"/>
  <c r="J132" i="6"/>
  <c r="H132" i="6"/>
  <c r="N131" i="6"/>
  <c r="L131" i="6"/>
  <c r="J131" i="6"/>
  <c r="H131" i="6"/>
  <c r="I125" i="6"/>
  <c r="N124" i="6"/>
  <c r="N125" i="6" s="1"/>
  <c r="L124" i="6"/>
  <c r="L125" i="6" s="1"/>
  <c r="J124" i="6"/>
  <c r="J125" i="6" s="1"/>
  <c r="E125" i="6" s="1"/>
  <c r="H124" i="6"/>
  <c r="H125" i="6" s="1"/>
  <c r="I121" i="6"/>
  <c r="N120" i="6"/>
  <c r="L120" i="6"/>
  <c r="J120" i="6"/>
  <c r="H120" i="6"/>
  <c r="N119" i="6"/>
  <c r="L119" i="6"/>
  <c r="J119" i="6"/>
  <c r="H119" i="6"/>
  <c r="N118" i="6"/>
  <c r="L118" i="6"/>
  <c r="J118" i="6"/>
  <c r="H118" i="6"/>
  <c r="N114" i="6"/>
  <c r="L114" i="6"/>
  <c r="J114" i="6"/>
  <c r="H114" i="6"/>
  <c r="N113" i="6"/>
  <c r="L113" i="6"/>
  <c r="J113" i="6"/>
  <c r="H113" i="6"/>
  <c r="N112" i="6"/>
  <c r="L112" i="6"/>
  <c r="J112" i="6"/>
  <c r="H112" i="6"/>
  <c r="N111" i="6"/>
  <c r="L111" i="6"/>
  <c r="J111" i="6"/>
  <c r="I111" i="6"/>
  <c r="I115" i="6" s="1"/>
  <c r="N110" i="6"/>
  <c r="L110" i="6"/>
  <c r="J110" i="6"/>
  <c r="H110" i="6"/>
  <c r="I107" i="6"/>
  <c r="N106" i="6"/>
  <c r="L106" i="6"/>
  <c r="J106" i="6"/>
  <c r="H106" i="6"/>
  <c r="N105" i="6"/>
  <c r="L105" i="6"/>
  <c r="J105" i="6"/>
  <c r="H105" i="6"/>
  <c r="N104" i="6"/>
  <c r="L104" i="6"/>
  <c r="J104" i="6"/>
  <c r="H104" i="6"/>
  <c r="N103" i="6"/>
  <c r="L103" i="6"/>
  <c r="J103" i="6"/>
  <c r="H103" i="6"/>
  <c r="I100" i="6"/>
  <c r="N99" i="6"/>
  <c r="N100" i="6" s="1"/>
  <c r="L99" i="6"/>
  <c r="L100" i="6" s="1"/>
  <c r="J99" i="6"/>
  <c r="J100" i="6" s="1"/>
  <c r="E100" i="6" s="1"/>
  <c r="H99" i="6"/>
  <c r="H100" i="6" s="1"/>
  <c r="N95" i="6"/>
  <c r="L95" i="6"/>
  <c r="J95" i="6"/>
  <c r="H95" i="6"/>
  <c r="N94" i="6"/>
  <c r="L94" i="6"/>
  <c r="J94" i="6"/>
  <c r="H94" i="6"/>
  <c r="N93" i="6"/>
  <c r="L93" i="6"/>
  <c r="J93" i="6"/>
  <c r="H93" i="6"/>
  <c r="N92" i="6"/>
  <c r="L92" i="6"/>
  <c r="J92" i="6"/>
  <c r="H92" i="6"/>
  <c r="N91" i="6"/>
  <c r="L91" i="6"/>
  <c r="J91" i="6"/>
  <c r="I91" i="6"/>
  <c r="I96" i="6" s="1"/>
  <c r="N90" i="6"/>
  <c r="L90" i="6"/>
  <c r="J90" i="6"/>
  <c r="H90" i="6"/>
  <c r="N89" i="6"/>
  <c r="L89" i="6"/>
  <c r="J89" i="6"/>
  <c r="H89" i="6"/>
  <c r="N88" i="6"/>
  <c r="L88" i="6"/>
  <c r="J88" i="6"/>
  <c r="H88" i="6"/>
  <c r="N87" i="6"/>
  <c r="L87" i="6"/>
  <c r="J87" i="6"/>
  <c r="H87" i="6"/>
  <c r="I84" i="6"/>
  <c r="N83" i="6"/>
  <c r="N84" i="6" s="1"/>
  <c r="L83" i="6"/>
  <c r="L84" i="6" s="1"/>
  <c r="J83" i="6"/>
  <c r="J84" i="6" s="1"/>
  <c r="E84" i="6" s="1"/>
  <c r="H83" i="6"/>
  <c r="H84" i="6" s="1"/>
  <c r="I80" i="6"/>
  <c r="N79" i="6"/>
  <c r="L79" i="6"/>
  <c r="J79" i="6"/>
  <c r="H79" i="6"/>
  <c r="N78" i="6"/>
  <c r="L78" i="6"/>
  <c r="J78" i="6"/>
  <c r="H78" i="6"/>
  <c r="N77" i="6"/>
  <c r="L77" i="6"/>
  <c r="J77" i="6"/>
  <c r="H77" i="6"/>
  <c r="N76" i="6"/>
  <c r="L76" i="6"/>
  <c r="J76" i="6"/>
  <c r="H76" i="6"/>
  <c r="N75" i="6"/>
  <c r="L75" i="6"/>
  <c r="J75" i="6"/>
  <c r="H75" i="6"/>
  <c r="N74" i="6"/>
  <c r="L74" i="6"/>
  <c r="J74" i="6"/>
  <c r="H74" i="6"/>
  <c r="N70" i="6"/>
  <c r="L70" i="6"/>
  <c r="J70" i="6"/>
  <c r="H70" i="6"/>
  <c r="N69" i="6"/>
  <c r="L69" i="6"/>
  <c r="J69" i="6"/>
  <c r="H69" i="6"/>
  <c r="N68" i="6"/>
  <c r="L68" i="6"/>
  <c r="J68" i="6"/>
  <c r="I68" i="6"/>
  <c r="I71" i="6" s="1"/>
  <c r="N67" i="6"/>
  <c r="L67" i="6"/>
  <c r="J67" i="6"/>
  <c r="H67" i="6"/>
  <c r="N63" i="6"/>
  <c r="L63" i="6"/>
  <c r="J63" i="6"/>
  <c r="H63" i="6"/>
  <c r="N62" i="6"/>
  <c r="L62" i="6"/>
  <c r="J62" i="6"/>
  <c r="H62" i="6"/>
  <c r="N61" i="6"/>
  <c r="L61" i="6"/>
  <c r="J61" i="6"/>
  <c r="H61" i="6"/>
  <c r="N60" i="6"/>
  <c r="L60" i="6"/>
  <c r="J60" i="6"/>
  <c r="I60" i="6"/>
  <c r="N59" i="6"/>
  <c r="L59" i="6"/>
  <c r="J59" i="6"/>
  <c r="I59" i="6"/>
  <c r="N58" i="6"/>
  <c r="L58" i="6"/>
  <c r="J58" i="6"/>
  <c r="H58" i="6"/>
  <c r="N57" i="6"/>
  <c r="L57" i="6"/>
  <c r="J57" i="6"/>
  <c r="H57" i="6"/>
  <c r="N56" i="6"/>
  <c r="L56" i="6"/>
  <c r="J56" i="6"/>
  <c r="H56" i="6"/>
  <c r="I50" i="6"/>
  <c r="N49" i="6"/>
  <c r="L49" i="6"/>
  <c r="J49" i="6"/>
  <c r="H49" i="6"/>
  <c r="N48" i="6"/>
  <c r="L48" i="6"/>
  <c r="J48" i="6"/>
  <c r="H48" i="6"/>
  <c r="N47" i="6"/>
  <c r="L47" i="6"/>
  <c r="J47" i="6"/>
  <c r="H47" i="6"/>
  <c r="N46" i="6"/>
  <c r="L46" i="6"/>
  <c r="J46" i="6"/>
  <c r="H46" i="6"/>
  <c r="N45" i="6"/>
  <c r="L45" i="6"/>
  <c r="J45" i="6"/>
  <c r="H45" i="6"/>
  <c r="N44" i="6"/>
  <c r="L44" i="6"/>
  <c r="J44" i="6"/>
  <c r="H44" i="6"/>
  <c r="N43" i="6"/>
  <c r="L43" i="6"/>
  <c r="J43" i="6"/>
  <c r="H43" i="6"/>
  <c r="N42" i="6"/>
  <c r="L42" i="6"/>
  <c r="J42" i="6"/>
  <c r="H42" i="6"/>
  <c r="N41" i="6"/>
  <c r="L41" i="6"/>
  <c r="J41" i="6"/>
  <c r="H41" i="6"/>
  <c r="N40" i="6"/>
  <c r="L40" i="6"/>
  <c r="J40" i="6"/>
  <c r="H40" i="6"/>
  <c r="H50" i="6" s="1"/>
  <c r="I37" i="6"/>
  <c r="N36" i="6"/>
  <c r="L36" i="6"/>
  <c r="J36" i="6"/>
  <c r="H36" i="6"/>
  <c r="N35" i="6"/>
  <c r="L35" i="6"/>
  <c r="J35" i="6"/>
  <c r="H35" i="6"/>
  <c r="N34" i="6"/>
  <c r="L34" i="6"/>
  <c r="J34" i="6"/>
  <c r="H34" i="6"/>
  <c r="N33" i="6"/>
  <c r="L33" i="6"/>
  <c r="J33" i="6"/>
  <c r="J37" i="6" s="1"/>
  <c r="E37" i="6" s="1"/>
  <c r="H33" i="6"/>
  <c r="N29" i="6"/>
  <c r="L29" i="6"/>
  <c r="J29" i="6"/>
  <c r="H29" i="6"/>
  <c r="N28" i="6"/>
  <c r="L28" i="6"/>
  <c r="J28" i="6"/>
  <c r="I28" i="6"/>
  <c r="I30" i="6" s="1"/>
  <c r="N27" i="6"/>
  <c r="L27" i="6"/>
  <c r="J27" i="6"/>
  <c r="J30" i="6" s="1"/>
  <c r="E30" i="6" s="1"/>
  <c r="H27" i="6"/>
  <c r="H30" i="6" s="1"/>
  <c r="I24" i="6"/>
  <c r="N23" i="6"/>
  <c r="L23" i="6"/>
  <c r="J23" i="6"/>
  <c r="H23" i="6"/>
  <c r="N22" i="6"/>
  <c r="L22" i="6"/>
  <c r="J22" i="6"/>
  <c r="H22" i="6"/>
  <c r="N21" i="6"/>
  <c r="L21" i="6"/>
  <c r="J21" i="6"/>
  <c r="H21" i="6"/>
  <c r="N20" i="6"/>
  <c r="L20" i="6"/>
  <c r="J20" i="6"/>
  <c r="H20" i="6"/>
  <c r="N19" i="6"/>
  <c r="L19" i="6"/>
  <c r="J19" i="6"/>
  <c r="H19" i="6"/>
  <c r="N18" i="6"/>
  <c r="L18" i="6"/>
  <c r="J18" i="6"/>
  <c r="H18" i="6"/>
  <c r="N17" i="6"/>
  <c r="L17" i="6"/>
  <c r="J17" i="6"/>
  <c r="H17" i="6"/>
  <c r="N37" i="6" l="1"/>
  <c r="J115" i="6"/>
  <c r="E115" i="6" s="1"/>
  <c r="L115" i="6"/>
  <c r="L64" i="6"/>
  <c r="L71" i="6"/>
  <c r="L80" i="6"/>
  <c r="N64" i="6"/>
  <c r="N71" i="6"/>
  <c r="L37" i="6"/>
  <c r="J50" i="6"/>
  <c r="E50" i="6" s="1"/>
  <c r="J107" i="6"/>
  <c r="E107" i="6" s="1"/>
  <c r="H115" i="6"/>
  <c r="L50" i="6"/>
  <c r="L107" i="6"/>
  <c r="N115" i="6"/>
  <c r="L30" i="6"/>
  <c r="L52" i="6" s="1"/>
  <c r="H121" i="6"/>
  <c r="H24" i="6"/>
  <c r="N30" i="6"/>
  <c r="J121" i="6"/>
  <c r="E121" i="6" s="1"/>
  <c r="J24" i="6"/>
  <c r="J52" i="6" s="1"/>
  <c r="L121" i="6"/>
  <c r="N121" i="6"/>
  <c r="L24" i="6"/>
  <c r="N24" i="6"/>
  <c r="H64" i="6"/>
  <c r="H71" i="6"/>
  <c r="H80" i="6"/>
  <c r="L96" i="6"/>
  <c r="L193" i="6"/>
  <c r="L195" i="6" s="1"/>
  <c r="J71" i="6"/>
  <c r="E71" i="6" s="1"/>
  <c r="J80" i="6"/>
  <c r="E80" i="6" s="1"/>
  <c r="N96" i="6"/>
  <c r="N193" i="6"/>
  <c r="N195" i="6" s="1"/>
  <c r="N107" i="6"/>
  <c r="J96" i="6"/>
  <c r="E96" i="6" s="1"/>
  <c r="H37" i="6"/>
  <c r="H52" i="6" s="1"/>
  <c r="H96" i="6"/>
  <c r="N80" i="6"/>
  <c r="H107" i="6"/>
  <c r="N50" i="6"/>
  <c r="N52" i="6" s="1"/>
  <c r="J193" i="6"/>
  <c r="J195" i="6" s="1"/>
  <c r="E195" i="6" s="1"/>
  <c r="H193" i="6"/>
  <c r="H195" i="6" s="1"/>
  <c r="J64" i="6"/>
  <c r="I64" i="6"/>
  <c r="I127" i="6" s="1"/>
  <c r="L127" i="6"/>
  <c r="E24" i="6"/>
  <c r="I52" i="6"/>
  <c r="B30" i="9"/>
  <c r="D27" i="9"/>
  <c r="D23" i="9"/>
  <c r="F19" i="9"/>
  <c r="G18" i="9"/>
  <c r="C18" i="9"/>
  <c r="E18" i="9"/>
  <c r="B18" i="9"/>
  <c r="G12" i="9"/>
  <c r="E12" i="9"/>
  <c r="J127" i="6" l="1"/>
  <c r="E127" i="6" s="1"/>
  <c r="N127" i="6"/>
  <c r="H127" i="6"/>
  <c r="E193" i="6"/>
  <c r="E64" i="6"/>
  <c r="D30" i="9"/>
  <c r="D18" i="9"/>
  <c r="F22" i="9"/>
  <c r="F13" i="9"/>
  <c r="C15" i="9"/>
  <c r="C20" i="9"/>
  <c r="E21" i="9"/>
  <c r="C22" i="9"/>
  <c r="G22" i="9"/>
  <c r="F23" i="9"/>
  <c r="G24" i="9"/>
  <c r="B27" i="9"/>
  <c r="C27" i="9"/>
  <c r="D13" i="9"/>
  <c r="C14" i="9"/>
  <c r="E20" i="9"/>
  <c r="B21" i="9"/>
  <c r="C21" i="9"/>
  <c r="E22" i="9"/>
  <c r="G23" i="9"/>
  <c r="F24" i="9"/>
  <c r="D25" i="9"/>
  <c r="C26" i="9"/>
  <c r="E27" i="9"/>
  <c r="C30" i="9"/>
  <c r="G30" i="9"/>
  <c r="C12" i="9"/>
  <c r="G14" i="9"/>
  <c r="F15" i="9"/>
  <c r="B19" i="9"/>
  <c r="C19" i="9"/>
  <c r="G19" i="9"/>
  <c r="D21" i="9"/>
  <c r="G21" i="9"/>
  <c r="E23" i="9"/>
  <c r="B24" i="9"/>
  <c r="C24" i="9"/>
  <c r="E25" i="9"/>
  <c r="D26" i="9"/>
  <c r="G26" i="9"/>
  <c r="F27" i="9"/>
  <c r="B13" i="9"/>
  <c r="C13" i="9"/>
  <c r="G13" i="9"/>
  <c r="F14" i="9"/>
  <c r="D15" i="9"/>
  <c r="G15" i="9"/>
  <c r="G20" i="9"/>
  <c r="F21" i="9"/>
  <c r="B23" i="9"/>
  <c r="C23" i="9"/>
  <c r="B25" i="9"/>
  <c r="C25" i="9"/>
  <c r="G25" i="9"/>
  <c r="F26" i="9"/>
  <c r="G27" i="9"/>
  <c r="I197" i="6"/>
  <c r="L197" i="6"/>
  <c r="N197" i="6"/>
  <c r="E52" i="6"/>
  <c r="J197" i="6"/>
  <c r="E197" i="6" s="1"/>
  <c r="H197" i="6"/>
  <c r="D14" i="9"/>
  <c r="F20" i="9" l="1"/>
  <c r="B14" i="9"/>
  <c r="D31" i="9"/>
  <c r="B26" i="9"/>
  <c r="C16" i="9"/>
  <c r="E16" i="10"/>
  <c r="B31" i="9"/>
  <c r="D18" i="10"/>
  <c r="C28" i="9"/>
  <c r="E17" i="10"/>
  <c r="C31" i="9"/>
  <c r="E18" i="10"/>
  <c r="G31" i="9"/>
  <c r="E15" i="9"/>
  <c r="D20" i="9"/>
  <c r="B12" i="9"/>
  <c r="G28" i="9"/>
  <c r="D12" i="9"/>
  <c r="D19" i="9"/>
  <c r="E24" i="9"/>
  <c r="F30" i="9"/>
  <c r="B22" i="9"/>
  <c r="D22" i="9"/>
  <c r="F18" i="9"/>
  <c r="E30" i="9"/>
  <c r="E26" i="9"/>
  <c r="B20" i="9"/>
  <c r="E14" i="9"/>
  <c r="B15" i="9"/>
  <c r="G16" i="9"/>
  <c r="D24" i="9"/>
  <c r="F12" i="9"/>
  <c r="F25" i="9"/>
  <c r="E19" i="9"/>
  <c r="E13" i="9"/>
  <c r="E16" i="9"/>
  <c r="E20" i="10" l="1"/>
  <c r="D17" i="10"/>
  <c r="F17" i="10" s="1"/>
  <c r="B16" i="9"/>
  <c r="D16" i="10"/>
  <c r="F18" i="10"/>
  <c r="G34" i="9"/>
  <c r="F31" i="9"/>
  <c r="D28" i="9"/>
  <c r="E28" i="9"/>
  <c r="B28" i="9"/>
  <c r="F16" i="9"/>
  <c r="E31" i="9"/>
  <c r="C34" i="9"/>
  <c r="D16" i="9"/>
  <c r="F28" i="9"/>
  <c r="F25" i="10" l="1"/>
  <c r="F24" i="10"/>
  <c r="F23" i="10"/>
  <c r="F22" i="10"/>
  <c r="D20" i="10"/>
  <c r="F16" i="10"/>
  <c r="F20" i="10" s="1"/>
  <c r="D34" i="9"/>
  <c r="F34" i="9"/>
  <c r="E34" i="9"/>
  <c r="B34" i="9"/>
  <c r="F26" i="10" l="1"/>
  <c r="J28" i="10" s="1"/>
  <c r="I29" i="10" l="1"/>
  <c r="J29" i="10" s="1"/>
  <c r="J31" i="10" s="1"/>
  <c r="D11" i="6" l="1"/>
</calcChain>
</file>

<file path=xl/sharedStrings.xml><?xml version="1.0" encoding="utf-8"?>
<sst xmlns="http://schemas.openxmlformats.org/spreadsheetml/2006/main" count="788" uniqueCount="456">
  <si>
    <t>Spolu</t>
  </si>
  <si>
    <t>Množstvo</t>
  </si>
  <si>
    <t>Tabuľka č. 4</t>
  </si>
  <si>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</si>
  <si>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</si>
  <si>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</si>
  <si>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</si>
  <si>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</si>
  <si>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</si>
  <si>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</si>
  <si>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</si>
  <si>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</si>
  <si>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</si>
  <si>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</si>
  <si>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</si>
  <si>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</si>
  <si>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</si>
  <si>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</si>
  <si>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</si>
  <si>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</si>
  <si>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</si>
  <si>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</si>
  <si>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</si>
  <si>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</si>
  <si>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</si>
  <si>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</si>
  <si>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</si>
  <si>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</si>
  <si>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</si>
  <si>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</si>
  <si>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</si>
  <si>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</si>
  <si>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</si>
  <si>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</si>
  <si>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</si>
  <si>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</si>
  <si>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</si>
  <si>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</si>
  <si>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</si>
  <si>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</si>
  <si>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</si>
  <si>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</si>
  <si>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</si>
  <si>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</si>
  <si>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</si>
  <si>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</si>
  <si>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</si>
  <si>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</si>
  <si>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</si>
  <si>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</si>
  <si>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</si>
  <si>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</si>
  <si>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</si>
  <si>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</si>
  <si>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</si>
  <si>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</si>
  <si>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</si>
  <si>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</si>
  <si>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</si>
  <si>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</si>
  <si>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</si>
  <si>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</si>
  <si>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</si>
  <si>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</si>
  <si>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</si>
  <si>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m3</t>
  </si>
  <si>
    <t>272</t>
  </si>
  <si>
    <t>253</t>
  </si>
  <si>
    <t>Popis k tabuľke „Prehľad rozpočtových nákladov v EUR“</t>
  </si>
  <si>
    <t>V tabuľke sa neuvádzajú riadky s nadradenými úrovňami položiek rozpočtu, ako napr. HSV, PSV, M;  napr. 3 - Zvislé a kompletné konštrukcie,766 - Konštrukcie stolárske  a podobne.</t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</si>
  <si>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„Poradové číslo“</t>
    </r>
    <r>
      <rPr>
        <sz val="11"/>
        <color theme="1"/>
        <rFont val="Calibri"/>
        <family val="2"/>
        <charset val="238"/>
        <scheme val="minor"/>
      </rPr>
      <t xml:space="preserve"> sa uvedie poradové číslo položky rozpočtu. 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</si>
  <si>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„Kód cenníka“</t>
    </r>
    <r>
      <rPr>
        <sz val="11"/>
        <color theme="1"/>
        <rFont val="Calibri"/>
        <family val="2"/>
        <charset val="238"/>
        <scheme val="minor"/>
      </rPr>
      <t xml:space="preserve"> sa uvedie 3-miestny číselný kód, prípadne označenie MAT. Ak ide o položku rozpočtu bez kódu, alebo príslušný subjekt  nevie aký kód tam treba dať, uvedie sa tu označenie R. 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</si>
  <si>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„Kód položky“</t>
    </r>
    <r>
      <rPr>
        <sz val="11"/>
        <color theme="1"/>
        <rFont val="Calibri"/>
        <family val="2"/>
        <charset val="238"/>
        <scheme val="minor"/>
      </rPr>
      <t xml:space="preserve"> sa uvedie 9-miestny číselný kód podľa katalógu stavebných prác. Katalógy stavebných prác vychádzajú  z triediacej sústavy tvorenej triednikom stavebných konštrukcií a prác (TSKP). V prípade položky s označením MAT môže ísť o 10-miestny kód. Žiadateľ/prijímateľ k vlastným položkám rozpočtu priradí vecne príbuzný 9-miestny číselný kód (alebo 10-miestny kód) podľa katalógu stavebných prác. V prípade, že takéto rozpísanie vlastných položiek rozpočtu nie je možné, žiadateľ/prijímateľ musí daný stav adekvátne vysvetliť poskytovateľovi pomoci/PPA a preukázať hospodárnosť a efektívnosť danej položky.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</si>
  <si>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„Popis položky"</t>
    </r>
    <r>
      <rPr>
        <sz val="11"/>
        <color theme="1"/>
        <rFont val="Calibri"/>
        <family val="2"/>
        <charset val="238"/>
        <scheme val="minor"/>
      </rPr>
      <t xml:space="preserve">, stavebného dielu, remesla, výkaz-výmer“ sa uvedie popis položky,       t. j. čo všetko obsahuje daná položka rozpočtu zaradená pod príslušný kód podľa katalógu stavebných prác, a to vrátane doplňujúcich údajov, ako napr. rozmer, výška, šírka, objem, vzdialenosť premiestnenia výkopu atď.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</si>
  <si>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„Množstvo výmera“</t>
    </r>
    <r>
      <rPr>
        <sz val="11"/>
        <color theme="1"/>
        <rFont val="Calibri"/>
        <family val="2"/>
        <charset val="238"/>
        <scheme val="minor"/>
      </rPr>
      <t xml:space="preserve"> sa uvedie výpočet množstva, a to zaokrúhlené na 3 desatinné miesta.</t>
    </r>
  </si>
  <si>
    <r>
      <t>V</t>
    </r>
    <r>
      <rPr>
        <b/>
        <sz val="11"/>
        <color rgb="FFFF0000"/>
        <rFont val="Calibri"/>
        <family val="2"/>
        <charset val="238"/>
        <scheme val="minor"/>
      </rPr>
      <t> stĺpci „Merná jednotka“</t>
    </r>
    <r>
      <rPr>
        <sz val="11"/>
        <color theme="1"/>
        <rFont val="Calibri"/>
        <family val="2"/>
        <charset val="238"/>
        <scheme val="minor"/>
      </rPr>
      <t xml:space="preserve"> sa uvedie merná jednotka pre danú položku (m,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, t, ks ...).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</si>
  <si>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„Jednotková cena“</t>
    </r>
    <r>
      <rPr>
        <sz val="11"/>
        <color theme="1"/>
        <rFont val="Calibri"/>
        <family val="2"/>
        <charset val="238"/>
        <scheme val="minor"/>
      </rPr>
      <t xml:space="preserve"> sa uvedie jednotková cena v EUR  zaokrúhlená na 3 desatinné miesta.</t>
    </r>
  </si>
  <si>
    <t>132305119</t>
  </si>
  <si>
    <t>Príplatok za lepivosť</t>
  </si>
  <si>
    <t>132311101</t>
  </si>
  <si>
    <t>Hĺbenie rýh šírka do 60 cm v hornine 4 ručne</t>
  </si>
  <si>
    <t>162201101</t>
  </si>
  <si>
    <t>Vodorovné premiestnenie výkopu do 20 m horn. tr. 1-4</t>
  </si>
  <si>
    <t>162701105</t>
  </si>
  <si>
    <t>Vodorovné premiestnenie výkopu do 10000 m horn. tr. 1-4</t>
  </si>
  <si>
    <t>167101100</t>
  </si>
  <si>
    <t>Nakladanie výkopku tr.1-4 ručne</t>
  </si>
  <si>
    <t>171201201</t>
  </si>
  <si>
    <t>Uloženie sypaniny na skládku</t>
  </si>
  <si>
    <t>174101101</t>
  </si>
  <si>
    <t>Zásyp zhutnený jám, rýh, šachiet alebo okolo objektu</t>
  </si>
  <si>
    <t>PRÁCE A DODÁVKY HSV</t>
  </si>
  <si>
    <t>1 - ZEMNE PRÁCE</t>
  </si>
  <si>
    <t xml:space="preserve">1 - ZEMNE PRÁCE  spolu: </t>
  </si>
  <si>
    <t>2 - ZÁKLADY</t>
  </si>
  <si>
    <t>002</t>
  </si>
  <si>
    <t>211971110</t>
  </si>
  <si>
    <t>Zhotovenie opláštenia odv. rebier z geotextílie sklon do 1:2,5</t>
  </si>
  <si>
    <t>m2</t>
  </si>
  <si>
    <t>MAT</t>
  </si>
  <si>
    <t>693660550</t>
  </si>
  <si>
    <t>Geotextília polypropylen 300 g/m2 do šírky 880cm</t>
  </si>
  <si>
    <t>271</t>
  </si>
  <si>
    <t>212752215</t>
  </si>
  <si>
    <t>Trativody z PP drenážnych rúrok DN do 150 so štrkovým lôžkom v otvorenom výkope</t>
  </si>
  <si>
    <t>m</t>
  </si>
  <si>
    <t xml:space="preserve">2 - ZÁKLADY  spolu: </t>
  </si>
  <si>
    <t>6 - ÚPRAVY POVRCHOV, PODLAHY, VÝPLNE</t>
  </si>
  <si>
    <t>014</t>
  </si>
  <si>
    <t>611421331</t>
  </si>
  <si>
    <t>Oprava vápennej omietky stropov a klenieb štukových 10-30%</t>
  </si>
  <si>
    <t>612421331</t>
  </si>
  <si>
    <t>Oprava vnútorných vápenných omietok stien štukových 10-30%</t>
  </si>
  <si>
    <t>011</t>
  </si>
  <si>
    <t>612421615</t>
  </si>
  <si>
    <t>Omietka vnút. stien vápenná hrubá zatretá</t>
  </si>
  <si>
    <t>631342112</t>
  </si>
  <si>
    <t>Mazanina hr. do 8 cm z betónu ľahč. tepel-izol. polystyr. obj. hmot. 500 kg/m3</t>
  </si>
  <si>
    <t xml:space="preserve">6 - ÚPRAVY POVRCHOV, PODLAHY, VÝPLNE  spolu: </t>
  </si>
  <si>
    <t>9 - OSTATNÉ KONŠTRUKCIE A PRÁCE</t>
  </si>
  <si>
    <t>003</t>
  </si>
  <si>
    <t>941955004</t>
  </si>
  <si>
    <t>Lešenie ľahké prac. pomocné výš. podlahy do 3,5 m</t>
  </si>
  <si>
    <t>013</t>
  </si>
  <si>
    <t>978059521</t>
  </si>
  <si>
    <t>Vybúranie obkladov vnút. z obkladačiek</t>
  </si>
  <si>
    <t>979011111</t>
  </si>
  <si>
    <t>Zvislá doprava sute a vybúr. hmôt za prvé podlažie</t>
  </si>
  <si>
    <t>t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</si>
  <si>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</si>
  <si>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</si>
  <si>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</si>
  <si>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</si>
  <si>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</si>
  <si>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</si>
  <si>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</si>
  <si>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</si>
  <si>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979131409</t>
  </si>
  <si>
    <t>Poplatok za ulož.a znešk.staveb.sute na vymedzených skládkach "O"-ostatný odpad</t>
  </si>
  <si>
    <t>998011001</t>
  </si>
  <si>
    <t>Presun hmôt pre budovy murované výšky do 6 m</t>
  </si>
  <si>
    <t>998011015</t>
  </si>
  <si>
    <t>Prípl. za zväčšený presun do 1 km pre budovy murované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</si>
  <si>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</si>
  <si>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</si>
  <si>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</si>
  <si>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</si>
  <si>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712</t>
  </si>
  <si>
    <t>712300841</t>
  </si>
  <si>
    <t>Očistenie strechy+ ošetrenie+ oprava bublín</t>
  </si>
  <si>
    <t>712341559</t>
  </si>
  <si>
    <t>Zhotovenie povl. krytiny striech do 10° pritavením NAIP v plnej ploche</t>
  </si>
  <si>
    <t>7123617031</t>
  </si>
  <si>
    <t>Zhotovenie povl. krytiny prikotvením + kotvy</t>
  </si>
  <si>
    <t>628329220</t>
  </si>
  <si>
    <t>Pás ťažký asfaltový modifikovaný podkladový na prikotvenie</t>
  </si>
  <si>
    <t>628329300</t>
  </si>
  <si>
    <t>Povlaková krytina Fatrafol S 810 hr. 1,5 + kotvy</t>
  </si>
  <si>
    <t>712941963</t>
  </si>
  <si>
    <t>Vykonanie údržby povl. krytiny vpustov, vent. komín. pásmi NAIP pritavením</t>
  </si>
  <si>
    <t>kus</t>
  </si>
  <si>
    <t>998712102</t>
  </si>
  <si>
    <t>Presun hmôt pre izolácie povlakové v objektoch výšky do 12 m</t>
  </si>
  <si>
    <t>998712192</t>
  </si>
  <si>
    <t>Prípl. za zväčšený presun hmôt pre izolácie povlakové do 100 m</t>
  </si>
  <si>
    <t xml:space="preserve">712 - Povlakové krytiny  spolu: </t>
  </si>
  <si>
    <t>713 - Izolácie tepelné</t>
  </si>
  <si>
    <t>713</t>
  </si>
  <si>
    <t>713191321</t>
  </si>
  <si>
    <t>Izolácia tepelná, osadenie odvetrávacích komínkov</t>
  </si>
  <si>
    <t>6282D1813</t>
  </si>
  <si>
    <t>Komínček odvetrávací DN 70/225 - 102302</t>
  </si>
  <si>
    <t>998713102</t>
  </si>
  <si>
    <t>Presun hmôt pre izolácie tepelné v objektoch výšky do 12 m</t>
  </si>
  <si>
    <t>998713192</t>
  </si>
  <si>
    <t>Prípl. za zväčšený presun hmôt pre izolácie tepelné do 100 m</t>
  </si>
  <si>
    <t xml:space="preserve">713 - Izolácie tepelné  spolu: </t>
  </si>
  <si>
    <t>721 - Vnútorná kanalizácia</t>
  </si>
  <si>
    <t>721</t>
  </si>
  <si>
    <t>721233212</t>
  </si>
  <si>
    <t>Strešné vtoky polypropylen PP pre pochôdz strechy zvislý odtok DN 110</t>
  </si>
  <si>
    <t>721273146</t>
  </si>
  <si>
    <t>Ventilačné hlavice novodurové pr. 140/600</t>
  </si>
  <si>
    <t>721300922</t>
  </si>
  <si>
    <t>Opr. kanaliz. prečistenie kanalizačných rozvodov do DN 300</t>
  </si>
  <si>
    <t>721999905</t>
  </si>
  <si>
    <t>Napojenie rozvodov kanalizácie na pôvodné rozvody</t>
  </si>
  <si>
    <t>hod</t>
  </si>
  <si>
    <t>998721102</t>
  </si>
  <si>
    <t>Presun hmôt pre vnút. kanalizáciu v objektoch výšky do 12 m</t>
  </si>
  <si>
    <t>998721192</t>
  </si>
  <si>
    <t>Prípl. za zväč. presun hmôt do 100 m pre vnút. kanalizáciu</t>
  </si>
  <si>
    <t xml:space="preserve">721 - Vnútorná kanalizácia  spolu: </t>
  </si>
  <si>
    <t>722 - Vnútorný vodovod</t>
  </si>
  <si>
    <t>722999905</t>
  </si>
  <si>
    <t>Napojenie rozvodov vody na pôvodné rozvody</t>
  </si>
  <si>
    <t xml:space="preserve">722 - Vnútorný vodovod  spolu: </t>
  </si>
  <si>
    <t>725 - Zariaďovacie predmety</t>
  </si>
  <si>
    <t>725112300</t>
  </si>
  <si>
    <t>Záchodová misa z diturvitu kompletná, štandardná kvalita</t>
  </si>
  <si>
    <t>súbor</t>
  </si>
  <si>
    <t>725132100</t>
  </si>
  <si>
    <t>Pisoárové stánie z diturvitu štandardná kvalita bez nádrže</t>
  </si>
  <si>
    <t>725212200</t>
  </si>
  <si>
    <t>Umývadlo z diturvitu so zápach. uzáv. štandardná kvalita</t>
  </si>
  <si>
    <t>725339101</t>
  </si>
  <si>
    <t>Montáž výleviek keramic., liat, a i. hmoty s výtok armat. a splach nádrže</t>
  </si>
  <si>
    <t>642711000</t>
  </si>
  <si>
    <t>Výlevka keramická, vrátane ventilu</t>
  </si>
  <si>
    <t>725820400</t>
  </si>
  <si>
    <t>Súprava umývadlová štandardná kvalita</t>
  </si>
  <si>
    <t>725999905</t>
  </si>
  <si>
    <t>Demontáž zariaďovacích predmetov</t>
  </si>
  <si>
    <t>998725101</t>
  </si>
  <si>
    <t>Presun hmôt pre zariaď. predmety v objektoch výšky do 6 m</t>
  </si>
  <si>
    <t>998725192</t>
  </si>
  <si>
    <t>Prípl. za zväč. presun hmôt do 100 m pre zariaď. predmety</t>
  </si>
  <si>
    <t xml:space="preserve">725 - Zariaďovacie predmety  spolu: </t>
  </si>
  <si>
    <t>763 - Konštrukcie  - drevostavby</t>
  </si>
  <si>
    <t>763</t>
  </si>
  <si>
    <t>763132420</t>
  </si>
  <si>
    <t>Podhľady sadr. D112 zaves. oceľ. konštr. CD, bez tep. izol. GKFI 15 mm</t>
  </si>
  <si>
    <t xml:space="preserve">763 - Konštrukcie  - drevostavby  spolu: </t>
  </si>
  <si>
    <t>764 - Konštrukcie klampiarske</t>
  </si>
  <si>
    <t>764</t>
  </si>
  <si>
    <t>764430840</t>
  </si>
  <si>
    <t>Klamp. demont. oplechovanie múrov rš 600</t>
  </si>
  <si>
    <t>764731116</t>
  </si>
  <si>
    <t>Lakoplast. oplechovanie múrov rš 600</t>
  </si>
  <si>
    <t>998764102</t>
  </si>
  <si>
    <t>Presun hmôt pre klampiarske konštr. v objektoch výšky do 12 m</t>
  </si>
  <si>
    <t>998764192</t>
  </si>
  <si>
    <t>Prípl. za zväčšený presun do 100 m pre klampiarske konštr.</t>
  </si>
  <si>
    <t xml:space="preserve">764 - Konštrukcie klampiarske  spolu: </t>
  </si>
  <si>
    <t>781 - Obklady z obkladačiek a dosiek</t>
  </si>
  <si>
    <t>771</t>
  </si>
  <si>
    <t>781411013</t>
  </si>
  <si>
    <t>Montáž obkladov vnút. z obklad. pórovin.</t>
  </si>
  <si>
    <t>597656710</t>
  </si>
  <si>
    <t>Obklad keramický s lepidlom</t>
  </si>
  <si>
    <t>781419704</t>
  </si>
  <si>
    <t>Prípl. za škárovanie</t>
  </si>
  <si>
    <t>998781101</t>
  </si>
  <si>
    <t>Presun hmôt pre obklady keramické v objektoch výšky do 6 m</t>
  </si>
  <si>
    <t>998781192</t>
  </si>
  <si>
    <t>Prípl. za zväčšený presun do 100 m pre obklady keramické</t>
  </si>
  <si>
    <t xml:space="preserve">781 - Obklady z obkladačiek a dosiek  spolu: </t>
  </si>
  <si>
    <t>783 - Nátery</t>
  </si>
  <si>
    <t>783</t>
  </si>
  <si>
    <t>783201821</t>
  </si>
  <si>
    <t>Odstránenie náterov z kov. stav. doplnk. konštr. opálením</t>
  </si>
  <si>
    <t>783225400</t>
  </si>
  <si>
    <t>Nátery kov. stav. dopl. konšt. synt. dvojn.+1x email s tmel</t>
  </si>
  <si>
    <t>783226100</t>
  </si>
  <si>
    <t>Nátery kov. stav. doplnk. konštr. syntet. základné</t>
  </si>
  <si>
    <t xml:space="preserve">783 - Nátery  spolu: </t>
  </si>
  <si>
    <t>784 - Maľby</t>
  </si>
  <si>
    <t>784</t>
  </si>
  <si>
    <t>784452571</t>
  </si>
  <si>
    <t>Maľba zo zmesí tekut. 1far. dvojnás. v miest. do 3,8m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</si>
  <si>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</si>
  <si>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</si>
  <si>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</si>
  <si>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</si>
  <si>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</si>
  <si>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</t>
  </si>
  <si>
    <t>Demontáž + montáž + dodávka bleskozvodu, vrátane rev. správy</t>
  </si>
  <si>
    <t>210010002</t>
  </si>
  <si>
    <t>Montáž el-inšt rúrky (plast) ohybná, pod omietku D20 (d16)mm</t>
  </si>
  <si>
    <t>345650I502</t>
  </si>
  <si>
    <t>Rúrka el-inšt PVC ohybná 083270 : FXP Turbo® 20, sivá</t>
  </si>
  <si>
    <t>210010004</t>
  </si>
  <si>
    <t>Montáž el-inšt rúrky (plast) ohybná, pod omietku D32 (d29)mm</t>
  </si>
  <si>
    <t>345650I504</t>
  </si>
  <si>
    <t>Rúrka el-inšt PVC ohybná 083272 : FXP Turbo® 32, sivá</t>
  </si>
  <si>
    <t>210010301</t>
  </si>
  <si>
    <t>Montáž krabice do muriva 1-nás KP (68) bez zapojenia, prístrojová</t>
  </si>
  <si>
    <t>345600C251</t>
  </si>
  <si>
    <t>Krabica KP prístrojová pre 1nás.:KP 67/2 KA (D71x44 ) zvisle aj vodorovne max. 5 krabíc</t>
  </si>
  <si>
    <t>345600C253</t>
  </si>
  <si>
    <t>Krabica KP prístrojová 1-nás: KPR 68 KA (D71x66¦1 vodorovne max 3 krabice, sivá</t>
  </si>
  <si>
    <t>210010321</t>
  </si>
  <si>
    <t>Montáž krabice do muriva KR (68) vrátane zapojenia, rozvodka s vekom a svorkovnicou</t>
  </si>
  <si>
    <t>345608K000</t>
  </si>
  <si>
    <t>Krabica KR rozvodná : KU 68-1903 KA [D73x43] s viečkom a svorkovnicou S-66 (4x3/4mm2) spojovateľná, sivá</t>
  </si>
  <si>
    <t>210010322</t>
  </si>
  <si>
    <t>Montáž krabice do muriva KR (97) vrátane zapojenia, rozvodka s vekom a svorkovnicou</t>
  </si>
  <si>
    <t>345608K040</t>
  </si>
  <si>
    <t>Krabica KR rozvodná : KR 97/5 KA [D103x50] s viečkom a svorkovnicou SP-96 (5x4/4mm2), sivá</t>
  </si>
  <si>
    <t>210110006</t>
  </si>
  <si>
    <t>Montáž, spínač nástenný, zapustený IP20-44, 16-25A, rad.3</t>
  </si>
  <si>
    <t>345359A260</t>
  </si>
  <si>
    <t>Spínač rad.3S PRESSTO : 3536N-C03252 11, zapustený, kompletný 25A/400V-AC, IP55, stláčací, s tlejivkou, biela-biela</t>
  </si>
  <si>
    <t>210110021</t>
  </si>
  <si>
    <t>Montáž, spínač nástenný, zapustený IP54-65, rad.1</t>
  </si>
  <si>
    <t>345350L113</t>
  </si>
  <si>
    <t>Spínač rad.1 Plexo™ IP55 : 069851, zapustený, kompletný, béžový</t>
  </si>
  <si>
    <t>210110024</t>
  </si>
  <si>
    <t>Montáž, prepínač nástenný, zapustený IP54-65, rad.6</t>
  </si>
  <si>
    <t>345374L113</t>
  </si>
  <si>
    <t>Prepínač rad.6 Plexo™ IP55 : 069851, zapustený, kompletný, béžový</t>
  </si>
  <si>
    <t>210110041</t>
  </si>
  <si>
    <t>Montáž, spínač zapustený IP20, rad.1</t>
  </si>
  <si>
    <t>345300A141</t>
  </si>
  <si>
    <t>Spínač rad.1 basic55® Baseline : 3521B-A0134594, s krytom, bez rámika, biela</t>
  </si>
  <si>
    <t>345531A141</t>
  </si>
  <si>
    <t>Rámik 1-násobný basic55® Baseline : 2511-94-507, s medzirámikom, biela</t>
  </si>
  <si>
    <t>210110043</t>
  </si>
  <si>
    <t>Montáž, spínač zapustený IP20, rad.5</t>
  </si>
  <si>
    <t>345313A141</t>
  </si>
  <si>
    <t>Prepínač rad.5 basic55® Baseline : 3521B-A0534594, s krytom, bez rámika, biela</t>
  </si>
  <si>
    <t>210110045</t>
  </si>
  <si>
    <t>Montáž, prepínač zapustený IP20, rad.6</t>
  </si>
  <si>
    <t>345324A141</t>
  </si>
  <si>
    <t>Prepínač rad.6 basic55® Baseline : 3521B-A0634594, s krytom, bez rámika, biela</t>
  </si>
  <si>
    <t>210110046</t>
  </si>
  <si>
    <t>Montáž, prepínač zapustený IP20, rad.7</t>
  </si>
  <si>
    <t>345327A141</t>
  </si>
  <si>
    <t>Prepínač rad.7 basic55® Baseline : 3521B-A0734594, s krytom, bez rámika, biela</t>
  </si>
  <si>
    <t>210111012</t>
  </si>
  <si>
    <t>Montáž, zásuvka zapustená IP20-40, x-násobná 10/16A - 250V, priebežná</t>
  </si>
  <si>
    <t>345400A141</t>
  </si>
  <si>
    <t>Zásuvka 1-nás. basic55® Baseline : 5521B-A0234794, s krytom, bez rámika (bez oc) biela</t>
  </si>
  <si>
    <t>210111031</t>
  </si>
  <si>
    <t>Montáž, zásuvka nástenná, zapustená IP55-66, x-násobná 10/16A - 250V, koncová</t>
  </si>
  <si>
    <t>345420L113</t>
  </si>
  <si>
    <t>Zásuvka 1-nás. Plexo™ IP55 : 069870, zapustená, kompletná (SS) s viečkom (oc) béžová</t>
  </si>
  <si>
    <t>210200008</t>
  </si>
  <si>
    <t>Montáž, žiarovkové svietidlo, stropné IP20-44 - 1x svet. zdroj (LED, halog, kompakt)</t>
  </si>
  <si>
    <t>348002A701</t>
  </si>
  <si>
    <t>Svietidlo stropné 6400K, 1400lm, VT -15 ( V-TAC )</t>
  </si>
  <si>
    <t>210220321</t>
  </si>
  <si>
    <t>Montáž svorky na potrubie s Cu, nerezovým pásom (Bernard)</t>
  </si>
  <si>
    <t>3549092V01</t>
  </si>
  <si>
    <t>Svorka uzemňovacia zinkovaná : ZSA 16 (BERNARD), pre Cu pás, na 1/2"-2" potrubie, pre vodič 2,5÷16mm2</t>
  </si>
  <si>
    <t>3549092V02</t>
  </si>
  <si>
    <t>- páska Cu uzemňovacia : ZS 16, dĺžka 0,5m (pre ZSA 16)</t>
  </si>
  <si>
    <t>210220451</t>
  </si>
  <si>
    <t>Montáž ochranného pospojovanie vodičom Cu 4-25mm2, voľne uložené, bez pripojenia</t>
  </si>
  <si>
    <t>341010M025</t>
  </si>
  <si>
    <t>Vodič 1-žilový Cu 750V, drôt : CY 6 GNYE (RE) zel/žltý</t>
  </si>
  <si>
    <t>341010M446</t>
  </si>
  <si>
    <t>Kábel 1-žilový Cu750V, lano (CYA) : H07V-K 25 GNYE (RM) zel/žltý</t>
  </si>
  <si>
    <t>210800105</t>
  </si>
  <si>
    <t>Montáž, kábel Cu 750V uložený pod omietku CYKY 3x1,5</t>
  </si>
  <si>
    <t>341203M100</t>
  </si>
  <si>
    <t>Kábel Cu 750V : CYKY-J 3x1,5</t>
  </si>
  <si>
    <t>341203M101</t>
  </si>
  <si>
    <t>Kábel Cu 750V : CYKY-O 3x1,5</t>
  </si>
  <si>
    <t>210800106</t>
  </si>
  <si>
    <t>Montáž, kábel Cu 750V uložený pod omietku CYKY 3x2,5</t>
  </si>
  <si>
    <t>341203M110</t>
  </si>
  <si>
    <t>Kábel Cu 750V : CYKY-J 3x2,5</t>
  </si>
  <si>
    <t>210800115</t>
  </si>
  <si>
    <t>Montáž, kábel Cu 750V uložený pod omietku CYKY 5x1,5</t>
  </si>
  <si>
    <t>341203M300</t>
  </si>
  <si>
    <t>Kábel Cu 750V : CYKY-J 5x1,5</t>
  </si>
  <si>
    <t>210800116</t>
  </si>
  <si>
    <t>Montáž, kábel Cu 750V uložený pod omietku CYKY 5x2,5</t>
  </si>
  <si>
    <t>341203M310</t>
  </si>
  <si>
    <t>Kábel Cu 750V : CYKY-J 5x2,5</t>
  </si>
  <si>
    <t>210800117</t>
  </si>
  <si>
    <t>Montáž, kábel Cu 750V uložený pod omietku CYKY 5x4</t>
  </si>
  <si>
    <t>341203M320</t>
  </si>
  <si>
    <t>Kábel Cu 750V : CYKY-J 5x4</t>
  </si>
  <si>
    <t>211010010</t>
  </si>
  <si>
    <t>Osadenie plastovej "hmoždinky", vyvŕtanie diery D 8mm, do betónu, železobetónu, tvrdého kameňa</t>
  </si>
  <si>
    <t>345955K112</t>
  </si>
  <si>
    <t>Hmoždinka PA+kov : HN 8x45, nabíjacia so skrutkou</t>
  </si>
  <si>
    <t>213290040</t>
  </si>
  <si>
    <t>Demontáž elektroinštalácie, vysekanie rýh, vyspravenie</t>
  </si>
  <si>
    <t>213290050</t>
  </si>
  <si>
    <t>Úprava rozvodnice</t>
  </si>
  <si>
    <t>3749004R98</t>
  </si>
  <si>
    <t>Doplnenie rozvádzača potrebným materiálom</t>
  </si>
  <si>
    <t>kpl</t>
  </si>
  <si>
    <t>213290153</t>
  </si>
  <si>
    <t>Ostatné elektroinštalačné práce</t>
  </si>
  <si>
    <t>999921000</t>
  </si>
  <si>
    <t>Ostatný materiál pre elektromontáže silnoprúd - M21</t>
  </si>
  <si>
    <t>213291101</t>
  </si>
  <si>
    <t>Revízia elektroinštalácie a vypracovanie správy</t>
  </si>
  <si>
    <t xml:space="preserve">M21 - 155 Elektromontáže  spolu: </t>
  </si>
  <si>
    <t xml:space="preserve">PRÁCE A DODÁVKY M  spolu: </t>
  </si>
  <si>
    <t>Za rozpočet celkom</t>
  </si>
  <si>
    <t xml:space="preserve">Odberateľ: Semita honestae vitae ( Cesta k slušnému životu ), Cintorínska 585, Betliar </t>
  </si>
  <si>
    <t xml:space="preserve">Spracoval:                                         </t>
  </si>
  <si>
    <t xml:space="preserve">JKSO : </t>
  </si>
  <si>
    <t>Rekapitulácia rozpočtu v</t>
  </si>
  <si>
    <t>Dátum: 16.04.2023</t>
  </si>
  <si>
    <t>Rekapitulácia splátky v</t>
  </si>
  <si>
    <t>Rekapitulácia výrobnej kalkulácie v</t>
  </si>
  <si>
    <t>Stavba : Stavebné úpravy objektu - Gemerská Poloma</t>
  </si>
  <si>
    <t>Objekt : Stavebné úpravy</t>
  </si>
  <si>
    <t>Popis položky, stavebného dielu, remesla</t>
  </si>
  <si>
    <t>Hmotnosť v t</t>
  </si>
  <si>
    <t>Miesto:</t>
  </si>
  <si>
    <t>Gemerská Poloma</t>
  </si>
  <si>
    <t>Krycí list rozpočtu v</t>
  </si>
  <si>
    <t>JKSO :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</si>
  <si>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</si>
  <si>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</si>
  <si>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</si>
  <si>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</si>
  <si>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</si>
  <si>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</si>
  <si>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Odberateľ:</t>
  </si>
  <si>
    <t xml:space="preserve">Semita honestae vitae ( Cesta k slušnému životu ), Cintorínska 585, Betliar </t>
  </si>
  <si>
    <t>IČO:</t>
  </si>
  <si>
    <t>DIČ:</t>
  </si>
  <si>
    <t>Dodávateľ: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</si>
  <si>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</si>
  <si>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</si>
  <si>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</si>
  <si>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</si>
  <si>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</si>
  <si>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</si>
  <si>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</si>
  <si>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</si>
  <si>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</si>
  <si>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</si>
  <si>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</si>
  <si>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</si>
  <si>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</si>
  <si>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</si>
  <si>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</si>
  <si>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</si>
  <si>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</si>
  <si>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</si>
  <si>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</si>
  <si>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</si>
  <si>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</si>
  <si>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</si>
  <si>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</si>
  <si>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</si>
  <si>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</si>
  <si>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</si>
  <si>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</si>
  <si>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</si>
  <si>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</si>
  <si>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</si>
  <si>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</si>
  <si>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</si>
  <si>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</si>
  <si>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</si>
  <si>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</si>
  <si>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</si>
  <si>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</si>
  <si>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</si>
  <si>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</si>
  <si>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</si>
  <si>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</si>
  <si>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</si>
  <si>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</si>
  <si>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Semita Honestae Vitae (Cesta k slušnému životu) Betliar</t>
  </si>
  <si>
    <t>Budúci sklad PB Gemerská Poloma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</si>
</sst>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&quot; 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17" fillId="0" borderId="0"/>
    <xf numFmtId="0" fontId="18" fillId="0" borderId="0"/>
    <xf numFmtId="0" fontId="18" fillId="0" borderId="0"/>
  </cellStyleXfs>
  <cellXfs count="155">
    <xf numFmtId="0" fontId="0" fillId="0" borderId="0" xfId="0"/>
    <xf numFmtId="0" fontId="7" fillId="0" borderId="0" xfId="3" applyFont="1" applyAlignment="1">
      <alignment horizontal="left" vertical="top"/>
    </xf>
    <xf numFmtId="49" fontId="8" fillId="0" borderId="0" xfId="3" applyNumberFormat="1" applyFont="1" applyAlignment="1">
      <alignment horizontal="center" vertical="top"/>
    </xf>
    <xf numFmtId="49" fontId="8" fillId="0" borderId="0" xfId="3" applyNumberFormat="1" applyFont="1" applyAlignment="1">
      <alignment vertical="top"/>
    </xf>
    <xf numFmtId="49" fontId="8" fillId="0" borderId="0" xfId="3" applyNumberFormat="1" applyFont="1" applyAlignment="1">
      <alignment horizontal="left" vertical="top" wrapText="1"/>
    </xf>
    <xf numFmtId="164" fontId="8" fillId="0" borderId="0" xfId="3" applyNumberFormat="1" applyFont="1" applyAlignment="1">
      <alignment vertical="top"/>
    </xf>
    <xf numFmtId="0" fontId="8" fillId="0" borderId="0" xfId="3" applyFont="1" applyAlignment="1">
      <alignment vertical="top"/>
    </xf>
    <xf numFmtId="4" fontId="8" fillId="0" borderId="0" xfId="3" applyNumberFormat="1" applyFont="1" applyAlignment="1">
      <alignment vertical="top"/>
    </xf>
    <xf numFmtId="165" fontId="8" fillId="0" borderId="0" xfId="3" applyNumberFormat="1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/>
    <xf numFmtId="0" fontId="7" fillId="0" borderId="0" xfId="3" applyFont="1"/>
    <xf numFmtId="4" fontId="8" fillId="0" borderId="0" xfId="3" applyNumberFormat="1" applyFont="1"/>
    <xf numFmtId="165" fontId="8" fillId="0" borderId="0" xfId="3" applyNumberFormat="1" applyFont="1"/>
    <xf numFmtId="164" fontId="8" fillId="0" borderId="0" xfId="3" applyNumberFormat="1" applyFont="1"/>
    <xf numFmtId="49" fontId="9" fillId="0" borderId="0" xfId="4" applyNumberFormat="1" applyFont="1"/>
    <xf numFmtId="0" fontId="9" fillId="0" borderId="0" xfId="4" applyFont="1"/>
    <xf numFmtId="49" fontId="8" fillId="0" borderId="0" xfId="3" applyNumberFormat="1" applyFont="1"/>
    <xf numFmtId="49" fontId="10" fillId="0" borderId="0" xfId="4" applyNumberFormat="1" applyFont="1"/>
    <xf numFmtId="0" fontId="10" fillId="0" borderId="0" xfId="4" applyFont="1"/>
    <xf numFmtId="49" fontId="8" fillId="0" borderId="0" xfId="3" applyNumberFormat="1" applyFont="1" applyAlignment="1">
      <alignment horizontal="center"/>
    </xf>
    <xf numFmtId="0" fontId="11" fillId="0" borderId="0" xfId="3" applyFont="1"/>
    <xf numFmtId="0" fontId="8" fillId="0" borderId="6" xfId="3" applyFont="1" applyBorder="1" applyAlignment="1">
      <alignment horizontal="center"/>
    </xf>
    <xf numFmtId="0" fontId="8" fillId="0" borderId="1" xfId="3" applyFont="1" applyBorder="1" applyAlignment="1">
      <alignment horizontal="centerContinuous"/>
    </xf>
    <xf numFmtId="0" fontId="8" fillId="0" borderId="2" xfId="3" applyFont="1" applyBorder="1" applyAlignment="1">
      <alignment horizontal="centerContinuous"/>
    </xf>
    <xf numFmtId="0" fontId="8" fillId="0" borderId="5" xfId="3" applyFont="1" applyBorder="1" applyAlignment="1">
      <alignment horizontal="centerContinuous"/>
    </xf>
    <xf numFmtId="0" fontId="8" fillId="0" borderId="7" xfId="3" applyFont="1" applyBorder="1" applyAlignment="1">
      <alignment horizontal="center"/>
    </xf>
    <xf numFmtId="0" fontId="12" fillId="0" borderId="0" xfId="3" applyFont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49" fontId="8" fillId="0" borderId="0" xfId="3" applyNumberFormat="1" applyFont="1" applyAlignment="1">
      <alignment horizontal="left"/>
    </xf>
    <xf numFmtId="0" fontId="8" fillId="0" borderId="3" xfId="3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/>
    </xf>
    <xf numFmtId="0" fontId="8" fillId="0" borderId="0" xfId="3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164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left" vertical="top" wrapText="1"/>
    </xf>
    <xf numFmtId="0" fontId="16" fillId="0" borderId="0" xfId="6" applyFont="1"/>
    <xf numFmtId="4" fontId="15" fillId="0" borderId="0" xfId="6" applyNumberFormat="1" applyFont="1"/>
    <xf numFmtId="0" fontId="15" fillId="0" borderId="0" xfId="6" applyFont="1"/>
    <xf numFmtId="0" fontId="19" fillId="0" borderId="0" xfId="7" applyFont="1"/>
    <xf numFmtId="0" fontId="20" fillId="0" borderId="0" xfId="7" applyFont="1"/>
    <xf numFmtId="49" fontId="20" fillId="0" borderId="0" xfId="7" applyNumberFormat="1" applyFont="1"/>
    <xf numFmtId="0" fontId="21" fillId="0" borderId="0" xfId="6" applyFont="1"/>
    <xf numFmtId="165" fontId="15" fillId="0" borderId="0" xfId="6" applyNumberFormat="1" applyFont="1"/>
    <xf numFmtId="164" fontId="15" fillId="0" borderId="0" xfId="6" applyNumberFormat="1" applyFont="1"/>
    <xf numFmtId="0" fontId="15" fillId="0" borderId="8" xfId="6" applyFont="1" applyBorder="1" applyAlignment="1">
      <alignment horizontal="center"/>
    </xf>
    <xf numFmtId="0" fontId="15" fillId="0" borderId="9" xfId="6" applyFont="1" applyBorder="1" applyAlignment="1">
      <alignment horizontal="center"/>
    </xf>
    <xf numFmtId="0" fontId="15" fillId="0" borderId="10" xfId="6" applyFont="1" applyBorder="1" applyAlignment="1">
      <alignment horizontal="center"/>
    </xf>
    <xf numFmtId="0" fontId="15" fillId="0" borderId="0" xfId="8" applyFont="1" applyAlignment="1">
      <alignment horizontal="left" vertical="center"/>
    </xf>
    <xf numFmtId="0" fontId="15" fillId="0" borderId="0" xfId="8" applyFont="1"/>
    <xf numFmtId="0" fontId="21" fillId="0" borderId="0" xfId="7" applyFont="1" applyAlignment="1">
      <alignment horizontal="left" vertical="center"/>
    </xf>
    <xf numFmtId="0" fontId="15" fillId="0" borderId="11" xfId="8" applyFont="1" applyBorder="1" applyAlignment="1">
      <alignment horizontal="left" vertical="center"/>
    </xf>
    <xf numFmtId="0" fontId="15" fillId="0" borderId="12" xfId="8" applyFont="1" applyBorder="1" applyAlignment="1">
      <alignment horizontal="left" vertical="center"/>
    </xf>
    <xf numFmtId="0" fontId="15" fillId="0" borderId="12" xfId="8" applyFont="1" applyBorder="1" applyAlignment="1">
      <alignment horizontal="right" vertical="center"/>
    </xf>
    <xf numFmtId="0" fontId="15" fillId="0" borderId="13" xfId="8" applyFont="1" applyBorder="1" applyAlignment="1">
      <alignment horizontal="left" vertical="center"/>
    </xf>
    <xf numFmtId="0" fontId="15" fillId="0" borderId="14" xfId="8" applyFont="1" applyBorder="1" applyAlignment="1">
      <alignment horizontal="left" vertical="center"/>
    </xf>
    <xf numFmtId="0" fontId="15" fillId="0" borderId="15" xfId="8" applyFont="1" applyBorder="1" applyAlignment="1">
      <alignment horizontal="left" vertical="center"/>
    </xf>
    <xf numFmtId="0" fontId="15" fillId="0" borderId="15" xfId="8" applyFont="1" applyBorder="1" applyAlignment="1">
      <alignment horizontal="right" vertical="center"/>
    </xf>
    <xf numFmtId="0" fontId="15" fillId="0" borderId="16" xfId="8" applyFont="1" applyBorder="1" applyAlignment="1">
      <alignment horizontal="left" vertical="center"/>
    </xf>
    <xf numFmtId="0" fontId="15" fillId="0" borderId="17" xfId="8" applyFont="1" applyBorder="1" applyAlignment="1">
      <alignment horizontal="left" vertical="center"/>
    </xf>
    <xf numFmtId="0" fontId="15" fillId="0" borderId="18" xfId="8" applyFont="1" applyBorder="1" applyAlignment="1">
      <alignment horizontal="left" vertical="center"/>
    </xf>
    <xf numFmtId="0" fontId="15" fillId="0" borderId="18" xfId="8" applyFont="1" applyBorder="1" applyAlignment="1">
      <alignment horizontal="right" vertical="center"/>
    </xf>
    <xf numFmtId="0" fontId="15" fillId="0" borderId="19" xfId="8" applyFont="1" applyBorder="1" applyAlignment="1">
      <alignment horizontal="left" vertical="center"/>
    </xf>
    <xf numFmtId="0" fontId="15" fillId="0" borderId="20" xfId="8" applyFont="1" applyBorder="1" applyAlignment="1">
      <alignment horizontal="left" vertical="center"/>
    </xf>
    <xf numFmtId="0" fontId="15" fillId="0" borderId="21" xfId="8" applyFont="1" applyBorder="1" applyAlignment="1">
      <alignment horizontal="left" vertical="center"/>
    </xf>
    <xf numFmtId="0" fontId="15" fillId="0" borderId="21" xfId="8" applyFont="1" applyBorder="1" applyAlignment="1">
      <alignment horizontal="right" vertical="center"/>
    </xf>
    <xf numFmtId="14" fontId="15" fillId="0" borderId="22" xfId="8" applyNumberFormat="1" applyFont="1" applyBorder="1" applyAlignment="1">
      <alignment horizontal="left" vertical="center"/>
    </xf>
    <xf numFmtId="0" fontId="15" fillId="0" borderId="23" xfId="8" applyFont="1" applyBorder="1" applyAlignment="1">
      <alignment horizontal="left" vertical="center"/>
    </xf>
    <xf numFmtId="0" fontId="15" fillId="0" borderId="24" xfId="8" applyFont="1" applyBorder="1" applyAlignment="1">
      <alignment horizontal="right" vertical="center"/>
    </xf>
    <xf numFmtId="0" fontId="15" fillId="0" borderId="24" xfId="8" applyFont="1" applyBorder="1" applyAlignment="1">
      <alignment horizontal="left" vertical="center"/>
    </xf>
    <xf numFmtId="0" fontId="15" fillId="0" borderId="25" xfId="8" applyFont="1" applyBorder="1" applyAlignment="1">
      <alignment horizontal="left" vertical="center"/>
    </xf>
    <xf numFmtId="0" fontId="15" fillId="0" borderId="26" xfId="8" applyFont="1" applyBorder="1" applyAlignment="1">
      <alignment horizontal="left" vertical="center"/>
    </xf>
    <xf numFmtId="0" fontId="15" fillId="0" borderId="27" xfId="8" applyFont="1" applyBorder="1" applyAlignment="1">
      <alignment horizontal="left" vertical="center"/>
    </xf>
    <xf numFmtId="0" fontId="15" fillId="0" borderId="28" xfId="8" applyFont="1" applyBorder="1" applyAlignment="1">
      <alignment horizontal="left" vertical="center"/>
    </xf>
    <xf numFmtId="0" fontId="15" fillId="0" borderId="11" xfId="8" applyFont="1" applyBorder="1" applyAlignment="1">
      <alignment horizontal="right" vertical="center"/>
    </xf>
    <xf numFmtId="3" fontId="15" fillId="0" borderId="29" xfId="8" applyNumberFormat="1" applyFont="1" applyBorder="1" applyAlignment="1">
      <alignment horizontal="right" vertical="center"/>
    </xf>
    <xf numFmtId="3" fontId="15" fillId="0" borderId="13" xfId="8" applyNumberFormat="1" applyFont="1" applyBorder="1" applyAlignment="1">
      <alignment horizontal="right" vertical="center"/>
    </xf>
    <xf numFmtId="0" fontId="15" fillId="0" borderId="23" xfId="8" applyFont="1" applyBorder="1" applyAlignment="1">
      <alignment horizontal="right" vertical="center"/>
    </xf>
    <xf numFmtId="3" fontId="15" fillId="0" borderId="30" xfId="8" applyNumberFormat="1" applyFont="1" applyBorder="1" applyAlignment="1">
      <alignment horizontal="right" vertical="center"/>
    </xf>
    <xf numFmtId="3" fontId="15" fillId="0" borderId="25" xfId="8" applyNumberFormat="1" applyFont="1" applyBorder="1" applyAlignment="1">
      <alignment horizontal="right" vertical="center"/>
    </xf>
    <xf numFmtId="0" fontId="15" fillId="0" borderId="26" xfId="8" applyFont="1" applyBorder="1" applyAlignment="1">
      <alignment horizontal="right" vertical="center"/>
    </xf>
    <xf numFmtId="3" fontId="15" fillId="0" borderId="31" xfId="8" applyNumberFormat="1" applyFont="1" applyBorder="1" applyAlignment="1">
      <alignment horizontal="right" vertical="center"/>
    </xf>
    <xf numFmtId="0" fontId="15" fillId="0" borderId="27" xfId="8" applyFont="1" applyBorder="1" applyAlignment="1">
      <alignment horizontal="right" vertical="center"/>
    </xf>
    <xf numFmtId="3" fontId="15" fillId="0" borderId="28" xfId="8" applyNumberFormat="1" applyFont="1" applyBorder="1" applyAlignment="1">
      <alignment horizontal="right" vertical="center"/>
    </xf>
    <xf numFmtId="0" fontId="16" fillId="0" borderId="32" xfId="8" applyFont="1" applyBorder="1" applyAlignment="1">
      <alignment horizontal="center" vertical="center"/>
    </xf>
    <xf numFmtId="0" fontId="15" fillId="0" borderId="33" xfId="8" applyFont="1" applyBorder="1" applyAlignment="1">
      <alignment horizontal="left" vertical="center"/>
    </xf>
    <xf numFmtId="0" fontId="15" fillId="0" borderId="33" xfId="8" applyFont="1" applyBorder="1" applyAlignment="1">
      <alignment horizontal="center" vertical="center"/>
    </xf>
    <xf numFmtId="0" fontId="15" fillId="0" borderId="34" xfId="8" applyFont="1" applyBorder="1" applyAlignment="1">
      <alignment horizontal="center" vertical="center"/>
    </xf>
    <xf numFmtId="0" fontId="15" fillId="0" borderId="35" xfId="8" applyFont="1" applyBorder="1" applyAlignment="1">
      <alignment horizontal="center" vertical="center"/>
    </xf>
    <xf numFmtId="0" fontId="15" fillId="0" borderId="36" xfId="8" applyFont="1" applyBorder="1" applyAlignment="1">
      <alignment horizontal="center" vertical="center"/>
    </xf>
    <xf numFmtId="0" fontId="15" fillId="0" borderId="37" xfId="8" applyFont="1" applyBorder="1" applyAlignment="1">
      <alignment horizontal="center" vertical="center"/>
    </xf>
    <xf numFmtId="0" fontId="15" fillId="0" borderId="38" xfId="8" applyFont="1" applyBorder="1" applyAlignment="1">
      <alignment horizontal="center" vertical="center"/>
    </xf>
    <xf numFmtId="0" fontId="15" fillId="0" borderId="39" xfId="8" applyFont="1" applyBorder="1" applyAlignment="1">
      <alignment horizontal="left" vertical="center"/>
    </xf>
    <xf numFmtId="4" fontId="15" fillId="0" borderId="39" xfId="8" applyNumberFormat="1" applyFont="1" applyBorder="1" applyAlignment="1">
      <alignment horizontal="right" vertical="center"/>
    </xf>
    <xf numFmtId="4" fontId="15" fillId="0" borderId="40" xfId="8" applyNumberFormat="1" applyFont="1" applyBorder="1" applyAlignment="1">
      <alignment horizontal="right" vertical="center"/>
    </xf>
    <xf numFmtId="0" fontId="15" fillId="0" borderId="41" xfId="8" applyFont="1" applyBorder="1" applyAlignment="1">
      <alignment horizontal="left" vertical="center"/>
    </xf>
    <xf numFmtId="0" fontId="15" fillId="0" borderId="42" xfId="8" applyFont="1" applyBorder="1" applyAlignment="1">
      <alignment horizontal="left" vertical="center"/>
    </xf>
    <xf numFmtId="0" fontId="15" fillId="0" borderId="43" xfId="8" applyFont="1" applyBorder="1" applyAlignment="1">
      <alignment horizontal="center" vertical="center"/>
    </xf>
    <xf numFmtId="0" fontId="15" fillId="0" borderId="44" xfId="8" applyFont="1" applyBorder="1" applyAlignment="1">
      <alignment horizontal="left" vertical="center"/>
    </xf>
    <xf numFmtId="4" fontId="15" fillId="0" borderId="44" xfId="8" applyNumberFormat="1" applyFont="1" applyBorder="1" applyAlignment="1">
      <alignment horizontal="right" vertical="center"/>
    </xf>
    <xf numFmtId="0" fontId="15" fillId="0" borderId="45" xfId="8" applyFont="1" applyBorder="1" applyAlignment="1">
      <alignment horizontal="left" vertical="center"/>
    </xf>
    <xf numFmtId="4" fontId="15" fillId="0" borderId="46" xfId="8" applyNumberFormat="1" applyFont="1" applyBorder="1" applyAlignment="1">
      <alignment horizontal="right" vertical="center"/>
    </xf>
    <xf numFmtId="4" fontId="15" fillId="0" borderId="47" xfId="8" applyNumberFormat="1" applyFont="1" applyBorder="1" applyAlignment="1">
      <alignment horizontal="right" vertical="center"/>
    </xf>
    <xf numFmtId="0" fontId="15" fillId="0" borderId="48" xfId="8" applyFont="1" applyBorder="1" applyAlignment="1">
      <alignment horizontal="center" vertical="center"/>
    </xf>
    <xf numFmtId="0" fontId="15" fillId="0" borderId="49" xfId="8" applyFont="1" applyBorder="1" applyAlignment="1">
      <alignment horizontal="left" vertical="center"/>
    </xf>
    <xf numFmtId="4" fontId="15" fillId="0" borderId="49" xfId="8" applyNumberFormat="1" applyFont="1" applyBorder="1" applyAlignment="1">
      <alignment horizontal="right" vertical="center"/>
    </xf>
    <xf numFmtId="4" fontId="15" fillId="0" borderId="50" xfId="8" applyNumberFormat="1" applyFont="1" applyBorder="1" applyAlignment="1">
      <alignment horizontal="right" vertical="center"/>
    </xf>
    <xf numFmtId="4" fontId="15" fillId="0" borderId="51" xfId="8" applyNumberFormat="1" applyFont="1" applyBorder="1" applyAlignment="1">
      <alignment horizontal="right" vertical="center"/>
    </xf>
    <xf numFmtId="0" fontId="15" fillId="0" borderId="52" xfId="8" applyFont="1" applyBorder="1" applyAlignment="1">
      <alignment horizontal="center" vertical="center"/>
    </xf>
    <xf numFmtId="0" fontId="15" fillId="0" borderId="50" xfId="8" applyFont="1" applyBorder="1" applyAlignment="1">
      <alignment horizontal="right" vertical="center"/>
    </xf>
    <xf numFmtId="0" fontId="15" fillId="0" borderId="35" xfId="8" applyFont="1" applyBorder="1" applyAlignment="1">
      <alignment horizontal="left" vertical="center"/>
    </xf>
    <xf numFmtId="10" fontId="15" fillId="0" borderId="24" xfId="8" applyNumberFormat="1" applyFont="1" applyBorder="1" applyAlignment="1">
      <alignment horizontal="right" vertical="center"/>
    </xf>
    <xf numFmtId="10" fontId="15" fillId="0" borderId="53" xfId="8" applyNumberFormat="1" applyFont="1" applyBorder="1" applyAlignment="1">
      <alignment horizontal="right" vertical="center"/>
    </xf>
    <xf numFmtId="0" fontId="15" fillId="0" borderId="54" xfId="8" applyFont="1" applyBorder="1" applyAlignment="1">
      <alignment horizontal="left" vertical="center"/>
    </xf>
    <xf numFmtId="10" fontId="15" fillId="0" borderId="15" xfId="8" applyNumberFormat="1" applyFont="1" applyBorder="1" applyAlignment="1">
      <alignment horizontal="right" vertical="center"/>
    </xf>
    <xf numFmtId="10" fontId="15" fillId="0" borderId="54" xfId="8" applyNumberFormat="1" applyFont="1" applyBorder="1" applyAlignment="1">
      <alignment horizontal="right" vertical="center"/>
    </xf>
    <xf numFmtId="0" fontId="15" fillId="0" borderId="50" xfId="8" applyFont="1" applyBorder="1" applyAlignment="1">
      <alignment horizontal="left" vertical="center"/>
    </xf>
    <xf numFmtId="0" fontId="15" fillId="0" borderId="52" xfId="8" applyFont="1" applyBorder="1" applyAlignment="1">
      <alignment horizontal="right" vertical="center"/>
    </xf>
    <xf numFmtId="0" fontId="15" fillId="0" borderId="55" xfId="8" applyFont="1" applyBorder="1" applyAlignment="1">
      <alignment horizontal="center" vertical="center"/>
    </xf>
    <xf numFmtId="0" fontId="15" fillId="0" borderId="56" xfId="8" applyFont="1" applyBorder="1" applyAlignment="1">
      <alignment horizontal="left" vertical="center"/>
    </xf>
    <xf numFmtId="0" fontId="15" fillId="0" borderId="56" xfId="8" applyFont="1" applyBorder="1" applyAlignment="1">
      <alignment horizontal="right" vertical="center"/>
    </xf>
    <xf numFmtId="0" fontId="15" fillId="0" borderId="57" xfId="8" applyFont="1" applyBorder="1" applyAlignment="1">
      <alignment horizontal="right" vertical="center"/>
    </xf>
    <xf numFmtId="3" fontId="15" fillId="0" borderId="0" xfId="8" applyNumberFormat="1" applyFont="1" applyAlignment="1">
      <alignment horizontal="right" vertical="center"/>
    </xf>
    <xf numFmtId="0" fontId="15" fillId="0" borderId="55" xfId="8" applyFont="1" applyBorder="1" applyAlignment="1">
      <alignment horizontal="left" vertical="center"/>
    </xf>
    <xf numFmtId="0" fontId="15" fillId="0" borderId="0" xfId="8" applyFont="1" applyAlignment="1">
      <alignment horizontal="right" vertical="center"/>
    </xf>
    <xf numFmtId="0" fontId="15" fillId="0" borderId="58" xfId="8" applyFont="1" applyBorder="1" applyAlignment="1">
      <alignment horizontal="right" vertical="center"/>
    </xf>
    <xf numFmtId="0" fontId="15" fillId="0" borderId="30" xfId="8" applyFont="1" applyBorder="1" applyAlignment="1">
      <alignment horizontal="right" vertical="center"/>
    </xf>
    <xf numFmtId="3" fontId="15" fillId="0" borderId="58" xfId="8" applyNumberFormat="1" applyFont="1" applyBorder="1" applyAlignment="1">
      <alignment horizontal="right" vertical="center"/>
    </xf>
    <xf numFmtId="4" fontId="15" fillId="0" borderId="54" xfId="8" applyNumberFormat="1" applyFont="1" applyBorder="1" applyAlignment="1">
      <alignment horizontal="right" vertical="center"/>
    </xf>
    <xf numFmtId="3" fontId="15" fillId="0" borderId="59" xfId="8" applyNumberFormat="1" applyFont="1" applyBorder="1" applyAlignment="1">
      <alignment horizontal="right" vertical="center"/>
    </xf>
    <xf numFmtId="0" fontId="16" fillId="0" borderId="60" xfId="8" applyFont="1" applyBorder="1" applyAlignment="1">
      <alignment horizontal="center" vertical="center"/>
    </xf>
    <xf numFmtId="0" fontId="15" fillId="0" borderId="61" xfId="8" applyFont="1" applyBorder="1" applyAlignment="1">
      <alignment horizontal="left" vertical="center"/>
    </xf>
    <xf numFmtId="0" fontId="15" fillId="0" borderId="62" xfId="8" applyFont="1" applyBorder="1" applyAlignment="1">
      <alignment horizontal="left" vertical="center"/>
    </xf>
    <xf numFmtId="166" fontId="15" fillId="0" borderId="63" xfId="8" applyNumberFormat="1" applyFont="1" applyBorder="1" applyAlignment="1">
      <alignment horizontal="right" vertical="center"/>
    </xf>
    <xf numFmtId="0" fontId="15" fillId="0" borderId="64" xfId="8" applyFont="1" applyBorder="1" applyAlignment="1">
      <alignment horizontal="left" vertical="center"/>
    </xf>
    <xf numFmtId="0" fontId="15" fillId="0" borderId="56" xfId="8" applyFont="1" applyBorder="1" applyAlignment="1">
      <alignment horizontal="center" vertical="center"/>
    </xf>
    <xf numFmtId="0" fontId="15" fillId="0" borderId="65" xfId="8" applyFont="1" applyBorder="1" applyAlignment="1">
      <alignment horizontal="center" vertical="center"/>
    </xf>
    <xf numFmtId="0" fontId="15" fillId="0" borderId="66" xfId="8" applyFont="1" applyBorder="1" applyAlignment="1">
      <alignment horizontal="left" vertical="center"/>
    </xf>
    <xf numFmtId="0" fontId="8" fillId="0" borderId="0" xfId="3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9">
    <cellStyle name="Normálna" xfId="0" builtinId="0"/>
    <cellStyle name="Normálna 2" xfId="1" xr:uid="{00000000-0005-0000-0000-000002000000}"/>
    <cellStyle name="Normálna 3" xfId="6" xr:uid="{00000000-0005-0000-0000-000003000000}"/>
    <cellStyle name="Normálne 2" xfId="2" xr:uid="{00000000-0005-0000-0000-000004000000}"/>
    <cellStyle name="Normálne 2 2" xfId="5" xr:uid="{00000000-0005-0000-0000-000005000000}"/>
    <cellStyle name="Normálne 3" xfId="3" xr:uid="{00000000-0005-0000-0000-000006000000}"/>
    <cellStyle name="normálne_KLs" xfId="4" xr:uid="{00000000-0005-0000-0000-000007000000}"/>
    <cellStyle name="normálne_KLs 2" xfId="7" xr:uid="{00000000-0005-0000-0000-000008000000}"/>
    <cellStyle name="normálne_KLv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153410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Semita%20honeastae%20vitae/V&#253;zva%2064PRV2023/G.Poloma%20-%20stavebne%20upravy%20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hlad"/>
      <sheetName val="Rekapitulacia"/>
      <sheetName val="Kryci list"/>
    </sheetNames>
    <sheetDataSet>
      <sheetData sheetId="0">
        <row r="14">
          <cell r="J14">
            <v>41.45</v>
          </cell>
          <cell r="O14">
            <v>20</v>
          </cell>
        </row>
        <row r="15">
          <cell r="J15">
            <v>2381.88</v>
          </cell>
          <cell r="O15">
            <v>20</v>
          </cell>
        </row>
        <row r="16">
          <cell r="J16">
            <v>59.11</v>
          </cell>
          <cell r="O16">
            <v>20</v>
          </cell>
        </row>
        <row r="17">
          <cell r="J17">
            <v>82.72</v>
          </cell>
          <cell r="O17">
            <v>20</v>
          </cell>
        </row>
        <row r="18">
          <cell r="J18">
            <v>445.09</v>
          </cell>
          <cell r="O18">
            <v>20</v>
          </cell>
        </row>
        <row r="19">
          <cell r="J19">
            <v>7.74</v>
          </cell>
          <cell r="O19">
            <v>20</v>
          </cell>
        </row>
        <row r="20">
          <cell r="J20">
            <v>125.27</v>
          </cell>
          <cell r="O20">
            <v>20</v>
          </cell>
        </row>
        <row r="21">
          <cell r="H21">
            <v>3143.2599999999998</v>
          </cell>
          <cell r="I21">
            <v>0</v>
          </cell>
          <cell r="J21">
            <v>3143.2599999999998</v>
          </cell>
          <cell r="L21">
            <v>0</v>
          </cell>
          <cell r="N21">
            <v>0</v>
          </cell>
          <cell r="W21">
            <v>206.017</v>
          </cell>
        </row>
        <row r="24">
          <cell r="J24">
            <v>38.229999999999997</v>
          </cell>
          <cell r="O24">
            <v>20</v>
          </cell>
        </row>
        <row r="25">
          <cell r="J25">
            <v>30.65</v>
          </cell>
          <cell r="O25">
            <v>20</v>
          </cell>
        </row>
        <row r="26">
          <cell r="J26">
            <v>780.84</v>
          </cell>
          <cell r="O26">
            <v>20</v>
          </cell>
        </row>
        <row r="27">
          <cell r="H27">
            <v>819.07</v>
          </cell>
          <cell r="I27">
            <v>30.65</v>
          </cell>
          <cell r="J27">
            <v>849.72</v>
          </cell>
          <cell r="L27">
            <v>26.235738000000001</v>
          </cell>
          <cell r="N27">
            <v>0</v>
          </cell>
          <cell r="W27">
            <v>18.954000000000001</v>
          </cell>
        </row>
        <row r="30">
          <cell r="J30">
            <v>1326.11</v>
          </cell>
          <cell r="O30">
            <v>20</v>
          </cell>
        </row>
        <row r="31">
          <cell r="J31">
            <v>1777.68</v>
          </cell>
          <cell r="O31">
            <v>20</v>
          </cell>
        </row>
        <row r="32">
          <cell r="J32">
            <v>1177.82</v>
          </cell>
          <cell r="O32">
            <v>20</v>
          </cell>
        </row>
        <row r="33">
          <cell r="J33">
            <v>3536.58</v>
          </cell>
          <cell r="O33">
            <v>20</v>
          </cell>
        </row>
        <row r="34">
          <cell r="H34">
            <v>7818.19</v>
          </cell>
          <cell r="I34">
            <v>0</v>
          </cell>
          <cell r="J34">
            <v>7818.19</v>
          </cell>
          <cell r="L34">
            <v>23.230124499999999</v>
          </cell>
          <cell r="N34">
            <v>0</v>
          </cell>
          <cell r="W34">
            <v>265.08500000000004</v>
          </cell>
        </row>
        <row r="37">
          <cell r="J37">
            <v>1718.4</v>
          </cell>
          <cell r="O37">
            <v>20</v>
          </cell>
        </row>
        <row r="38">
          <cell r="J38">
            <v>753.35</v>
          </cell>
          <cell r="O38">
            <v>20</v>
          </cell>
        </row>
        <row r="39">
          <cell r="J39">
            <v>121.51</v>
          </cell>
          <cell r="O39">
            <v>20</v>
          </cell>
        </row>
        <row r="40">
          <cell r="J40">
            <v>97.58</v>
          </cell>
          <cell r="O40">
            <v>20</v>
          </cell>
        </row>
        <row r="41">
          <cell r="J41">
            <v>25.22</v>
          </cell>
          <cell r="O41">
            <v>20</v>
          </cell>
        </row>
        <row r="42">
          <cell r="J42">
            <v>101.69</v>
          </cell>
          <cell r="O42">
            <v>20</v>
          </cell>
        </row>
        <row r="43">
          <cell r="J43">
            <v>114.59</v>
          </cell>
          <cell r="O43">
            <v>20</v>
          </cell>
        </row>
        <row r="44">
          <cell r="J44">
            <v>137.44</v>
          </cell>
          <cell r="O44">
            <v>20</v>
          </cell>
        </row>
        <row r="45">
          <cell r="J45">
            <v>528.6</v>
          </cell>
          <cell r="O45">
            <v>20</v>
          </cell>
        </row>
        <row r="46">
          <cell r="J46">
            <v>293.72000000000003</v>
          </cell>
          <cell r="O46">
            <v>20</v>
          </cell>
        </row>
        <row r="47">
          <cell r="H47">
            <v>3892.1000000000004</v>
          </cell>
          <cell r="I47">
            <v>0</v>
          </cell>
          <cell r="J47">
            <v>3892.1000000000004</v>
          </cell>
          <cell r="L47">
            <v>1.2630239999999999</v>
          </cell>
          <cell r="N47">
            <v>6.5592800000000002</v>
          </cell>
          <cell r="W47">
            <v>211.31999999999996</v>
          </cell>
        </row>
        <row r="49">
          <cell r="H49">
            <v>15672.62</v>
          </cell>
          <cell r="I49">
            <v>30.65</v>
          </cell>
          <cell r="J49">
            <v>15703.269999999999</v>
          </cell>
          <cell r="L49">
            <v>50.728886500000002</v>
          </cell>
          <cell r="N49">
            <v>6.5592800000000002</v>
          </cell>
          <cell r="W49">
            <v>701.37599999999998</v>
          </cell>
        </row>
        <row r="53">
          <cell r="J53">
            <v>674.9</v>
          </cell>
          <cell r="O53">
            <v>20</v>
          </cell>
        </row>
        <row r="54">
          <cell r="J54">
            <v>655.37</v>
          </cell>
          <cell r="O54">
            <v>20</v>
          </cell>
        </row>
        <row r="55">
          <cell r="J55">
            <v>3650.52</v>
          </cell>
          <cell r="O55">
            <v>20</v>
          </cell>
        </row>
        <row r="56">
          <cell r="J56">
            <v>2025.49</v>
          </cell>
          <cell r="O56">
            <v>20</v>
          </cell>
        </row>
        <row r="57">
          <cell r="J57">
            <v>3183.54</v>
          </cell>
          <cell r="O57">
            <v>20</v>
          </cell>
        </row>
        <row r="58">
          <cell r="J58">
            <v>16.760000000000002</v>
          </cell>
          <cell r="O58">
            <v>20</v>
          </cell>
        </row>
        <row r="59">
          <cell r="J59">
            <v>154.43</v>
          </cell>
          <cell r="O59">
            <v>20</v>
          </cell>
        </row>
        <row r="60">
          <cell r="J60">
            <v>24.39</v>
          </cell>
          <cell r="O60">
            <v>20</v>
          </cell>
        </row>
        <row r="61">
          <cell r="H61">
            <v>5176.3700000000008</v>
          </cell>
          <cell r="I61">
            <v>5209.03</v>
          </cell>
          <cell r="J61">
            <v>10385.4</v>
          </cell>
          <cell r="L61">
            <v>3.7062536999999995</v>
          </cell>
          <cell r="N61">
            <v>0.43402000000000002</v>
          </cell>
          <cell r="W61">
            <v>91.471000000000004</v>
          </cell>
        </row>
        <row r="64">
          <cell r="J64">
            <v>7.76</v>
          </cell>
          <cell r="O64">
            <v>20</v>
          </cell>
        </row>
        <row r="65">
          <cell r="J65">
            <v>144</v>
          </cell>
          <cell r="O65">
            <v>20</v>
          </cell>
        </row>
        <row r="66">
          <cell r="J66">
            <v>0</v>
          </cell>
          <cell r="O66">
            <v>20</v>
          </cell>
        </row>
        <row r="67">
          <cell r="J67">
            <v>0</v>
          </cell>
          <cell r="O67">
            <v>20</v>
          </cell>
        </row>
        <row r="68">
          <cell r="H68">
            <v>7.76</v>
          </cell>
          <cell r="I68">
            <v>144</v>
          </cell>
          <cell r="J68">
            <v>151.76</v>
          </cell>
          <cell r="L68">
            <v>0</v>
          </cell>
          <cell r="N68">
            <v>0</v>
          </cell>
          <cell r="W68">
            <v>0.4</v>
          </cell>
        </row>
        <row r="71">
          <cell r="J71">
            <v>246.28</v>
          </cell>
          <cell r="O71">
            <v>20</v>
          </cell>
        </row>
        <row r="72">
          <cell r="J72">
            <v>65.66</v>
          </cell>
          <cell r="O72">
            <v>20</v>
          </cell>
        </row>
        <row r="73">
          <cell r="J73">
            <v>207.24</v>
          </cell>
          <cell r="O73">
            <v>20</v>
          </cell>
        </row>
        <row r="74">
          <cell r="J74">
            <v>80.36</v>
          </cell>
          <cell r="O74">
            <v>20</v>
          </cell>
        </row>
        <row r="75">
          <cell r="J75">
            <v>0.28999999999999998</v>
          </cell>
          <cell r="O75">
            <v>20</v>
          </cell>
        </row>
        <row r="76">
          <cell r="J76">
            <v>0.15</v>
          </cell>
          <cell r="O76">
            <v>20</v>
          </cell>
        </row>
        <row r="77">
          <cell r="H77">
            <v>599.98</v>
          </cell>
          <cell r="I77">
            <v>0</v>
          </cell>
          <cell r="J77">
            <v>599.98</v>
          </cell>
          <cell r="L77">
            <v>0.01</v>
          </cell>
          <cell r="N77">
            <v>0</v>
          </cell>
          <cell r="W77">
            <v>14.83</v>
          </cell>
        </row>
        <row r="80">
          <cell r="J80">
            <v>80.36</v>
          </cell>
          <cell r="O80">
            <v>20</v>
          </cell>
        </row>
        <row r="81">
          <cell r="H81">
            <v>80.36</v>
          </cell>
          <cell r="I81">
            <v>0</v>
          </cell>
          <cell r="J81">
            <v>80.36</v>
          </cell>
          <cell r="L81">
            <v>0</v>
          </cell>
          <cell r="N81">
            <v>0</v>
          </cell>
          <cell r="W81">
            <v>4</v>
          </cell>
        </row>
        <row r="84">
          <cell r="J84">
            <v>585.64</v>
          </cell>
          <cell r="O84">
            <v>20</v>
          </cell>
        </row>
        <row r="85">
          <cell r="J85">
            <v>247.82</v>
          </cell>
          <cell r="O85">
            <v>20</v>
          </cell>
        </row>
        <row r="86">
          <cell r="J86">
            <v>184.3</v>
          </cell>
          <cell r="O86">
            <v>20</v>
          </cell>
        </row>
        <row r="87">
          <cell r="J87">
            <v>52.99</v>
          </cell>
          <cell r="O87">
            <v>20</v>
          </cell>
        </row>
        <row r="88">
          <cell r="J88">
            <v>98.69</v>
          </cell>
          <cell r="O88">
            <v>20</v>
          </cell>
        </row>
        <row r="89">
          <cell r="J89">
            <v>208.76</v>
          </cell>
          <cell r="O89">
            <v>20</v>
          </cell>
        </row>
        <row r="90">
          <cell r="J90">
            <v>482.16</v>
          </cell>
          <cell r="O90">
            <v>20</v>
          </cell>
        </row>
        <row r="91">
          <cell r="J91">
            <v>6.01</v>
          </cell>
          <cell r="O91">
            <v>20</v>
          </cell>
        </row>
        <row r="92">
          <cell r="J92">
            <v>3.28</v>
          </cell>
          <cell r="O92">
            <v>20</v>
          </cell>
        </row>
        <row r="93">
          <cell r="H93">
            <v>1770.96</v>
          </cell>
          <cell r="I93">
            <v>98.69</v>
          </cell>
          <cell r="J93">
            <v>1869.65</v>
          </cell>
          <cell r="L93">
            <v>0.21110000000000001</v>
          </cell>
          <cell r="N93">
            <v>0</v>
          </cell>
          <cell r="W93">
            <v>36.460999999999999</v>
          </cell>
        </row>
        <row r="96">
          <cell r="J96">
            <v>860.81</v>
          </cell>
          <cell r="O96">
            <v>20</v>
          </cell>
        </row>
        <row r="97">
          <cell r="H97">
            <v>860.81</v>
          </cell>
          <cell r="I97">
            <v>0</v>
          </cell>
          <cell r="J97">
            <v>860.81</v>
          </cell>
          <cell r="L97">
            <v>0.46404599999999996</v>
          </cell>
          <cell r="N97">
            <v>0</v>
          </cell>
          <cell r="W97">
            <v>28.355</v>
          </cell>
        </row>
        <row r="100">
          <cell r="J100">
            <v>204.37</v>
          </cell>
          <cell r="O100">
            <v>20</v>
          </cell>
        </row>
        <row r="101">
          <cell r="J101">
            <v>3067.69</v>
          </cell>
          <cell r="O101">
            <v>20</v>
          </cell>
        </row>
        <row r="102">
          <cell r="J102">
            <v>40.950000000000003</v>
          </cell>
          <cell r="O102">
            <v>20</v>
          </cell>
        </row>
        <row r="103">
          <cell r="J103">
            <v>19.63</v>
          </cell>
          <cell r="O103">
            <v>20</v>
          </cell>
        </row>
        <row r="104">
          <cell r="H104">
            <v>3332.64</v>
          </cell>
          <cell r="I104">
            <v>0</v>
          </cell>
          <cell r="J104">
            <v>3332.64</v>
          </cell>
          <cell r="L104">
            <v>0.52965000000000007</v>
          </cell>
          <cell r="N104">
            <v>0.214</v>
          </cell>
          <cell r="W104">
            <v>58.304000000000002</v>
          </cell>
        </row>
        <row r="107">
          <cell r="J107">
            <v>3878.04</v>
          </cell>
          <cell r="O107">
            <v>20</v>
          </cell>
        </row>
        <row r="108">
          <cell r="J108">
            <v>1986.71</v>
          </cell>
          <cell r="O108">
            <v>20</v>
          </cell>
        </row>
        <row r="109">
          <cell r="J109">
            <v>7.52</v>
          </cell>
          <cell r="O109">
            <v>20</v>
          </cell>
        </row>
        <row r="110">
          <cell r="J110">
            <v>187.44</v>
          </cell>
          <cell r="O110">
            <v>20</v>
          </cell>
        </row>
        <row r="111">
          <cell r="J111">
            <v>53.3</v>
          </cell>
          <cell r="O111">
            <v>20</v>
          </cell>
        </row>
        <row r="112">
          <cell r="H112">
            <v>4126.3</v>
          </cell>
          <cell r="I112">
            <v>1986.71</v>
          </cell>
          <cell r="J112">
            <v>6113.01</v>
          </cell>
          <cell r="L112">
            <v>8.0756899999999998</v>
          </cell>
          <cell r="N112">
            <v>0</v>
          </cell>
          <cell r="W112">
            <v>200.16200000000001</v>
          </cell>
        </row>
        <row r="115">
          <cell r="J115">
            <v>102.47</v>
          </cell>
          <cell r="O115">
            <v>20</v>
          </cell>
        </row>
        <row r="116">
          <cell r="J116">
            <v>81.48</v>
          </cell>
          <cell r="O116">
            <v>20</v>
          </cell>
        </row>
        <row r="117">
          <cell r="J117">
            <v>27.62</v>
          </cell>
          <cell r="O117">
            <v>20</v>
          </cell>
        </row>
        <row r="118">
          <cell r="H118">
            <v>211.57</v>
          </cell>
          <cell r="I118">
            <v>0</v>
          </cell>
          <cell r="J118">
            <v>211.57</v>
          </cell>
          <cell r="L118">
            <v>3.3660000000000001E-3</v>
          </cell>
          <cell r="N118">
            <v>0</v>
          </cell>
          <cell r="W118">
            <v>10.207000000000001</v>
          </cell>
        </row>
        <row r="121">
          <cell r="J121">
            <v>1502.33</v>
          </cell>
          <cell r="O121">
            <v>20</v>
          </cell>
        </row>
        <row r="122">
          <cell r="H122">
            <v>1502.33</v>
          </cell>
          <cell r="I122">
            <v>0</v>
          </cell>
          <cell r="J122">
            <v>1502.33</v>
          </cell>
          <cell r="L122">
            <v>0.15073499999999998</v>
          </cell>
          <cell r="N122">
            <v>0</v>
          </cell>
          <cell r="W122">
            <v>64.313999999999993</v>
          </cell>
        </row>
        <row r="124">
          <cell r="H124">
            <v>17669.080000000002</v>
          </cell>
          <cell r="I124">
            <v>7438.4299999999994</v>
          </cell>
          <cell r="J124">
            <v>25107.510000000002</v>
          </cell>
          <cell r="L124">
            <v>13.150840699999998</v>
          </cell>
          <cell r="N124">
            <v>0.64802000000000004</v>
          </cell>
          <cell r="W124">
            <v>508.50400000000002</v>
          </cell>
        </row>
        <row r="128">
          <cell r="J128">
            <v>2800</v>
          </cell>
          <cell r="O128">
            <v>20</v>
          </cell>
        </row>
        <row r="129">
          <cell r="J129">
            <v>67.5</v>
          </cell>
          <cell r="O129">
            <v>20</v>
          </cell>
        </row>
        <row r="130">
          <cell r="J130">
            <v>15.5</v>
          </cell>
          <cell r="O130">
            <v>20</v>
          </cell>
        </row>
        <row r="131">
          <cell r="J131">
            <v>71.5</v>
          </cell>
          <cell r="O131">
            <v>20</v>
          </cell>
        </row>
        <row r="132">
          <cell r="J132">
            <v>37</v>
          </cell>
          <cell r="O132">
            <v>20</v>
          </cell>
        </row>
        <row r="133">
          <cell r="J133">
            <v>58.14</v>
          </cell>
          <cell r="O133">
            <v>20</v>
          </cell>
        </row>
        <row r="134">
          <cell r="J134">
            <v>8.1</v>
          </cell>
          <cell r="O134">
            <v>20</v>
          </cell>
        </row>
        <row r="135">
          <cell r="J135">
            <v>23.69</v>
          </cell>
          <cell r="O135">
            <v>20</v>
          </cell>
        </row>
        <row r="136">
          <cell r="J136">
            <v>70.73</v>
          </cell>
          <cell r="O136">
            <v>20</v>
          </cell>
        </row>
        <row r="137">
          <cell r="J137">
            <v>25.3</v>
          </cell>
          <cell r="O137">
            <v>20</v>
          </cell>
        </row>
        <row r="138">
          <cell r="J138">
            <v>88.27</v>
          </cell>
          <cell r="O138">
            <v>20</v>
          </cell>
        </row>
        <row r="139">
          <cell r="J139">
            <v>82.42</v>
          </cell>
          <cell r="O139">
            <v>20</v>
          </cell>
        </row>
        <row r="140">
          <cell r="J140">
            <v>32.340000000000003</v>
          </cell>
          <cell r="O140">
            <v>20</v>
          </cell>
        </row>
        <row r="141">
          <cell r="J141">
            <v>80.37</v>
          </cell>
          <cell r="O141">
            <v>20</v>
          </cell>
        </row>
        <row r="142">
          <cell r="J142">
            <v>6.48</v>
          </cell>
          <cell r="O142">
            <v>20</v>
          </cell>
        </row>
        <row r="143">
          <cell r="J143">
            <v>4.37</v>
          </cell>
          <cell r="O143">
            <v>20</v>
          </cell>
        </row>
        <row r="144">
          <cell r="J144">
            <v>6.83</v>
          </cell>
          <cell r="O144">
            <v>20</v>
          </cell>
        </row>
        <row r="145">
          <cell r="J145">
            <v>4.37</v>
          </cell>
          <cell r="O145">
            <v>20</v>
          </cell>
        </row>
        <row r="146">
          <cell r="J146">
            <v>6.87</v>
          </cell>
          <cell r="O146">
            <v>20</v>
          </cell>
        </row>
        <row r="147">
          <cell r="J147">
            <v>9.18</v>
          </cell>
          <cell r="O147">
            <v>20</v>
          </cell>
        </row>
        <row r="148">
          <cell r="J148">
            <v>2.5499999999999998</v>
          </cell>
          <cell r="O148">
            <v>20</v>
          </cell>
        </row>
        <row r="149">
          <cell r="J149">
            <v>12.95</v>
          </cell>
          <cell r="O149">
            <v>20</v>
          </cell>
        </row>
        <row r="150">
          <cell r="J150">
            <v>21.9</v>
          </cell>
          <cell r="O150">
            <v>20</v>
          </cell>
        </row>
        <row r="151">
          <cell r="J151">
            <v>4.25</v>
          </cell>
          <cell r="O151">
            <v>20</v>
          </cell>
        </row>
        <row r="152">
          <cell r="J152">
            <v>20.72</v>
          </cell>
          <cell r="O152">
            <v>20</v>
          </cell>
        </row>
        <row r="153">
          <cell r="J153">
            <v>27.52</v>
          </cell>
          <cell r="O153">
            <v>20</v>
          </cell>
        </row>
        <row r="154">
          <cell r="J154">
            <v>6.8</v>
          </cell>
          <cell r="O154">
            <v>20</v>
          </cell>
        </row>
        <row r="155">
          <cell r="J155">
            <v>14.6</v>
          </cell>
          <cell r="O155">
            <v>20</v>
          </cell>
        </row>
        <row r="156">
          <cell r="J156">
            <v>29.65</v>
          </cell>
          <cell r="O156">
            <v>20</v>
          </cell>
        </row>
        <row r="157">
          <cell r="J157">
            <v>4.25</v>
          </cell>
          <cell r="O157">
            <v>20</v>
          </cell>
        </row>
        <row r="158">
          <cell r="J158">
            <v>27.2</v>
          </cell>
          <cell r="O158">
            <v>20</v>
          </cell>
        </row>
        <row r="159">
          <cell r="J159">
            <v>18.5</v>
          </cell>
          <cell r="O159">
            <v>20</v>
          </cell>
        </row>
        <row r="160">
          <cell r="J160">
            <v>4.25</v>
          </cell>
          <cell r="O160">
            <v>20</v>
          </cell>
        </row>
        <row r="161">
          <cell r="J161">
            <v>69.8</v>
          </cell>
          <cell r="O161">
            <v>20</v>
          </cell>
        </row>
        <row r="162">
          <cell r="J162">
            <v>42</v>
          </cell>
          <cell r="O162">
            <v>20</v>
          </cell>
        </row>
        <row r="163">
          <cell r="J163">
            <v>69.209999999999994</v>
          </cell>
          <cell r="O163">
            <v>20</v>
          </cell>
        </row>
        <row r="164">
          <cell r="J164">
            <v>229.14</v>
          </cell>
          <cell r="O164">
            <v>20</v>
          </cell>
        </row>
        <row r="165">
          <cell r="J165">
            <v>43.9</v>
          </cell>
          <cell r="O165">
            <v>20</v>
          </cell>
        </row>
        <row r="166">
          <cell r="J166">
            <v>4.3</v>
          </cell>
          <cell r="O166">
            <v>20</v>
          </cell>
        </row>
        <row r="167">
          <cell r="J167">
            <v>5.4</v>
          </cell>
          <cell r="O167">
            <v>20</v>
          </cell>
        </row>
        <row r="168">
          <cell r="J168">
            <v>87.3</v>
          </cell>
          <cell r="O168">
            <v>20</v>
          </cell>
        </row>
        <row r="169">
          <cell r="J169">
            <v>76.5</v>
          </cell>
          <cell r="O169">
            <v>20</v>
          </cell>
        </row>
        <row r="170">
          <cell r="J170">
            <v>15.65</v>
          </cell>
          <cell r="O170">
            <v>20</v>
          </cell>
        </row>
        <row r="171">
          <cell r="J171">
            <v>781.82</v>
          </cell>
          <cell r="O171">
            <v>20</v>
          </cell>
        </row>
        <row r="172">
          <cell r="J172">
            <v>479.05</v>
          </cell>
          <cell r="O172">
            <v>20</v>
          </cell>
        </row>
        <row r="173">
          <cell r="J173">
            <v>44.85</v>
          </cell>
          <cell r="O173">
            <v>20</v>
          </cell>
        </row>
        <row r="174">
          <cell r="J174">
            <v>101.85</v>
          </cell>
          <cell r="O174">
            <v>20</v>
          </cell>
        </row>
        <row r="175">
          <cell r="J175">
            <v>110.25</v>
          </cell>
          <cell r="O175">
            <v>20</v>
          </cell>
        </row>
        <row r="176">
          <cell r="J176">
            <v>75.66</v>
          </cell>
          <cell r="O176">
            <v>20</v>
          </cell>
        </row>
        <row r="177">
          <cell r="J177">
            <v>82.68</v>
          </cell>
          <cell r="O177">
            <v>20</v>
          </cell>
        </row>
        <row r="178">
          <cell r="J178">
            <v>50.5</v>
          </cell>
          <cell r="O178">
            <v>20</v>
          </cell>
        </row>
        <row r="179">
          <cell r="J179">
            <v>85.5</v>
          </cell>
          <cell r="O179">
            <v>20</v>
          </cell>
        </row>
        <row r="180">
          <cell r="J180">
            <v>121.2</v>
          </cell>
          <cell r="O180">
            <v>20</v>
          </cell>
        </row>
        <row r="181">
          <cell r="J181">
            <v>334.8</v>
          </cell>
          <cell r="O181">
            <v>20</v>
          </cell>
        </row>
        <row r="182">
          <cell r="J182">
            <v>353.6</v>
          </cell>
          <cell r="O182">
            <v>20</v>
          </cell>
        </row>
        <row r="183">
          <cell r="J183">
            <v>80.599999999999994</v>
          </cell>
          <cell r="O183">
            <v>20</v>
          </cell>
        </row>
        <row r="184">
          <cell r="J184">
            <v>4066.44</v>
          </cell>
          <cell r="O184">
            <v>20</v>
          </cell>
        </row>
        <row r="185">
          <cell r="J185">
            <v>265.72000000000003</v>
          </cell>
          <cell r="O185">
            <v>20</v>
          </cell>
        </row>
        <row r="186">
          <cell r="J186">
            <v>350</v>
          </cell>
          <cell r="O186">
            <v>20</v>
          </cell>
        </row>
        <row r="187">
          <cell r="J187">
            <v>1024</v>
          </cell>
          <cell r="O187">
            <v>20</v>
          </cell>
        </row>
        <row r="188">
          <cell r="J188">
            <v>450</v>
          </cell>
          <cell r="O188">
            <v>20</v>
          </cell>
        </row>
        <row r="189">
          <cell r="J189">
            <v>550</v>
          </cell>
          <cell r="O189">
            <v>20</v>
          </cell>
        </row>
        <row r="190">
          <cell r="H190">
            <v>10945.13</v>
          </cell>
          <cell r="I190">
            <v>2800.6899999999996</v>
          </cell>
          <cell r="J190">
            <v>13745.82</v>
          </cell>
          <cell r="L190">
            <v>0</v>
          </cell>
          <cell r="N190">
            <v>0</v>
          </cell>
          <cell r="W190">
            <v>379.93600000000004</v>
          </cell>
        </row>
        <row r="192">
          <cell r="H192">
            <v>10945.13</v>
          </cell>
          <cell r="I192">
            <v>2800.6899999999996</v>
          </cell>
          <cell r="J192">
            <v>13745.82</v>
          </cell>
          <cell r="L192">
            <v>0</v>
          </cell>
          <cell r="N192">
            <v>0</v>
          </cell>
          <cell r="W192">
            <v>379.93600000000004</v>
          </cell>
        </row>
        <row r="194">
          <cell r="H194">
            <v>44286.83</v>
          </cell>
          <cell r="I194">
            <v>10269.769999999999</v>
          </cell>
          <cell r="J194">
            <v>54556.6</v>
          </cell>
          <cell r="L194">
            <v>63.879727199999998</v>
          </cell>
          <cell r="N194">
            <v>7.2073</v>
          </cell>
          <cell r="W194">
            <v>1589.8160000000003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97"/>
  <sheetViews>
    <sheetView topLeftCell="A178" workbookViewId="0">
      <selection activeCell="AE221" sqref="AE221"/>
    </sheetView>
  </sheetViews>
  <sheetFormatPr defaultRowHeight="10.199999999999999" x14ac:dyDescent="0.2"/>
  <cols>
    <col min="1" max="1" width="6.6640625" style="33" customWidth="1"/>
    <col min="2" max="2" width="3.6640625" style="2" customWidth="1"/>
    <col min="3" max="3" width="13" style="3" customWidth="1"/>
    <col min="4" max="4" width="51.88671875" style="4" customWidth="1"/>
    <col min="5" max="5" width="11.33203125" style="5" customWidth="1"/>
    <col min="6" max="6" width="7.33203125" style="6" customWidth="1"/>
    <col min="7" max="7" width="8.6640625" style="7" customWidth="1"/>
    <col min="8" max="10" width="9.6640625" style="7" hidden="1" customWidth="1"/>
    <col min="11" max="11" width="7.44140625" style="8" hidden="1" customWidth="1"/>
    <col min="12" max="12" width="8.33203125" style="8" hidden="1" customWidth="1"/>
    <col min="13" max="13" width="7.109375" style="5" hidden="1" customWidth="1"/>
    <col min="14" max="14" width="7" style="5" hidden="1" customWidth="1"/>
    <col min="15" max="15" width="3.5546875" style="6" hidden="1" customWidth="1"/>
    <col min="16" max="16" width="12.6640625" style="6" hidden="1" customWidth="1"/>
    <col min="17" max="19" width="11.33203125" style="5" hidden="1" customWidth="1"/>
    <col min="20" max="20" width="10.5546875" style="9" hidden="1" customWidth="1"/>
    <col min="21" max="21" width="10.33203125" style="9" hidden="1" customWidth="1"/>
    <col min="22" max="22" width="5.6640625" style="9" hidden="1" customWidth="1"/>
    <col min="23" max="23" width="0" style="5" hidden="1" customWidth="1"/>
    <col min="24" max="25" width="0" style="6" hidden="1" customWidth="1"/>
    <col min="26" max="26" width="7.5546875" style="3" hidden="1" customWidth="1"/>
    <col min="27" max="27" width="24.88671875" style="3" hidden="1" customWidth="1"/>
    <col min="28" max="28" width="4.33203125" style="6" customWidth="1"/>
    <col min="29" max="29" width="8.33203125" style="6" customWidth="1"/>
    <col min="30" max="30" width="8.6640625" style="6" customWidth="1"/>
    <col min="31" max="34" width="9.109375" style="6"/>
    <col min="35" max="256" width="9.109375" style="10"/>
    <col min="257" max="257" width="6.6640625" style="10" customWidth="1"/>
    <col min="258" max="258" width="3.6640625" style="10" customWidth="1"/>
    <col min="259" max="259" width="13" style="10" customWidth="1"/>
    <col min="260" max="260" width="51.88671875" style="10" customWidth="1"/>
    <col min="261" max="261" width="11.33203125" style="10" customWidth="1"/>
    <col min="262" max="262" width="7.33203125" style="10" customWidth="1"/>
    <col min="263" max="263" width="8.6640625" style="10" customWidth="1"/>
    <col min="264" max="266" width="9.6640625" style="10" customWidth="1"/>
    <col min="267" max="267" width="7.44140625" style="10" customWidth="1"/>
    <col min="268" max="268" width="8.33203125" style="10" customWidth="1"/>
    <col min="269" max="269" width="7.109375" style="10" customWidth="1"/>
    <col min="270" max="270" width="7" style="10" customWidth="1"/>
    <col min="271" max="271" width="3.5546875" style="10" customWidth="1"/>
    <col min="272" max="272" width="12.6640625" style="10" customWidth="1"/>
    <col min="273" max="275" width="11.33203125" style="10" customWidth="1"/>
    <col min="276" max="276" width="10.5546875" style="10" customWidth="1"/>
    <col min="277" max="277" width="10.33203125" style="10" customWidth="1"/>
    <col min="278" max="278" width="5.6640625" style="10" customWidth="1"/>
    <col min="279" max="281" width="9.109375" style="10"/>
    <col min="282" max="282" width="7.5546875" style="10" customWidth="1"/>
    <col min="283" max="283" width="24.88671875" style="10" customWidth="1"/>
    <col min="284" max="284" width="4.33203125" style="10" customWidth="1"/>
    <col min="285" max="285" width="8.33203125" style="10" customWidth="1"/>
    <col min="286" max="286" width="8.6640625" style="10" customWidth="1"/>
    <col min="287" max="512" width="9.109375" style="10"/>
    <col min="513" max="513" width="6.6640625" style="10" customWidth="1"/>
    <col min="514" max="514" width="3.6640625" style="10" customWidth="1"/>
    <col min="515" max="515" width="13" style="10" customWidth="1"/>
    <col min="516" max="516" width="51.88671875" style="10" customWidth="1"/>
    <col min="517" max="517" width="11.33203125" style="10" customWidth="1"/>
    <col min="518" max="518" width="7.33203125" style="10" customWidth="1"/>
    <col min="519" max="519" width="8.6640625" style="10" customWidth="1"/>
    <col min="520" max="522" width="9.6640625" style="10" customWidth="1"/>
    <col min="523" max="523" width="7.44140625" style="10" customWidth="1"/>
    <col min="524" max="524" width="8.33203125" style="10" customWidth="1"/>
    <col min="525" max="525" width="7.109375" style="10" customWidth="1"/>
    <col min="526" max="526" width="7" style="10" customWidth="1"/>
    <col min="527" max="527" width="3.5546875" style="10" customWidth="1"/>
    <col min="528" max="528" width="12.6640625" style="10" customWidth="1"/>
    <col min="529" max="531" width="11.33203125" style="10" customWidth="1"/>
    <col min="532" max="532" width="10.5546875" style="10" customWidth="1"/>
    <col min="533" max="533" width="10.33203125" style="10" customWidth="1"/>
    <col min="534" max="534" width="5.6640625" style="10" customWidth="1"/>
    <col min="535" max="537" width="9.109375" style="10"/>
    <col min="538" max="538" width="7.5546875" style="10" customWidth="1"/>
    <col min="539" max="539" width="24.88671875" style="10" customWidth="1"/>
    <col min="540" max="540" width="4.33203125" style="10" customWidth="1"/>
    <col min="541" max="541" width="8.33203125" style="10" customWidth="1"/>
    <col min="542" max="542" width="8.6640625" style="10" customWidth="1"/>
    <col min="543" max="768" width="9.109375" style="10"/>
    <col min="769" max="769" width="6.6640625" style="10" customWidth="1"/>
    <col min="770" max="770" width="3.6640625" style="10" customWidth="1"/>
    <col min="771" max="771" width="13" style="10" customWidth="1"/>
    <col min="772" max="772" width="51.88671875" style="10" customWidth="1"/>
    <col min="773" max="773" width="11.33203125" style="10" customWidth="1"/>
    <col min="774" max="774" width="7.33203125" style="10" customWidth="1"/>
    <col min="775" max="775" width="8.6640625" style="10" customWidth="1"/>
    <col min="776" max="778" width="9.6640625" style="10" customWidth="1"/>
    <col min="779" max="779" width="7.44140625" style="10" customWidth="1"/>
    <col min="780" max="780" width="8.33203125" style="10" customWidth="1"/>
    <col min="781" max="781" width="7.109375" style="10" customWidth="1"/>
    <col min="782" max="782" width="7" style="10" customWidth="1"/>
    <col min="783" max="783" width="3.5546875" style="10" customWidth="1"/>
    <col min="784" max="784" width="12.6640625" style="10" customWidth="1"/>
    <col min="785" max="787" width="11.33203125" style="10" customWidth="1"/>
    <col min="788" max="788" width="10.5546875" style="10" customWidth="1"/>
    <col min="789" max="789" width="10.33203125" style="10" customWidth="1"/>
    <col min="790" max="790" width="5.6640625" style="10" customWidth="1"/>
    <col min="791" max="793" width="9.109375" style="10"/>
    <col min="794" max="794" width="7.5546875" style="10" customWidth="1"/>
    <col min="795" max="795" width="24.88671875" style="10" customWidth="1"/>
    <col min="796" max="796" width="4.33203125" style="10" customWidth="1"/>
    <col min="797" max="797" width="8.33203125" style="10" customWidth="1"/>
    <col min="798" max="798" width="8.6640625" style="10" customWidth="1"/>
    <col min="799" max="1024" width="9.109375" style="10"/>
    <col min="1025" max="1025" width="6.6640625" style="10" customWidth="1"/>
    <col min="1026" max="1026" width="3.6640625" style="10" customWidth="1"/>
    <col min="1027" max="1027" width="13" style="10" customWidth="1"/>
    <col min="1028" max="1028" width="51.88671875" style="10" customWidth="1"/>
    <col min="1029" max="1029" width="11.33203125" style="10" customWidth="1"/>
    <col min="1030" max="1030" width="7.33203125" style="10" customWidth="1"/>
    <col min="1031" max="1031" width="8.6640625" style="10" customWidth="1"/>
    <col min="1032" max="1034" width="9.6640625" style="10" customWidth="1"/>
    <col min="1035" max="1035" width="7.44140625" style="10" customWidth="1"/>
    <col min="1036" max="1036" width="8.33203125" style="10" customWidth="1"/>
    <col min="1037" max="1037" width="7.109375" style="10" customWidth="1"/>
    <col min="1038" max="1038" width="7" style="10" customWidth="1"/>
    <col min="1039" max="1039" width="3.5546875" style="10" customWidth="1"/>
    <col min="1040" max="1040" width="12.6640625" style="10" customWidth="1"/>
    <col min="1041" max="1043" width="11.33203125" style="10" customWidth="1"/>
    <col min="1044" max="1044" width="10.5546875" style="10" customWidth="1"/>
    <col min="1045" max="1045" width="10.33203125" style="10" customWidth="1"/>
    <col min="1046" max="1046" width="5.6640625" style="10" customWidth="1"/>
    <col min="1047" max="1049" width="9.109375" style="10"/>
    <col min="1050" max="1050" width="7.5546875" style="10" customWidth="1"/>
    <col min="1051" max="1051" width="24.88671875" style="10" customWidth="1"/>
    <col min="1052" max="1052" width="4.33203125" style="10" customWidth="1"/>
    <col min="1053" max="1053" width="8.33203125" style="10" customWidth="1"/>
    <col min="1054" max="1054" width="8.6640625" style="10" customWidth="1"/>
    <col min="1055" max="1280" width="9.109375" style="10"/>
    <col min="1281" max="1281" width="6.6640625" style="10" customWidth="1"/>
    <col min="1282" max="1282" width="3.6640625" style="10" customWidth="1"/>
    <col min="1283" max="1283" width="13" style="10" customWidth="1"/>
    <col min="1284" max="1284" width="51.88671875" style="10" customWidth="1"/>
    <col min="1285" max="1285" width="11.33203125" style="10" customWidth="1"/>
    <col min="1286" max="1286" width="7.33203125" style="10" customWidth="1"/>
    <col min="1287" max="1287" width="8.6640625" style="10" customWidth="1"/>
    <col min="1288" max="1290" width="9.6640625" style="10" customWidth="1"/>
    <col min="1291" max="1291" width="7.44140625" style="10" customWidth="1"/>
    <col min="1292" max="1292" width="8.33203125" style="10" customWidth="1"/>
    <col min="1293" max="1293" width="7.109375" style="10" customWidth="1"/>
    <col min="1294" max="1294" width="7" style="10" customWidth="1"/>
    <col min="1295" max="1295" width="3.5546875" style="10" customWidth="1"/>
    <col min="1296" max="1296" width="12.6640625" style="10" customWidth="1"/>
    <col min="1297" max="1299" width="11.33203125" style="10" customWidth="1"/>
    <col min="1300" max="1300" width="10.5546875" style="10" customWidth="1"/>
    <col min="1301" max="1301" width="10.33203125" style="10" customWidth="1"/>
    <col min="1302" max="1302" width="5.6640625" style="10" customWidth="1"/>
    <col min="1303" max="1305" width="9.109375" style="10"/>
    <col min="1306" max="1306" width="7.5546875" style="10" customWidth="1"/>
    <col min="1307" max="1307" width="24.88671875" style="10" customWidth="1"/>
    <col min="1308" max="1308" width="4.33203125" style="10" customWidth="1"/>
    <col min="1309" max="1309" width="8.33203125" style="10" customWidth="1"/>
    <col min="1310" max="1310" width="8.6640625" style="10" customWidth="1"/>
    <col min="1311" max="1536" width="9.109375" style="10"/>
    <col min="1537" max="1537" width="6.6640625" style="10" customWidth="1"/>
    <col min="1538" max="1538" width="3.6640625" style="10" customWidth="1"/>
    <col min="1539" max="1539" width="13" style="10" customWidth="1"/>
    <col min="1540" max="1540" width="51.88671875" style="10" customWidth="1"/>
    <col min="1541" max="1541" width="11.33203125" style="10" customWidth="1"/>
    <col min="1542" max="1542" width="7.33203125" style="10" customWidth="1"/>
    <col min="1543" max="1543" width="8.6640625" style="10" customWidth="1"/>
    <col min="1544" max="1546" width="9.6640625" style="10" customWidth="1"/>
    <col min="1547" max="1547" width="7.44140625" style="10" customWidth="1"/>
    <col min="1548" max="1548" width="8.33203125" style="10" customWidth="1"/>
    <col min="1549" max="1549" width="7.109375" style="10" customWidth="1"/>
    <col min="1550" max="1550" width="7" style="10" customWidth="1"/>
    <col min="1551" max="1551" width="3.5546875" style="10" customWidth="1"/>
    <col min="1552" max="1552" width="12.6640625" style="10" customWidth="1"/>
    <col min="1553" max="1555" width="11.33203125" style="10" customWidth="1"/>
    <col min="1556" max="1556" width="10.5546875" style="10" customWidth="1"/>
    <col min="1557" max="1557" width="10.33203125" style="10" customWidth="1"/>
    <col min="1558" max="1558" width="5.6640625" style="10" customWidth="1"/>
    <col min="1559" max="1561" width="9.109375" style="10"/>
    <col min="1562" max="1562" width="7.5546875" style="10" customWidth="1"/>
    <col min="1563" max="1563" width="24.88671875" style="10" customWidth="1"/>
    <col min="1564" max="1564" width="4.33203125" style="10" customWidth="1"/>
    <col min="1565" max="1565" width="8.33203125" style="10" customWidth="1"/>
    <col min="1566" max="1566" width="8.6640625" style="10" customWidth="1"/>
    <col min="1567" max="1792" width="9.109375" style="10"/>
    <col min="1793" max="1793" width="6.6640625" style="10" customWidth="1"/>
    <col min="1794" max="1794" width="3.6640625" style="10" customWidth="1"/>
    <col min="1795" max="1795" width="13" style="10" customWidth="1"/>
    <col min="1796" max="1796" width="51.88671875" style="10" customWidth="1"/>
    <col min="1797" max="1797" width="11.33203125" style="10" customWidth="1"/>
    <col min="1798" max="1798" width="7.33203125" style="10" customWidth="1"/>
    <col min="1799" max="1799" width="8.6640625" style="10" customWidth="1"/>
    <col min="1800" max="1802" width="9.6640625" style="10" customWidth="1"/>
    <col min="1803" max="1803" width="7.44140625" style="10" customWidth="1"/>
    <col min="1804" max="1804" width="8.33203125" style="10" customWidth="1"/>
    <col min="1805" max="1805" width="7.109375" style="10" customWidth="1"/>
    <col min="1806" max="1806" width="7" style="10" customWidth="1"/>
    <col min="1807" max="1807" width="3.5546875" style="10" customWidth="1"/>
    <col min="1808" max="1808" width="12.6640625" style="10" customWidth="1"/>
    <col min="1809" max="1811" width="11.33203125" style="10" customWidth="1"/>
    <col min="1812" max="1812" width="10.5546875" style="10" customWidth="1"/>
    <col min="1813" max="1813" width="10.33203125" style="10" customWidth="1"/>
    <col min="1814" max="1814" width="5.6640625" style="10" customWidth="1"/>
    <col min="1815" max="1817" width="9.109375" style="10"/>
    <col min="1818" max="1818" width="7.5546875" style="10" customWidth="1"/>
    <col min="1819" max="1819" width="24.88671875" style="10" customWidth="1"/>
    <col min="1820" max="1820" width="4.33203125" style="10" customWidth="1"/>
    <col min="1821" max="1821" width="8.33203125" style="10" customWidth="1"/>
    <col min="1822" max="1822" width="8.6640625" style="10" customWidth="1"/>
    <col min="1823" max="2048" width="9.109375" style="10"/>
    <col min="2049" max="2049" width="6.6640625" style="10" customWidth="1"/>
    <col min="2050" max="2050" width="3.6640625" style="10" customWidth="1"/>
    <col min="2051" max="2051" width="13" style="10" customWidth="1"/>
    <col min="2052" max="2052" width="51.88671875" style="10" customWidth="1"/>
    <col min="2053" max="2053" width="11.33203125" style="10" customWidth="1"/>
    <col min="2054" max="2054" width="7.33203125" style="10" customWidth="1"/>
    <col min="2055" max="2055" width="8.6640625" style="10" customWidth="1"/>
    <col min="2056" max="2058" width="9.6640625" style="10" customWidth="1"/>
    <col min="2059" max="2059" width="7.44140625" style="10" customWidth="1"/>
    <col min="2060" max="2060" width="8.33203125" style="10" customWidth="1"/>
    <col min="2061" max="2061" width="7.109375" style="10" customWidth="1"/>
    <col min="2062" max="2062" width="7" style="10" customWidth="1"/>
    <col min="2063" max="2063" width="3.5546875" style="10" customWidth="1"/>
    <col min="2064" max="2064" width="12.6640625" style="10" customWidth="1"/>
    <col min="2065" max="2067" width="11.33203125" style="10" customWidth="1"/>
    <col min="2068" max="2068" width="10.5546875" style="10" customWidth="1"/>
    <col min="2069" max="2069" width="10.33203125" style="10" customWidth="1"/>
    <col min="2070" max="2070" width="5.6640625" style="10" customWidth="1"/>
    <col min="2071" max="2073" width="9.109375" style="10"/>
    <col min="2074" max="2074" width="7.5546875" style="10" customWidth="1"/>
    <col min="2075" max="2075" width="24.88671875" style="10" customWidth="1"/>
    <col min="2076" max="2076" width="4.33203125" style="10" customWidth="1"/>
    <col min="2077" max="2077" width="8.33203125" style="10" customWidth="1"/>
    <col min="2078" max="2078" width="8.6640625" style="10" customWidth="1"/>
    <col min="2079" max="2304" width="9.109375" style="10"/>
    <col min="2305" max="2305" width="6.6640625" style="10" customWidth="1"/>
    <col min="2306" max="2306" width="3.6640625" style="10" customWidth="1"/>
    <col min="2307" max="2307" width="13" style="10" customWidth="1"/>
    <col min="2308" max="2308" width="51.88671875" style="10" customWidth="1"/>
    <col min="2309" max="2309" width="11.33203125" style="10" customWidth="1"/>
    <col min="2310" max="2310" width="7.33203125" style="10" customWidth="1"/>
    <col min="2311" max="2311" width="8.6640625" style="10" customWidth="1"/>
    <col min="2312" max="2314" width="9.6640625" style="10" customWidth="1"/>
    <col min="2315" max="2315" width="7.44140625" style="10" customWidth="1"/>
    <col min="2316" max="2316" width="8.33203125" style="10" customWidth="1"/>
    <col min="2317" max="2317" width="7.109375" style="10" customWidth="1"/>
    <col min="2318" max="2318" width="7" style="10" customWidth="1"/>
    <col min="2319" max="2319" width="3.5546875" style="10" customWidth="1"/>
    <col min="2320" max="2320" width="12.6640625" style="10" customWidth="1"/>
    <col min="2321" max="2323" width="11.33203125" style="10" customWidth="1"/>
    <col min="2324" max="2324" width="10.5546875" style="10" customWidth="1"/>
    <col min="2325" max="2325" width="10.33203125" style="10" customWidth="1"/>
    <col min="2326" max="2326" width="5.6640625" style="10" customWidth="1"/>
    <col min="2327" max="2329" width="9.109375" style="10"/>
    <col min="2330" max="2330" width="7.5546875" style="10" customWidth="1"/>
    <col min="2331" max="2331" width="24.88671875" style="10" customWidth="1"/>
    <col min="2332" max="2332" width="4.33203125" style="10" customWidth="1"/>
    <col min="2333" max="2333" width="8.33203125" style="10" customWidth="1"/>
    <col min="2334" max="2334" width="8.6640625" style="10" customWidth="1"/>
    <col min="2335" max="2560" width="9.109375" style="10"/>
    <col min="2561" max="2561" width="6.6640625" style="10" customWidth="1"/>
    <col min="2562" max="2562" width="3.6640625" style="10" customWidth="1"/>
    <col min="2563" max="2563" width="13" style="10" customWidth="1"/>
    <col min="2564" max="2564" width="51.88671875" style="10" customWidth="1"/>
    <col min="2565" max="2565" width="11.33203125" style="10" customWidth="1"/>
    <col min="2566" max="2566" width="7.33203125" style="10" customWidth="1"/>
    <col min="2567" max="2567" width="8.6640625" style="10" customWidth="1"/>
    <col min="2568" max="2570" width="9.6640625" style="10" customWidth="1"/>
    <col min="2571" max="2571" width="7.44140625" style="10" customWidth="1"/>
    <col min="2572" max="2572" width="8.33203125" style="10" customWidth="1"/>
    <col min="2573" max="2573" width="7.109375" style="10" customWidth="1"/>
    <col min="2574" max="2574" width="7" style="10" customWidth="1"/>
    <col min="2575" max="2575" width="3.5546875" style="10" customWidth="1"/>
    <col min="2576" max="2576" width="12.6640625" style="10" customWidth="1"/>
    <col min="2577" max="2579" width="11.33203125" style="10" customWidth="1"/>
    <col min="2580" max="2580" width="10.5546875" style="10" customWidth="1"/>
    <col min="2581" max="2581" width="10.33203125" style="10" customWidth="1"/>
    <col min="2582" max="2582" width="5.6640625" style="10" customWidth="1"/>
    <col min="2583" max="2585" width="9.109375" style="10"/>
    <col min="2586" max="2586" width="7.5546875" style="10" customWidth="1"/>
    <col min="2587" max="2587" width="24.88671875" style="10" customWidth="1"/>
    <col min="2588" max="2588" width="4.33203125" style="10" customWidth="1"/>
    <col min="2589" max="2589" width="8.33203125" style="10" customWidth="1"/>
    <col min="2590" max="2590" width="8.6640625" style="10" customWidth="1"/>
    <col min="2591" max="2816" width="9.109375" style="10"/>
    <col min="2817" max="2817" width="6.6640625" style="10" customWidth="1"/>
    <col min="2818" max="2818" width="3.6640625" style="10" customWidth="1"/>
    <col min="2819" max="2819" width="13" style="10" customWidth="1"/>
    <col min="2820" max="2820" width="51.88671875" style="10" customWidth="1"/>
    <col min="2821" max="2821" width="11.33203125" style="10" customWidth="1"/>
    <col min="2822" max="2822" width="7.33203125" style="10" customWidth="1"/>
    <col min="2823" max="2823" width="8.6640625" style="10" customWidth="1"/>
    <col min="2824" max="2826" width="9.6640625" style="10" customWidth="1"/>
    <col min="2827" max="2827" width="7.44140625" style="10" customWidth="1"/>
    <col min="2828" max="2828" width="8.33203125" style="10" customWidth="1"/>
    <col min="2829" max="2829" width="7.109375" style="10" customWidth="1"/>
    <col min="2830" max="2830" width="7" style="10" customWidth="1"/>
    <col min="2831" max="2831" width="3.5546875" style="10" customWidth="1"/>
    <col min="2832" max="2832" width="12.6640625" style="10" customWidth="1"/>
    <col min="2833" max="2835" width="11.33203125" style="10" customWidth="1"/>
    <col min="2836" max="2836" width="10.5546875" style="10" customWidth="1"/>
    <col min="2837" max="2837" width="10.33203125" style="10" customWidth="1"/>
    <col min="2838" max="2838" width="5.6640625" style="10" customWidth="1"/>
    <col min="2839" max="2841" width="9.109375" style="10"/>
    <col min="2842" max="2842" width="7.5546875" style="10" customWidth="1"/>
    <col min="2843" max="2843" width="24.88671875" style="10" customWidth="1"/>
    <col min="2844" max="2844" width="4.33203125" style="10" customWidth="1"/>
    <col min="2845" max="2845" width="8.33203125" style="10" customWidth="1"/>
    <col min="2846" max="2846" width="8.6640625" style="10" customWidth="1"/>
    <col min="2847" max="3072" width="9.109375" style="10"/>
    <col min="3073" max="3073" width="6.6640625" style="10" customWidth="1"/>
    <col min="3074" max="3074" width="3.6640625" style="10" customWidth="1"/>
    <col min="3075" max="3075" width="13" style="10" customWidth="1"/>
    <col min="3076" max="3076" width="51.88671875" style="10" customWidth="1"/>
    <col min="3077" max="3077" width="11.33203125" style="10" customWidth="1"/>
    <col min="3078" max="3078" width="7.33203125" style="10" customWidth="1"/>
    <col min="3079" max="3079" width="8.6640625" style="10" customWidth="1"/>
    <col min="3080" max="3082" width="9.6640625" style="10" customWidth="1"/>
    <col min="3083" max="3083" width="7.44140625" style="10" customWidth="1"/>
    <col min="3084" max="3084" width="8.33203125" style="10" customWidth="1"/>
    <col min="3085" max="3085" width="7.109375" style="10" customWidth="1"/>
    <col min="3086" max="3086" width="7" style="10" customWidth="1"/>
    <col min="3087" max="3087" width="3.5546875" style="10" customWidth="1"/>
    <col min="3088" max="3088" width="12.6640625" style="10" customWidth="1"/>
    <col min="3089" max="3091" width="11.33203125" style="10" customWidth="1"/>
    <col min="3092" max="3092" width="10.5546875" style="10" customWidth="1"/>
    <col min="3093" max="3093" width="10.33203125" style="10" customWidth="1"/>
    <col min="3094" max="3094" width="5.6640625" style="10" customWidth="1"/>
    <col min="3095" max="3097" width="9.109375" style="10"/>
    <col min="3098" max="3098" width="7.5546875" style="10" customWidth="1"/>
    <col min="3099" max="3099" width="24.88671875" style="10" customWidth="1"/>
    <col min="3100" max="3100" width="4.33203125" style="10" customWidth="1"/>
    <col min="3101" max="3101" width="8.33203125" style="10" customWidth="1"/>
    <col min="3102" max="3102" width="8.6640625" style="10" customWidth="1"/>
    <col min="3103" max="3328" width="9.109375" style="10"/>
    <col min="3329" max="3329" width="6.6640625" style="10" customWidth="1"/>
    <col min="3330" max="3330" width="3.6640625" style="10" customWidth="1"/>
    <col min="3331" max="3331" width="13" style="10" customWidth="1"/>
    <col min="3332" max="3332" width="51.88671875" style="10" customWidth="1"/>
    <col min="3333" max="3333" width="11.33203125" style="10" customWidth="1"/>
    <col min="3334" max="3334" width="7.33203125" style="10" customWidth="1"/>
    <col min="3335" max="3335" width="8.6640625" style="10" customWidth="1"/>
    <col min="3336" max="3338" width="9.6640625" style="10" customWidth="1"/>
    <col min="3339" max="3339" width="7.44140625" style="10" customWidth="1"/>
    <col min="3340" max="3340" width="8.33203125" style="10" customWidth="1"/>
    <col min="3341" max="3341" width="7.109375" style="10" customWidth="1"/>
    <col min="3342" max="3342" width="7" style="10" customWidth="1"/>
    <col min="3343" max="3343" width="3.5546875" style="10" customWidth="1"/>
    <col min="3344" max="3344" width="12.6640625" style="10" customWidth="1"/>
    <col min="3345" max="3347" width="11.33203125" style="10" customWidth="1"/>
    <col min="3348" max="3348" width="10.5546875" style="10" customWidth="1"/>
    <col min="3349" max="3349" width="10.33203125" style="10" customWidth="1"/>
    <col min="3350" max="3350" width="5.6640625" style="10" customWidth="1"/>
    <col min="3351" max="3353" width="9.109375" style="10"/>
    <col min="3354" max="3354" width="7.5546875" style="10" customWidth="1"/>
    <col min="3355" max="3355" width="24.88671875" style="10" customWidth="1"/>
    <col min="3356" max="3356" width="4.33203125" style="10" customWidth="1"/>
    <col min="3357" max="3357" width="8.33203125" style="10" customWidth="1"/>
    <col min="3358" max="3358" width="8.6640625" style="10" customWidth="1"/>
    <col min="3359" max="3584" width="9.109375" style="10"/>
    <col min="3585" max="3585" width="6.6640625" style="10" customWidth="1"/>
    <col min="3586" max="3586" width="3.6640625" style="10" customWidth="1"/>
    <col min="3587" max="3587" width="13" style="10" customWidth="1"/>
    <col min="3588" max="3588" width="51.88671875" style="10" customWidth="1"/>
    <col min="3589" max="3589" width="11.33203125" style="10" customWidth="1"/>
    <col min="3590" max="3590" width="7.33203125" style="10" customWidth="1"/>
    <col min="3591" max="3591" width="8.6640625" style="10" customWidth="1"/>
    <col min="3592" max="3594" width="9.6640625" style="10" customWidth="1"/>
    <col min="3595" max="3595" width="7.44140625" style="10" customWidth="1"/>
    <col min="3596" max="3596" width="8.33203125" style="10" customWidth="1"/>
    <col min="3597" max="3597" width="7.109375" style="10" customWidth="1"/>
    <col min="3598" max="3598" width="7" style="10" customWidth="1"/>
    <col min="3599" max="3599" width="3.5546875" style="10" customWidth="1"/>
    <col min="3600" max="3600" width="12.6640625" style="10" customWidth="1"/>
    <col min="3601" max="3603" width="11.33203125" style="10" customWidth="1"/>
    <col min="3604" max="3604" width="10.5546875" style="10" customWidth="1"/>
    <col min="3605" max="3605" width="10.33203125" style="10" customWidth="1"/>
    <col min="3606" max="3606" width="5.6640625" style="10" customWidth="1"/>
    <col min="3607" max="3609" width="9.109375" style="10"/>
    <col min="3610" max="3610" width="7.5546875" style="10" customWidth="1"/>
    <col min="3611" max="3611" width="24.88671875" style="10" customWidth="1"/>
    <col min="3612" max="3612" width="4.33203125" style="10" customWidth="1"/>
    <col min="3613" max="3613" width="8.33203125" style="10" customWidth="1"/>
    <col min="3614" max="3614" width="8.6640625" style="10" customWidth="1"/>
    <col min="3615" max="3840" width="9.109375" style="10"/>
    <col min="3841" max="3841" width="6.6640625" style="10" customWidth="1"/>
    <col min="3842" max="3842" width="3.6640625" style="10" customWidth="1"/>
    <col min="3843" max="3843" width="13" style="10" customWidth="1"/>
    <col min="3844" max="3844" width="51.88671875" style="10" customWidth="1"/>
    <col min="3845" max="3845" width="11.33203125" style="10" customWidth="1"/>
    <col min="3846" max="3846" width="7.33203125" style="10" customWidth="1"/>
    <col min="3847" max="3847" width="8.6640625" style="10" customWidth="1"/>
    <col min="3848" max="3850" width="9.6640625" style="10" customWidth="1"/>
    <col min="3851" max="3851" width="7.44140625" style="10" customWidth="1"/>
    <col min="3852" max="3852" width="8.33203125" style="10" customWidth="1"/>
    <col min="3853" max="3853" width="7.109375" style="10" customWidth="1"/>
    <col min="3854" max="3854" width="7" style="10" customWidth="1"/>
    <col min="3855" max="3855" width="3.5546875" style="10" customWidth="1"/>
    <col min="3856" max="3856" width="12.6640625" style="10" customWidth="1"/>
    <col min="3857" max="3859" width="11.33203125" style="10" customWidth="1"/>
    <col min="3860" max="3860" width="10.5546875" style="10" customWidth="1"/>
    <col min="3861" max="3861" width="10.33203125" style="10" customWidth="1"/>
    <col min="3862" max="3862" width="5.6640625" style="10" customWidth="1"/>
    <col min="3863" max="3865" width="9.109375" style="10"/>
    <col min="3866" max="3866" width="7.5546875" style="10" customWidth="1"/>
    <col min="3867" max="3867" width="24.88671875" style="10" customWidth="1"/>
    <col min="3868" max="3868" width="4.33203125" style="10" customWidth="1"/>
    <col min="3869" max="3869" width="8.33203125" style="10" customWidth="1"/>
    <col min="3870" max="3870" width="8.6640625" style="10" customWidth="1"/>
    <col min="3871" max="4096" width="9.109375" style="10"/>
    <col min="4097" max="4097" width="6.6640625" style="10" customWidth="1"/>
    <col min="4098" max="4098" width="3.6640625" style="10" customWidth="1"/>
    <col min="4099" max="4099" width="13" style="10" customWidth="1"/>
    <col min="4100" max="4100" width="51.88671875" style="10" customWidth="1"/>
    <col min="4101" max="4101" width="11.33203125" style="10" customWidth="1"/>
    <col min="4102" max="4102" width="7.33203125" style="10" customWidth="1"/>
    <col min="4103" max="4103" width="8.6640625" style="10" customWidth="1"/>
    <col min="4104" max="4106" width="9.6640625" style="10" customWidth="1"/>
    <col min="4107" max="4107" width="7.44140625" style="10" customWidth="1"/>
    <col min="4108" max="4108" width="8.33203125" style="10" customWidth="1"/>
    <col min="4109" max="4109" width="7.109375" style="10" customWidth="1"/>
    <col min="4110" max="4110" width="7" style="10" customWidth="1"/>
    <col min="4111" max="4111" width="3.5546875" style="10" customWidth="1"/>
    <col min="4112" max="4112" width="12.6640625" style="10" customWidth="1"/>
    <col min="4113" max="4115" width="11.33203125" style="10" customWidth="1"/>
    <col min="4116" max="4116" width="10.5546875" style="10" customWidth="1"/>
    <col min="4117" max="4117" width="10.33203125" style="10" customWidth="1"/>
    <col min="4118" max="4118" width="5.6640625" style="10" customWidth="1"/>
    <col min="4119" max="4121" width="9.109375" style="10"/>
    <col min="4122" max="4122" width="7.5546875" style="10" customWidth="1"/>
    <col min="4123" max="4123" width="24.88671875" style="10" customWidth="1"/>
    <col min="4124" max="4124" width="4.33203125" style="10" customWidth="1"/>
    <col min="4125" max="4125" width="8.33203125" style="10" customWidth="1"/>
    <col min="4126" max="4126" width="8.6640625" style="10" customWidth="1"/>
    <col min="4127" max="4352" width="9.109375" style="10"/>
    <col min="4353" max="4353" width="6.6640625" style="10" customWidth="1"/>
    <col min="4354" max="4354" width="3.6640625" style="10" customWidth="1"/>
    <col min="4355" max="4355" width="13" style="10" customWidth="1"/>
    <col min="4356" max="4356" width="51.88671875" style="10" customWidth="1"/>
    <col min="4357" max="4357" width="11.33203125" style="10" customWidth="1"/>
    <col min="4358" max="4358" width="7.33203125" style="10" customWidth="1"/>
    <col min="4359" max="4359" width="8.6640625" style="10" customWidth="1"/>
    <col min="4360" max="4362" width="9.6640625" style="10" customWidth="1"/>
    <col min="4363" max="4363" width="7.44140625" style="10" customWidth="1"/>
    <col min="4364" max="4364" width="8.33203125" style="10" customWidth="1"/>
    <col min="4365" max="4365" width="7.109375" style="10" customWidth="1"/>
    <col min="4366" max="4366" width="7" style="10" customWidth="1"/>
    <col min="4367" max="4367" width="3.5546875" style="10" customWidth="1"/>
    <col min="4368" max="4368" width="12.6640625" style="10" customWidth="1"/>
    <col min="4369" max="4371" width="11.33203125" style="10" customWidth="1"/>
    <col min="4372" max="4372" width="10.5546875" style="10" customWidth="1"/>
    <col min="4373" max="4373" width="10.33203125" style="10" customWidth="1"/>
    <col min="4374" max="4374" width="5.6640625" style="10" customWidth="1"/>
    <col min="4375" max="4377" width="9.109375" style="10"/>
    <col min="4378" max="4378" width="7.5546875" style="10" customWidth="1"/>
    <col min="4379" max="4379" width="24.88671875" style="10" customWidth="1"/>
    <col min="4380" max="4380" width="4.33203125" style="10" customWidth="1"/>
    <col min="4381" max="4381" width="8.33203125" style="10" customWidth="1"/>
    <col min="4382" max="4382" width="8.6640625" style="10" customWidth="1"/>
    <col min="4383" max="4608" width="9.109375" style="10"/>
    <col min="4609" max="4609" width="6.6640625" style="10" customWidth="1"/>
    <col min="4610" max="4610" width="3.6640625" style="10" customWidth="1"/>
    <col min="4611" max="4611" width="13" style="10" customWidth="1"/>
    <col min="4612" max="4612" width="51.88671875" style="10" customWidth="1"/>
    <col min="4613" max="4613" width="11.33203125" style="10" customWidth="1"/>
    <col min="4614" max="4614" width="7.33203125" style="10" customWidth="1"/>
    <col min="4615" max="4615" width="8.6640625" style="10" customWidth="1"/>
    <col min="4616" max="4618" width="9.6640625" style="10" customWidth="1"/>
    <col min="4619" max="4619" width="7.44140625" style="10" customWidth="1"/>
    <col min="4620" max="4620" width="8.33203125" style="10" customWidth="1"/>
    <col min="4621" max="4621" width="7.109375" style="10" customWidth="1"/>
    <col min="4622" max="4622" width="7" style="10" customWidth="1"/>
    <col min="4623" max="4623" width="3.5546875" style="10" customWidth="1"/>
    <col min="4624" max="4624" width="12.6640625" style="10" customWidth="1"/>
    <col min="4625" max="4627" width="11.33203125" style="10" customWidth="1"/>
    <col min="4628" max="4628" width="10.5546875" style="10" customWidth="1"/>
    <col min="4629" max="4629" width="10.33203125" style="10" customWidth="1"/>
    <col min="4630" max="4630" width="5.6640625" style="10" customWidth="1"/>
    <col min="4631" max="4633" width="9.109375" style="10"/>
    <col min="4634" max="4634" width="7.5546875" style="10" customWidth="1"/>
    <col min="4635" max="4635" width="24.88671875" style="10" customWidth="1"/>
    <col min="4636" max="4636" width="4.33203125" style="10" customWidth="1"/>
    <col min="4637" max="4637" width="8.33203125" style="10" customWidth="1"/>
    <col min="4638" max="4638" width="8.6640625" style="10" customWidth="1"/>
    <col min="4639" max="4864" width="9.109375" style="10"/>
    <col min="4865" max="4865" width="6.6640625" style="10" customWidth="1"/>
    <col min="4866" max="4866" width="3.6640625" style="10" customWidth="1"/>
    <col min="4867" max="4867" width="13" style="10" customWidth="1"/>
    <col min="4868" max="4868" width="51.88671875" style="10" customWidth="1"/>
    <col min="4869" max="4869" width="11.33203125" style="10" customWidth="1"/>
    <col min="4870" max="4870" width="7.33203125" style="10" customWidth="1"/>
    <col min="4871" max="4871" width="8.6640625" style="10" customWidth="1"/>
    <col min="4872" max="4874" width="9.6640625" style="10" customWidth="1"/>
    <col min="4875" max="4875" width="7.44140625" style="10" customWidth="1"/>
    <col min="4876" max="4876" width="8.33203125" style="10" customWidth="1"/>
    <col min="4877" max="4877" width="7.109375" style="10" customWidth="1"/>
    <col min="4878" max="4878" width="7" style="10" customWidth="1"/>
    <col min="4879" max="4879" width="3.5546875" style="10" customWidth="1"/>
    <col min="4880" max="4880" width="12.6640625" style="10" customWidth="1"/>
    <col min="4881" max="4883" width="11.33203125" style="10" customWidth="1"/>
    <col min="4884" max="4884" width="10.5546875" style="10" customWidth="1"/>
    <col min="4885" max="4885" width="10.33203125" style="10" customWidth="1"/>
    <col min="4886" max="4886" width="5.6640625" style="10" customWidth="1"/>
    <col min="4887" max="4889" width="9.109375" style="10"/>
    <col min="4890" max="4890" width="7.5546875" style="10" customWidth="1"/>
    <col min="4891" max="4891" width="24.88671875" style="10" customWidth="1"/>
    <col min="4892" max="4892" width="4.33203125" style="10" customWidth="1"/>
    <col min="4893" max="4893" width="8.33203125" style="10" customWidth="1"/>
    <col min="4894" max="4894" width="8.6640625" style="10" customWidth="1"/>
    <col min="4895" max="5120" width="9.109375" style="10"/>
    <col min="5121" max="5121" width="6.6640625" style="10" customWidth="1"/>
    <col min="5122" max="5122" width="3.6640625" style="10" customWidth="1"/>
    <col min="5123" max="5123" width="13" style="10" customWidth="1"/>
    <col min="5124" max="5124" width="51.88671875" style="10" customWidth="1"/>
    <col min="5125" max="5125" width="11.33203125" style="10" customWidth="1"/>
    <col min="5126" max="5126" width="7.33203125" style="10" customWidth="1"/>
    <col min="5127" max="5127" width="8.6640625" style="10" customWidth="1"/>
    <col min="5128" max="5130" width="9.6640625" style="10" customWidth="1"/>
    <col min="5131" max="5131" width="7.44140625" style="10" customWidth="1"/>
    <col min="5132" max="5132" width="8.33203125" style="10" customWidth="1"/>
    <col min="5133" max="5133" width="7.109375" style="10" customWidth="1"/>
    <col min="5134" max="5134" width="7" style="10" customWidth="1"/>
    <col min="5135" max="5135" width="3.5546875" style="10" customWidth="1"/>
    <col min="5136" max="5136" width="12.6640625" style="10" customWidth="1"/>
    <col min="5137" max="5139" width="11.33203125" style="10" customWidth="1"/>
    <col min="5140" max="5140" width="10.5546875" style="10" customWidth="1"/>
    <col min="5141" max="5141" width="10.33203125" style="10" customWidth="1"/>
    <col min="5142" max="5142" width="5.6640625" style="10" customWidth="1"/>
    <col min="5143" max="5145" width="9.109375" style="10"/>
    <col min="5146" max="5146" width="7.5546875" style="10" customWidth="1"/>
    <col min="5147" max="5147" width="24.88671875" style="10" customWidth="1"/>
    <col min="5148" max="5148" width="4.33203125" style="10" customWidth="1"/>
    <col min="5149" max="5149" width="8.33203125" style="10" customWidth="1"/>
    <col min="5150" max="5150" width="8.6640625" style="10" customWidth="1"/>
    <col min="5151" max="5376" width="9.109375" style="10"/>
    <col min="5377" max="5377" width="6.6640625" style="10" customWidth="1"/>
    <col min="5378" max="5378" width="3.6640625" style="10" customWidth="1"/>
    <col min="5379" max="5379" width="13" style="10" customWidth="1"/>
    <col min="5380" max="5380" width="51.88671875" style="10" customWidth="1"/>
    <col min="5381" max="5381" width="11.33203125" style="10" customWidth="1"/>
    <col min="5382" max="5382" width="7.33203125" style="10" customWidth="1"/>
    <col min="5383" max="5383" width="8.6640625" style="10" customWidth="1"/>
    <col min="5384" max="5386" width="9.6640625" style="10" customWidth="1"/>
    <col min="5387" max="5387" width="7.44140625" style="10" customWidth="1"/>
    <col min="5388" max="5388" width="8.33203125" style="10" customWidth="1"/>
    <col min="5389" max="5389" width="7.109375" style="10" customWidth="1"/>
    <col min="5390" max="5390" width="7" style="10" customWidth="1"/>
    <col min="5391" max="5391" width="3.5546875" style="10" customWidth="1"/>
    <col min="5392" max="5392" width="12.6640625" style="10" customWidth="1"/>
    <col min="5393" max="5395" width="11.33203125" style="10" customWidth="1"/>
    <col min="5396" max="5396" width="10.5546875" style="10" customWidth="1"/>
    <col min="5397" max="5397" width="10.33203125" style="10" customWidth="1"/>
    <col min="5398" max="5398" width="5.6640625" style="10" customWidth="1"/>
    <col min="5399" max="5401" width="9.109375" style="10"/>
    <col min="5402" max="5402" width="7.5546875" style="10" customWidth="1"/>
    <col min="5403" max="5403" width="24.88671875" style="10" customWidth="1"/>
    <col min="5404" max="5404" width="4.33203125" style="10" customWidth="1"/>
    <col min="5405" max="5405" width="8.33203125" style="10" customWidth="1"/>
    <col min="5406" max="5406" width="8.6640625" style="10" customWidth="1"/>
    <col min="5407" max="5632" width="9.109375" style="10"/>
    <col min="5633" max="5633" width="6.6640625" style="10" customWidth="1"/>
    <col min="5634" max="5634" width="3.6640625" style="10" customWidth="1"/>
    <col min="5635" max="5635" width="13" style="10" customWidth="1"/>
    <col min="5636" max="5636" width="51.88671875" style="10" customWidth="1"/>
    <col min="5637" max="5637" width="11.33203125" style="10" customWidth="1"/>
    <col min="5638" max="5638" width="7.33203125" style="10" customWidth="1"/>
    <col min="5639" max="5639" width="8.6640625" style="10" customWidth="1"/>
    <col min="5640" max="5642" width="9.6640625" style="10" customWidth="1"/>
    <col min="5643" max="5643" width="7.44140625" style="10" customWidth="1"/>
    <col min="5644" max="5644" width="8.33203125" style="10" customWidth="1"/>
    <col min="5645" max="5645" width="7.109375" style="10" customWidth="1"/>
    <col min="5646" max="5646" width="7" style="10" customWidth="1"/>
    <col min="5647" max="5647" width="3.5546875" style="10" customWidth="1"/>
    <col min="5648" max="5648" width="12.6640625" style="10" customWidth="1"/>
    <col min="5649" max="5651" width="11.33203125" style="10" customWidth="1"/>
    <col min="5652" max="5652" width="10.5546875" style="10" customWidth="1"/>
    <col min="5653" max="5653" width="10.33203125" style="10" customWidth="1"/>
    <col min="5654" max="5654" width="5.6640625" style="10" customWidth="1"/>
    <col min="5655" max="5657" width="9.109375" style="10"/>
    <col min="5658" max="5658" width="7.5546875" style="10" customWidth="1"/>
    <col min="5659" max="5659" width="24.88671875" style="10" customWidth="1"/>
    <col min="5660" max="5660" width="4.33203125" style="10" customWidth="1"/>
    <col min="5661" max="5661" width="8.33203125" style="10" customWidth="1"/>
    <col min="5662" max="5662" width="8.6640625" style="10" customWidth="1"/>
    <col min="5663" max="5888" width="9.109375" style="10"/>
    <col min="5889" max="5889" width="6.6640625" style="10" customWidth="1"/>
    <col min="5890" max="5890" width="3.6640625" style="10" customWidth="1"/>
    <col min="5891" max="5891" width="13" style="10" customWidth="1"/>
    <col min="5892" max="5892" width="51.88671875" style="10" customWidth="1"/>
    <col min="5893" max="5893" width="11.33203125" style="10" customWidth="1"/>
    <col min="5894" max="5894" width="7.33203125" style="10" customWidth="1"/>
    <col min="5895" max="5895" width="8.6640625" style="10" customWidth="1"/>
    <col min="5896" max="5898" width="9.6640625" style="10" customWidth="1"/>
    <col min="5899" max="5899" width="7.44140625" style="10" customWidth="1"/>
    <col min="5900" max="5900" width="8.33203125" style="10" customWidth="1"/>
    <col min="5901" max="5901" width="7.109375" style="10" customWidth="1"/>
    <col min="5902" max="5902" width="7" style="10" customWidth="1"/>
    <col min="5903" max="5903" width="3.5546875" style="10" customWidth="1"/>
    <col min="5904" max="5904" width="12.6640625" style="10" customWidth="1"/>
    <col min="5905" max="5907" width="11.33203125" style="10" customWidth="1"/>
    <col min="5908" max="5908" width="10.5546875" style="10" customWidth="1"/>
    <col min="5909" max="5909" width="10.33203125" style="10" customWidth="1"/>
    <col min="5910" max="5910" width="5.6640625" style="10" customWidth="1"/>
    <col min="5911" max="5913" width="9.109375" style="10"/>
    <col min="5914" max="5914" width="7.5546875" style="10" customWidth="1"/>
    <col min="5915" max="5915" width="24.88671875" style="10" customWidth="1"/>
    <col min="5916" max="5916" width="4.33203125" style="10" customWidth="1"/>
    <col min="5917" max="5917" width="8.33203125" style="10" customWidth="1"/>
    <col min="5918" max="5918" width="8.6640625" style="10" customWidth="1"/>
    <col min="5919" max="6144" width="9.109375" style="10"/>
    <col min="6145" max="6145" width="6.6640625" style="10" customWidth="1"/>
    <col min="6146" max="6146" width="3.6640625" style="10" customWidth="1"/>
    <col min="6147" max="6147" width="13" style="10" customWidth="1"/>
    <col min="6148" max="6148" width="51.88671875" style="10" customWidth="1"/>
    <col min="6149" max="6149" width="11.33203125" style="10" customWidth="1"/>
    <col min="6150" max="6150" width="7.33203125" style="10" customWidth="1"/>
    <col min="6151" max="6151" width="8.6640625" style="10" customWidth="1"/>
    <col min="6152" max="6154" width="9.6640625" style="10" customWidth="1"/>
    <col min="6155" max="6155" width="7.44140625" style="10" customWidth="1"/>
    <col min="6156" max="6156" width="8.33203125" style="10" customWidth="1"/>
    <col min="6157" max="6157" width="7.109375" style="10" customWidth="1"/>
    <col min="6158" max="6158" width="7" style="10" customWidth="1"/>
    <col min="6159" max="6159" width="3.5546875" style="10" customWidth="1"/>
    <col min="6160" max="6160" width="12.6640625" style="10" customWidth="1"/>
    <col min="6161" max="6163" width="11.33203125" style="10" customWidth="1"/>
    <col min="6164" max="6164" width="10.5546875" style="10" customWidth="1"/>
    <col min="6165" max="6165" width="10.33203125" style="10" customWidth="1"/>
    <col min="6166" max="6166" width="5.6640625" style="10" customWidth="1"/>
    <col min="6167" max="6169" width="9.109375" style="10"/>
    <col min="6170" max="6170" width="7.5546875" style="10" customWidth="1"/>
    <col min="6171" max="6171" width="24.88671875" style="10" customWidth="1"/>
    <col min="6172" max="6172" width="4.33203125" style="10" customWidth="1"/>
    <col min="6173" max="6173" width="8.33203125" style="10" customWidth="1"/>
    <col min="6174" max="6174" width="8.6640625" style="10" customWidth="1"/>
    <col min="6175" max="6400" width="9.109375" style="10"/>
    <col min="6401" max="6401" width="6.6640625" style="10" customWidth="1"/>
    <col min="6402" max="6402" width="3.6640625" style="10" customWidth="1"/>
    <col min="6403" max="6403" width="13" style="10" customWidth="1"/>
    <col min="6404" max="6404" width="51.88671875" style="10" customWidth="1"/>
    <col min="6405" max="6405" width="11.33203125" style="10" customWidth="1"/>
    <col min="6406" max="6406" width="7.33203125" style="10" customWidth="1"/>
    <col min="6407" max="6407" width="8.6640625" style="10" customWidth="1"/>
    <col min="6408" max="6410" width="9.6640625" style="10" customWidth="1"/>
    <col min="6411" max="6411" width="7.44140625" style="10" customWidth="1"/>
    <col min="6412" max="6412" width="8.33203125" style="10" customWidth="1"/>
    <col min="6413" max="6413" width="7.109375" style="10" customWidth="1"/>
    <col min="6414" max="6414" width="7" style="10" customWidth="1"/>
    <col min="6415" max="6415" width="3.5546875" style="10" customWidth="1"/>
    <col min="6416" max="6416" width="12.6640625" style="10" customWidth="1"/>
    <col min="6417" max="6419" width="11.33203125" style="10" customWidth="1"/>
    <col min="6420" max="6420" width="10.5546875" style="10" customWidth="1"/>
    <col min="6421" max="6421" width="10.33203125" style="10" customWidth="1"/>
    <col min="6422" max="6422" width="5.6640625" style="10" customWidth="1"/>
    <col min="6423" max="6425" width="9.109375" style="10"/>
    <col min="6426" max="6426" width="7.5546875" style="10" customWidth="1"/>
    <col min="6427" max="6427" width="24.88671875" style="10" customWidth="1"/>
    <col min="6428" max="6428" width="4.33203125" style="10" customWidth="1"/>
    <col min="6429" max="6429" width="8.33203125" style="10" customWidth="1"/>
    <col min="6430" max="6430" width="8.6640625" style="10" customWidth="1"/>
    <col min="6431" max="6656" width="9.109375" style="10"/>
    <col min="6657" max="6657" width="6.6640625" style="10" customWidth="1"/>
    <col min="6658" max="6658" width="3.6640625" style="10" customWidth="1"/>
    <col min="6659" max="6659" width="13" style="10" customWidth="1"/>
    <col min="6660" max="6660" width="51.88671875" style="10" customWidth="1"/>
    <col min="6661" max="6661" width="11.33203125" style="10" customWidth="1"/>
    <col min="6662" max="6662" width="7.33203125" style="10" customWidth="1"/>
    <col min="6663" max="6663" width="8.6640625" style="10" customWidth="1"/>
    <col min="6664" max="6666" width="9.6640625" style="10" customWidth="1"/>
    <col min="6667" max="6667" width="7.44140625" style="10" customWidth="1"/>
    <col min="6668" max="6668" width="8.33203125" style="10" customWidth="1"/>
    <col min="6669" max="6669" width="7.109375" style="10" customWidth="1"/>
    <col min="6670" max="6670" width="7" style="10" customWidth="1"/>
    <col min="6671" max="6671" width="3.5546875" style="10" customWidth="1"/>
    <col min="6672" max="6672" width="12.6640625" style="10" customWidth="1"/>
    <col min="6673" max="6675" width="11.33203125" style="10" customWidth="1"/>
    <col min="6676" max="6676" width="10.5546875" style="10" customWidth="1"/>
    <col min="6677" max="6677" width="10.33203125" style="10" customWidth="1"/>
    <col min="6678" max="6678" width="5.6640625" style="10" customWidth="1"/>
    <col min="6679" max="6681" width="9.109375" style="10"/>
    <col min="6682" max="6682" width="7.5546875" style="10" customWidth="1"/>
    <col min="6683" max="6683" width="24.88671875" style="10" customWidth="1"/>
    <col min="6684" max="6684" width="4.33203125" style="10" customWidth="1"/>
    <col min="6685" max="6685" width="8.33203125" style="10" customWidth="1"/>
    <col min="6686" max="6686" width="8.6640625" style="10" customWidth="1"/>
    <col min="6687" max="6912" width="9.109375" style="10"/>
    <col min="6913" max="6913" width="6.6640625" style="10" customWidth="1"/>
    <col min="6914" max="6914" width="3.6640625" style="10" customWidth="1"/>
    <col min="6915" max="6915" width="13" style="10" customWidth="1"/>
    <col min="6916" max="6916" width="51.88671875" style="10" customWidth="1"/>
    <col min="6917" max="6917" width="11.33203125" style="10" customWidth="1"/>
    <col min="6918" max="6918" width="7.33203125" style="10" customWidth="1"/>
    <col min="6919" max="6919" width="8.6640625" style="10" customWidth="1"/>
    <col min="6920" max="6922" width="9.6640625" style="10" customWidth="1"/>
    <col min="6923" max="6923" width="7.44140625" style="10" customWidth="1"/>
    <col min="6924" max="6924" width="8.33203125" style="10" customWidth="1"/>
    <col min="6925" max="6925" width="7.109375" style="10" customWidth="1"/>
    <col min="6926" max="6926" width="7" style="10" customWidth="1"/>
    <col min="6927" max="6927" width="3.5546875" style="10" customWidth="1"/>
    <col min="6928" max="6928" width="12.6640625" style="10" customWidth="1"/>
    <col min="6929" max="6931" width="11.33203125" style="10" customWidth="1"/>
    <col min="6932" max="6932" width="10.5546875" style="10" customWidth="1"/>
    <col min="6933" max="6933" width="10.33203125" style="10" customWidth="1"/>
    <col min="6934" max="6934" width="5.6640625" style="10" customWidth="1"/>
    <col min="6935" max="6937" width="9.109375" style="10"/>
    <col min="6938" max="6938" width="7.5546875" style="10" customWidth="1"/>
    <col min="6939" max="6939" width="24.88671875" style="10" customWidth="1"/>
    <col min="6940" max="6940" width="4.33203125" style="10" customWidth="1"/>
    <col min="6941" max="6941" width="8.33203125" style="10" customWidth="1"/>
    <col min="6942" max="6942" width="8.6640625" style="10" customWidth="1"/>
    <col min="6943" max="7168" width="9.109375" style="10"/>
    <col min="7169" max="7169" width="6.6640625" style="10" customWidth="1"/>
    <col min="7170" max="7170" width="3.6640625" style="10" customWidth="1"/>
    <col min="7171" max="7171" width="13" style="10" customWidth="1"/>
    <col min="7172" max="7172" width="51.88671875" style="10" customWidth="1"/>
    <col min="7173" max="7173" width="11.33203125" style="10" customWidth="1"/>
    <col min="7174" max="7174" width="7.33203125" style="10" customWidth="1"/>
    <col min="7175" max="7175" width="8.6640625" style="10" customWidth="1"/>
    <col min="7176" max="7178" width="9.6640625" style="10" customWidth="1"/>
    <col min="7179" max="7179" width="7.44140625" style="10" customWidth="1"/>
    <col min="7180" max="7180" width="8.33203125" style="10" customWidth="1"/>
    <col min="7181" max="7181" width="7.109375" style="10" customWidth="1"/>
    <col min="7182" max="7182" width="7" style="10" customWidth="1"/>
    <col min="7183" max="7183" width="3.5546875" style="10" customWidth="1"/>
    <col min="7184" max="7184" width="12.6640625" style="10" customWidth="1"/>
    <col min="7185" max="7187" width="11.33203125" style="10" customWidth="1"/>
    <col min="7188" max="7188" width="10.5546875" style="10" customWidth="1"/>
    <col min="7189" max="7189" width="10.33203125" style="10" customWidth="1"/>
    <col min="7190" max="7190" width="5.6640625" style="10" customWidth="1"/>
    <col min="7191" max="7193" width="9.109375" style="10"/>
    <col min="7194" max="7194" width="7.5546875" style="10" customWidth="1"/>
    <col min="7195" max="7195" width="24.88671875" style="10" customWidth="1"/>
    <col min="7196" max="7196" width="4.33203125" style="10" customWidth="1"/>
    <col min="7197" max="7197" width="8.33203125" style="10" customWidth="1"/>
    <col min="7198" max="7198" width="8.6640625" style="10" customWidth="1"/>
    <col min="7199" max="7424" width="9.109375" style="10"/>
    <col min="7425" max="7425" width="6.6640625" style="10" customWidth="1"/>
    <col min="7426" max="7426" width="3.6640625" style="10" customWidth="1"/>
    <col min="7427" max="7427" width="13" style="10" customWidth="1"/>
    <col min="7428" max="7428" width="51.88671875" style="10" customWidth="1"/>
    <col min="7429" max="7429" width="11.33203125" style="10" customWidth="1"/>
    <col min="7430" max="7430" width="7.33203125" style="10" customWidth="1"/>
    <col min="7431" max="7431" width="8.6640625" style="10" customWidth="1"/>
    <col min="7432" max="7434" width="9.6640625" style="10" customWidth="1"/>
    <col min="7435" max="7435" width="7.44140625" style="10" customWidth="1"/>
    <col min="7436" max="7436" width="8.33203125" style="10" customWidth="1"/>
    <col min="7437" max="7437" width="7.109375" style="10" customWidth="1"/>
    <col min="7438" max="7438" width="7" style="10" customWidth="1"/>
    <col min="7439" max="7439" width="3.5546875" style="10" customWidth="1"/>
    <col min="7440" max="7440" width="12.6640625" style="10" customWidth="1"/>
    <col min="7441" max="7443" width="11.33203125" style="10" customWidth="1"/>
    <col min="7444" max="7444" width="10.5546875" style="10" customWidth="1"/>
    <col min="7445" max="7445" width="10.33203125" style="10" customWidth="1"/>
    <col min="7446" max="7446" width="5.6640625" style="10" customWidth="1"/>
    <col min="7447" max="7449" width="9.109375" style="10"/>
    <col min="7450" max="7450" width="7.5546875" style="10" customWidth="1"/>
    <col min="7451" max="7451" width="24.88671875" style="10" customWidth="1"/>
    <col min="7452" max="7452" width="4.33203125" style="10" customWidth="1"/>
    <col min="7453" max="7453" width="8.33203125" style="10" customWidth="1"/>
    <col min="7454" max="7454" width="8.6640625" style="10" customWidth="1"/>
    <col min="7455" max="7680" width="9.109375" style="10"/>
    <col min="7681" max="7681" width="6.6640625" style="10" customWidth="1"/>
    <col min="7682" max="7682" width="3.6640625" style="10" customWidth="1"/>
    <col min="7683" max="7683" width="13" style="10" customWidth="1"/>
    <col min="7684" max="7684" width="51.88671875" style="10" customWidth="1"/>
    <col min="7685" max="7685" width="11.33203125" style="10" customWidth="1"/>
    <col min="7686" max="7686" width="7.33203125" style="10" customWidth="1"/>
    <col min="7687" max="7687" width="8.6640625" style="10" customWidth="1"/>
    <col min="7688" max="7690" width="9.6640625" style="10" customWidth="1"/>
    <col min="7691" max="7691" width="7.44140625" style="10" customWidth="1"/>
    <col min="7692" max="7692" width="8.33203125" style="10" customWidth="1"/>
    <col min="7693" max="7693" width="7.109375" style="10" customWidth="1"/>
    <col min="7694" max="7694" width="7" style="10" customWidth="1"/>
    <col min="7695" max="7695" width="3.5546875" style="10" customWidth="1"/>
    <col min="7696" max="7696" width="12.6640625" style="10" customWidth="1"/>
    <col min="7697" max="7699" width="11.33203125" style="10" customWidth="1"/>
    <col min="7700" max="7700" width="10.5546875" style="10" customWidth="1"/>
    <col min="7701" max="7701" width="10.33203125" style="10" customWidth="1"/>
    <col min="7702" max="7702" width="5.6640625" style="10" customWidth="1"/>
    <col min="7703" max="7705" width="9.109375" style="10"/>
    <col min="7706" max="7706" width="7.5546875" style="10" customWidth="1"/>
    <col min="7707" max="7707" width="24.88671875" style="10" customWidth="1"/>
    <col min="7708" max="7708" width="4.33203125" style="10" customWidth="1"/>
    <col min="7709" max="7709" width="8.33203125" style="10" customWidth="1"/>
    <col min="7710" max="7710" width="8.6640625" style="10" customWidth="1"/>
    <col min="7711" max="7936" width="9.109375" style="10"/>
    <col min="7937" max="7937" width="6.6640625" style="10" customWidth="1"/>
    <col min="7938" max="7938" width="3.6640625" style="10" customWidth="1"/>
    <col min="7939" max="7939" width="13" style="10" customWidth="1"/>
    <col min="7940" max="7940" width="51.88671875" style="10" customWidth="1"/>
    <col min="7941" max="7941" width="11.33203125" style="10" customWidth="1"/>
    <col min="7942" max="7942" width="7.33203125" style="10" customWidth="1"/>
    <col min="7943" max="7943" width="8.6640625" style="10" customWidth="1"/>
    <col min="7944" max="7946" width="9.6640625" style="10" customWidth="1"/>
    <col min="7947" max="7947" width="7.44140625" style="10" customWidth="1"/>
    <col min="7948" max="7948" width="8.33203125" style="10" customWidth="1"/>
    <col min="7949" max="7949" width="7.109375" style="10" customWidth="1"/>
    <col min="7950" max="7950" width="7" style="10" customWidth="1"/>
    <col min="7951" max="7951" width="3.5546875" style="10" customWidth="1"/>
    <col min="7952" max="7952" width="12.6640625" style="10" customWidth="1"/>
    <col min="7953" max="7955" width="11.33203125" style="10" customWidth="1"/>
    <col min="7956" max="7956" width="10.5546875" style="10" customWidth="1"/>
    <col min="7957" max="7957" width="10.33203125" style="10" customWidth="1"/>
    <col min="7958" max="7958" width="5.6640625" style="10" customWidth="1"/>
    <col min="7959" max="7961" width="9.109375" style="10"/>
    <col min="7962" max="7962" width="7.5546875" style="10" customWidth="1"/>
    <col min="7963" max="7963" width="24.88671875" style="10" customWidth="1"/>
    <col min="7964" max="7964" width="4.33203125" style="10" customWidth="1"/>
    <col min="7965" max="7965" width="8.33203125" style="10" customWidth="1"/>
    <col min="7966" max="7966" width="8.6640625" style="10" customWidth="1"/>
    <col min="7967" max="8192" width="9.109375" style="10"/>
    <col min="8193" max="8193" width="6.6640625" style="10" customWidth="1"/>
    <col min="8194" max="8194" width="3.6640625" style="10" customWidth="1"/>
    <col min="8195" max="8195" width="13" style="10" customWidth="1"/>
    <col min="8196" max="8196" width="51.88671875" style="10" customWidth="1"/>
    <col min="8197" max="8197" width="11.33203125" style="10" customWidth="1"/>
    <col min="8198" max="8198" width="7.33203125" style="10" customWidth="1"/>
    <col min="8199" max="8199" width="8.6640625" style="10" customWidth="1"/>
    <col min="8200" max="8202" width="9.6640625" style="10" customWidth="1"/>
    <col min="8203" max="8203" width="7.44140625" style="10" customWidth="1"/>
    <col min="8204" max="8204" width="8.33203125" style="10" customWidth="1"/>
    <col min="8205" max="8205" width="7.109375" style="10" customWidth="1"/>
    <col min="8206" max="8206" width="7" style="10" customWidth="1"/>
    <col min="8207" max="8207" width="3.5546875" style="10" customWidth="1"/>
    <col min="8208" max="8208" width="12.6640625" style="10" customWidth="1"/>
    <col min="8209" max="8211" width="11.33203125" style="10" customWidth="1"/>
    <col min="8212" max="8212" width="10.5546875" style="10" customWidth="1"/>
    <col min="8213" max="8213" width="10.33203125" style="10" customWidth="1"/>
    <col min="8214" max="8214" width="5.6640625" style="10" customWidth="1"/>
    <col min="8215" max="8217" width="9.109375" style="10"/>
    <col min="8218" max="8218" width="7.5546875" style="10" customWidth="1"/>
    <col min="8219" max="8219" width="24.88671875" style="10" customWidth="1"/>
    <col min="8220" max="8220" width="4.33203125" style="10" customWidth="1"/>
    <col min="8221" max="8221" width="8.33203125" style="10" customWidth="1"/>
    <col min="8222" max="8222" width="8.6640625" style="10" customWidth="1"/>
    <col min="8223" max="8448" width="9.109375" style="10"/>
    <col min="8449" max="8449" width="6.6640625" style="10" customWidth="1"/>
    <col min="8450" max="8450" width="3.6640625" style="10" customWidth="1"/>
    <col min="8451" max="8451" width="13" style="10" customWidth="1"/>
    <col min="8452" max="8452" width="51.88671875" style="10" customWidth="1"/>
    <col min="8453" max="8453" width="11.33203125" style="10" customWidth="1"/>
    <col min="8454" max="8454" width="7.33203125" style="10" customWidth="1"/>
    <col min="8455" max="8455" width="8.6640625" style="10" customWidth="1"/>
    <col min="8456" max="8458" width="9.6640625" style="10" customWidth="1"/>
    <col min="8459" max="8459" width="7.44140625" style="10" customWidth="1"/>
    <col min="8460" max="8460" width="8.33203125" style="10" customWidth="1"/>
    <col min="8461" max="8461" width="7.109375" style="10" customWidth="1"/>
    <col min="8462" max="8462" width="7" style="10" customWidth="1"/>
    <col min="8463" max="8463" width="3.5546875" style="10" customWidth="1"/>
    <col min="8464" max="8464" width="12.6640625" style="10" customWidth="1"/>
    <col min="8465" max="8467" width="11.33203125" style="10" customWidth="1"/>
    <col min="8468" max="8468" width="10.5546875" style="10" customWidth="1"/>
    <col min="8469" max="8469" width="10.33203125" style="10" customWidth="1"/>
    <col min="8470" max="8470" width="5.6640625" style="10" customWidth="1"/>
    <col min="8471" max="8473" width="9.109375" style="10"/>
    <col min="8474" max="8474" width="7.5546875" style="10" customWidth="1"/>
    <col min="8475" max="8475" width="24.88671875" style="10" customWidth="1"/>
    <col min="8476" max="8476" width="4.33203125" style="10" customWidth="1"/>
    <col min="8477" max="8477" width="8.33203125" style="10" customWidth="1"/>
    <col min="8478" max="8478" width="8.6640625" style="10" customWidth="1"/>
    <col min="8479" max="8704" width="9.109375" style="10"/>
    <col min="8705" max="8705" width="6.6640625" style="10" customWidth="1"/>
    <col min="8706" max="8706" width="3.6640625" style="10" customWidth="1"/>
    <col min="8707" max="8707" width="13" style="10" customWidth="1"/>
    <col min="8708" max="8708" width="51.88671875" style="10" customWidth="1"/>
    <col min="8709" max="8709" width="11.33203125" style="10" customWidth="1"/>
    <col min="8710" max="8710" width="7.33203125" style="10" customWidth="1"/>
    <col min="8711" max="8711" width="8.6640625" style="10" customWidth="1"/>
    <col min="8712" max="8714" width="9.6640625" style="10" customWidth="1"/>
    <col min="8715" max="8715" width="7.44140625" style="10" customWidth="1"/>
    <col min="8716" max="8716" width="8.33203125" style="10" customWidth="1"/>
    <col min="8717" max="8717" width="7.109375" style="10" customWidth="1"/>
    <col min="8718" max="8718" width="7" style="10" customWidth="1"/>
    <col min="8719" max="8719" width="3.5546875" style="10" customWidth="1"/>
    <col min="8720" max="8720" width="12.6640625" style="10" customWidth="1"/>
    <col min="8721" max="8723" width="11.33203125" style="10" customWidth="1"/>
    <col min="8724" max="8724" width="10.5546875" style="10" customWidth="1"/>
    <col min="8725" max="8725" width="10.33203125" style="10" customWidth="1"/>
    <col min="8726" max="8726" width="5.6640625" style="10" customWidth="1"/>
    <col min="8727" max="8729" width="9.109375" style="10"/>
    <col min="8730" max="8730" width="7.5546875" style="10" customWidth="1"/>
    <col min="8731" max="8731" width="24.88671875" style="10" customWidth="1"/>
    <col min="8732" max="8732" width="4.33203125" style="10" customWidth="1"/>
    <col min="8733" max="8733" width="8.33203125" style="10" customWidth="1"/>
    <col min="8734" max="8734" width="8.6640625" style="10" customWidth="1"/>
    <col min="8735" max="8960" width="9.109375" style="10"/>
    <col min="8961" max="8961" width="6.6640625" style="10" customWidth="1"/>
    <col min="8962" max="8962" width="3.6640625" style="10" customWidth="1"/>
    <col min="8963" max="8963" width="13" style="10" customWidth="1"/>
    <col min="8964" max="8964" width="51.88671875" style="10" customWidth="1"/>
    <col min="8965" max="8965" width="11.33203125" style="10" customWidth="1"/>
    <col min="8966" max="8966" width="7.33203125" style="10" customWidth="1"/>
    <col min="8967" max="8967" width="8.6640625" style="10" customWidth="1"/>
    <col min="8968" max="8970" width="9.6640625" style="10" customWidth="1"/>
    <col min="8971" max="8971" width="7.44140625" style="10" customWidth="1"/>
    <col min="8972" max="8972" width="8.33203125" style="10" customWidth="1"/>
    <col min="8973" max="8973" width="7.109375" style="10" customWidth="1"/>
    <col min="8974" max="8974" width="7" style="10" customWidth="1"/>
    <col min="8975" max="8975" width="3.5546875" style="10" customWidth="1"/>
    <col min="8976" max="8976" width="12.6640625" style="10" customWidth="1"/>
    <col min="8977" max="8979" width="11.33203125" style="10" customWidth="1"/>
    <col min="8980" max="8980" width="10.5546875" style="10" customWidth="1"/>
    <col min="8981" max="8981" width="10.33203125" style="10" customWidth="1"/>
    <col min="8982" max="8982" width="5.6640625" style="10" customWidth="1"/>
    <col min="8983" max="8985" width="9.109375" style="10"/>
    <col min="8986" max="8986" width="7.5546875" style="10" customWidth="1"/>
    <col min="8987" max="8987" width="24.88671875" style="10" customWidth="1"/>
    <col min="8988" max="8988" width="4.33203125" style="10" customWidth="1"/>
    <col min="8989" max="8989" width="8.33203125" style="10" customWidth="1"/>
    <col min="8990" max="8990" width="8.6640625" style="10" customWidth="1"/>
    <col min="8991" max="9216" width="9.109375" style="10"/>
    <col min="9217" max="9217" width="6.6640625" style="10" customWidth="1"/>
    <col min="9218" max="9218" width="3.6640625" style="10" customWidth="1"/>
    <col min="9219" max="9219" width="13" style="10" customWidth="1"/>
    <col min="9220" max="9220" width="51.88671875" style="10" customWidth="1"/>
    <col min="9221" max="9221" width="11.33203125" style="10" customWidth="1"/>
    <col min="9222" max="9222" width="7.33203125" style="10" customWidth="1"/>
    <col min="9223" max="9223" width="8.6640625" style="10" customWidth="1"/>
    <col min="9224" max="9226" width="9.6640625" style="10" customWidth="1"/>
    <col min="9227" max="9227" width="7.44140625" style="10" customWidth="1"/>
    <col min="9228" max="9228" width="8.33203125" style="10" customWidth="1"/>
    <col min="9229" max="9229" width="7.109375" style="10" customWidth="1"/>
    <col min="9230" max="9230" width="7" style="10" customWidth="1"/>
    <col min="9231" max="9231" width="3.5546875" style="10" customWidth="1"/>
    <col min="9232" max="9232" width="12.6640625" style="10" customWidth="1"/>
    <col min="9233" max="9235" width="11.33203125" style="10" customWidth="1"/>
    <col min="9236" max="9236" width="10.5546875" style="10" customWidth="1"/>
    <col min="9237" max="9237" width="10.33203125" style="10" customWidth="1"/>
    <col min="9238" max="9238" width="5.6640625" style="10" customWidth="1"/>
    <col min="9239" max="9241" width="9.109375" style="10"/>
    <col min="9242" max="9242" width="7.5546875" style="10" customWidth="1"/>
    <col min="9243" max="9243" width="24.88671875" style="10" customWidth="1"/>
    <col min="9244" max="9244" width="4.33203125" style="10" customWidth="1"/>
    <col min="9245" max="9245" width="8.33203125" style="10" customWidth="1"/>
    <col min="9246" max="9246" width="8.6640625" style="10" customWidth="1"/>
    <col min="9247" max="9472" width="9.109375" style="10"/>
    <col min="9473" max="9473" width="6.6640625" style="10" customWidth="1"/>
    <col min="9474" max="9474" width="3.6640625" style="10" customWidth="1"/>
    <col min="9475" max="9475" width="13" style="10" customWidth="1"/>
    <col min="9476" max="9476" width="51.88671875" style="10" customWidth="1"/>
    <col min="9477" max="9477" width="11.33203125" style="10" customWidth="1"/>
    <col min="9478" max="9478" width="7.33203125" style="10" customWidth="1"/>
    <col min="9479" max="9479" width="8.6640625" style="10" customWidth="1"/>
    <col min="9480" max="9482" width="9.6640625" style="10" customWidth="1"/>
    <col min="9483" max="9483" width="7.44140625" style="10" customWidth="1"/>
    <col min="9484" max="9484" width="8.33203125" style="10" customWidth="1"/>
    <col min="9485" max="9485" width="7.109375" style="10" customWidth="1"/>
    <col min="9486" max="9486" width="7" style="10" customWidth="1"/>
    <col min="9487" max="9487" width="3.5546875" style="10" customWidth="1"/>
    <col min="9488" max="9488" width="12.6640625" style="10" customWidth="1"/>
    <col min="9489" max="9491" width="11.33203125" style="10" customWidth="1"/>
    <col min="9492" max="9492" width="10.5546875" style="10" customWidth="1"/>
    <col min="9493" max="9493" width="10.33203125" style="10" customWidth="1"/>
    <col min="9494" max="9494" width="5.6640625" style="10" customWidth="1"/>
    <col min="9495" max="9497" width="9.109375" style="10"/>
    <col min="9498" max="9498" width="7.5546875" style="10" customWidth="1"/>
    <col min="9499" max="9499" width="24.88671875" style="10" customWidth="1"/>
    <col min="9500" max="9500" width="4.33203125" style="10" customWidth="1"/>
    <col min="9501" max="9501" width="8.33203125" style="10" customWidth="1"/>
    <col min="9502" max="9502" width="8.6640625" style="10" customWidth="1"/>
    <col min="9503" max="9728" width="9.109375" style="10"/>
    <col min="9729" max="9729" width="6.6640625" style="10" customWidth="1"/>
    <col min="9730" max="9730" width="3.6640625" style="10" customWidth="1"/>
    <col min="9731" max="9731" width="13" style="10" customWidth="1"/>
    <col min="9732" max="9732" width="51.88671875" style="10" customWidth="1"/>
    <col min="9733" max="9733" width="11.33203125" style="10" customWidth="1"/>
    <col min="9734" max="9734" width="7.33203125" style="10" customWidth="1"/>
    <col min="9735" max="9735" width="8.6640625" style="10" customWidth="1"/>
    <col min="9736" max="9738" width="9.6640625" style="10" customWidth="1"/>
    <col min="9739" max="9739" width="7.44140625" style="10" customWidth="1"/>
    <col min="9740" max="9740" width="8.33203125" style="10" customWidth="1"/>
    <col min="9741" max="9741" width="7.109375" style="10" customWidth="1"/>
    <col min="9742" max="9742" width="7" style="10" customWidth="1"/>
    <col min="9743" max="9743" width="3.5546875" style="10" customWidth="1"/>
    <col min="9744" max="9744" width="12.6640625" style="10" customWidth="1"/>
    <col min="9745" max="9747" width="11.33203125" style="10" customWidth="1"/>
    <col min="9748" max="9748" width="10.5546875" style="10" customWidth="1"/>
    <col min="9749" max="9749" width="10.33203125" style="10" customWidth="1"/>
    <col min="9750" max="9750" width="5.6640625" style="10" customWidth="1"/>
    <col min="9751" max="9753" width="9.109375" style="10"/>
    <col min="9754" max="9754" width="7.5546875" style="10" customWidth="1"/>
    <col min="9755" max="9755" width="24.88671875" style="10" customWidth="1"/>
    <col min="9756" max="9756" width="4.33203125" style="10" customWidth="1"/>
    <col min="9757" max="9757" width="8.33203125" style="10" customWidth="1"/>
    <col min="9758" max="9758" width="8.6640625" style="10" customWidth="1"/>
    <col min="9759" max="9984" width="9.109375" style="10"/>
    <col min="9985" max="9985" width="6.6640625" style="10" customWidth="1"/>
    <col min="9986" max="9986" width="3.6640625" style="10" customWidth="1"/>
    <col min="9987" max="9987" width="13" style="10" customWidth="1"/>
    <col min="9988" max="9988" width="51.88671875" style="10" customWidth="1"/>
    <col min="9989" max="9989" width="11.33203125" style="10" customWidth="1"/>
    <col min="9990" max="9990" width="7.33203125" style="10" customWidth="1"/>
    <col min="9991" max="9991" width="8.6640625" style="10" customWidth="1"/>
    <col min="9992" max="9994" width="9.6640625" style="10" customWidth="1"/>
    <col min="9995" max="9995" width="7.44140625" style="10" customWidth="1"/>
    <col min="9996" max="9996" width="8.33203125" style="10" customWidth="1"/>
    <col min="9997" max="9997" width="7.109375" style="10" customWidth="1"/>
    <col min="9998" max="9998" width="7" style="10" customWidth="1"/>
    <col min="9999" max="9999" width="3.5546875" style="10" customWidth="1"/>
    <col min="10000" max="10000" width="12.6640625" style="10" customWidth="1"/>
    <col min="10001" max="10003" width="11.33203125" style="10" customWidth="1"/>
    <col min="10004" max="10004" width="10.5546875" style="10" customWidth="1"/>
    <col min="10005" max="10005" width="10.33203125" style="10" customWidth="1"/>
    <col min="10006" max="10006" width="5.6640625" style="10" customWidth="1"/>
    <col min="10007" max="10009" width="9.109375" style="10"/>
    <col min="10010" max="10010" width="7.5546875" style="10" customWidth="1"/>
    <col min="10011" max="10011" width="24.88671875" style="10" customWidth="1"/>
    <col min="10012" max="10012" width="4.33203125" style="10" customWidth="1"/>
    <col min="10013" max="10013" width="8.33203125" style="10" customWidth="1"/>
    <col min="10014" max="10014" width="8.6640625" style="10" customWidth="1"/>
    <col min="10015" max="10240" width="9.109375" style="10"/>
    <col min="10241" max="10241" width="6.6640625" style="10" customWidth="1"/>
    <col min="10242" max="10242" width="3.6640625" style="10" customWidth="1"/>
    <col min="10243" max="10243" width="13" style="10" customWidth="1"/>
    <col min="10244" max="10244" width="51.88671875" style="10" customWidth="1"/>
    <col min="10245" max="10245" width="11.33203125" style="10" customWidth="1"/>
    <col min="10246" max="10246" width="7.33203125" style="10" customWidth="1"/>
    <col min="10247" max="10247" width="8.6640625" style="10" customWidth="1"/>
    <col min="10248" max="10250" width="9.6640625" style="10" customWidth="1"/>
    <col min="10251" max="10251" width="7.44140625" style="10" customWidth="1"/>
    <col min="10252" max="10252" width="8.33203125" style="10" customWidth="1"/>
    <col min="10253" max="10253" width="7.109375" style="10" customWidth="1"/>
    <col min="10254" max="10254" width="7" style="10" customWidth="1"/>
    <col min="10255" max="10255" width="3.5546875" style="10" customWidth="1"/>
    <col min="10256" max="10256" width="12.6640625" style="10" customWidth="1"/>
    <col min="10257" max="10259" width="11.33203125" style="10" customWidth="1"/>
    <col min="10260" max="10260" width="10.5546875" style="10" customWidth="1"/>
    <col min="10261" max="10261" width="10.33203125" style="10" customWidth="1"/>
    <col min="10262" max="10262" width="5.6640625" style="10" customWidth="1"/>
    <col min="10263" max="10265" width="9.109375" style="10"/>
    <col min="10266" max="10266" width="7.5546875" style="10" customWidth="1"/>
    <col min="10267" max="10267" width="24.88671875" style="10" customWidth="1"/>
    <col min="10268" max="10268" width="4.33203125" style="10" customWidth="1"/>
    <col min="10269" max="10269" width="8.33203125" style="10" customWidth="1"/>
    <col min="10270" max="10270" width="8.6640625" style="10" customWidth="1"/>
    <col min="10271" max="10496" width="9.109375" style="10"/>
    <col min="10497" max="10497" width="6.6640625" style="10" customWidth="1"/>
    <col min="10498" max="10498" width="3.6640625" style="10" customWidth="1"/>
    <col min="10499" max="10499" width="13" style="10" customWidth="1"/>
    <col min="10500" max="10500" width="51.88671875" style="10" customWidth="1"/>
    <col min="10501" max="10501" width="11.33203125" style="10" customWidth="1"/>
    <col min="10502" max="10502" width="7.33203125" style="10" customWidth="1"/>
    <col min="10503" max="10503" width="8.6640625" style="10" customWidth="1"/>
    <col min="10504" max="10506" width="9.6640625" style="10" customWidth="1"/>
    <col min="10507" max="10507" width="7.44140625" style="10" customWidth="1"/>
    <col min="10508" max="10508" width="8.33203125" style="10" customWidth="1"/>
    <col min="10509" max="10509" width="7.109375" style="10" customWidth="1"/>
    <col min="10510" max="10510" width="7" style="10" customWidth="1"/>
    <col min="10511" max="10511" width="3.5546875" style="10" customWidth="1"/>
    <col min="10512" max="10512" width="12.6640625" style="10" customWidth="1"/>
    <col min="10513" max="10515" width="11.33203125" style="10" customWidth="1"/>
    <col min="10516" max="10516" width="10.5546875" style="10" customWidth="1"/>
    <col min="10517" max="10517" width="10.33203125" style="10" customWidth="1"/>
    <col min="10518" max="10518" width="5.6640625" style="10" customWidth="1"/>
    <col min="10519" max="10521" width="9.109375" style="10"/>
    <col min="10522" max="10522" width="7.5546875" style="10" customWidth="1"/>
    <col min="10523" max="10523" width="24.88671875" style="10" customWidth="1"/>
    <col min="10524" max="10524" width="4.33203125" style="10" customWidth="1"/>
    <col min="10525" max="10525" width="8.33203125" style="10" customWidth="1"/>
    <col min="10526" max="10526" width="8.6640625" style="10" customWidth="1"/>
    <col min="10527" max="10752" width="9.109375" style="10"/>
    <col min="10753" max="10753" width="6.6640625" style="10" customWidth="1"/>
    <col min="10754" max="10754" width="3.6640625" style="10" customWidth="1"/>
    <col min="10755" max="10755" width="13" style="10" customWidth="1"/>
    <col min="10756" max="10756" width="51.88671875" style="10" customWidth="1"/>
    <col min="10757" max="10757" width="11.33203125" style="10" customWidth="1"/>
    <col min="10758" max="10758" width="7.33203125" style="10" customWidth="1"/>
    <col min="10759" max="10759" width="8.6640625" style="10" customWidth="1"/>
    <col min="10760" max="10762" width="9.6640625" style="10" customWidth="1"/>
    <col min="10763" max="10763" width="7.44140625" style="10" customWidth="1"/>
    <col min="10764" max="10764" width="8.33203125" style="10" customWidth="1"/>
    <col min="10765" max="10765" width="7.109375" style="10" customWidth="1"/>
    <col min="10766" max="10766" width="7" style="10" customWidth="1"/>
    <col min="10767" max="10767" width="3.5546875" style="10" customWidth="1"/>
    <col min="10768" max="10768" width="12.6640625" style="10" customWidth="1"/>
    <col min="10769" max="10771" width="11.33203125" style="10" customWidth="1"/>
    <col min="10772" max="10772" width="10.5546875" style="10" customWidth="1"/>
    <col min="10773" max="10773" width="10.33203125" style="10" customWidth="1"/>
    <col min="10774" max="10774" width="5.6640625" style="10" customWidth="1"/>
    <col min="10775" max="10777" width="9.109375" style="10"/>
    <col min="10778" max="10778" width="7.5546875" style="10" customWidth="1"/>
    <col min="10779" max="10779" width="24.88671875" style="10" customWidth="1"/>
    <col min="10780" max="10780" width="4.33203125" style="10" customWidth="1"/>
    <col min="10781" max="10781" width="8.33203125" style="10" customWidth="1"/>
    <col min="10782" max="10782" width="8.6640625" style="10" customWidth="1"/>
    <col min="10783" max="11008" width="9.109375" style="10"/>
    <col min="11009" max="11009" width="6.6640625" style="10" customWidth="1"/>
    <col min="11010" max="11010" width="3.6640625" style="10" customWidth="1"/>
    <col min="11011" max="11011" width="13" style="10" customWidth="1"/>
    <col min="11012" max="11012" width="51.88671875" style="10" customWidth="1"/>
    <col min="11013" max="11013" width="11.33203125" style="10" customWidth="1"/>
    <col min="11014" max="11014" width="7.33203125" style="10" customWidth="1"/>
    <col min="11015" max="11015" width="8.6640625" style="10" customWidth="1"/>
    <col min="11016" max="11018" width="9.6640625" style="10" customWidth="1"/>
    <col min="11019" max="11019" width="7.44140625" style="10" customWidth="1"/>
    <col min="11020" max="11020" width="8.33203125" style="10" customWidth="1"/>
    <col min="11021" max="11021" width="7.109375" style="10" customWidth="1"/>
    <col min="11022" max="11022" width="7" style="10" customWidth="1"/>
    <col min="11023" max="11023" width="3.5546875" style="10" customWidth="1"/>
    <col min="11024" max="11024" width="12.6640625" style="10" customWidth="1"/>
    <col min="11025" max="11027" width="11.33203125" style="10" customWidth="1"/>
    <col min="11028" max="11028" width="10.5546875" style="10" customWidth="1"/>
    <col min="11029" max="11029" width="10.33203125" style="10" customWidth="1"/>
    <col min="11030" max="11030" width="5.6640625" style="10" customWidth="1"/>
    <col min="11031" max="11033" width="9.109375" style="10"/>
    <col min="11034" max="11034" width="7.5546875" style="10" customWidth="1"/>
    <col min="11035" max="11035" width="24.88671875" style="10" customWidth="1"/>
    <col min="11036" max="11036" width="4.33203125" style="10" customWidth="1"/>
    <col min="11037" max="11037" width="8.33203125" style="10" customWidth="1"/>
    <col min="11038" max="11038" width="8.6640625" style="10" customWidth="1"/>
    <col min="11039" max="11264" width="9.109375" style="10"/>
    <col min="11265" max="11265" width="6.6640625" style="10" customWidth="1"/>
    <col min="11266" max="11266" width="3.6640625" style="10" customWidth="1"/>
    <col min="11267" max="11267" width="13" style="10" customWidth="1"/>
    <col min="11268" max="11268" width="51.88671875" style="10" customWidth="1"/>
    <col min="11269" max="11269" width="11.33203125" style="10" customWidth="1"/>
    <col min="11270" max="11270" width="7.33203125" style="10" customWidth="1"/>
    <col min="11271" max="11271" width="8.6640625" style="10" customWidth="1"/>
    <col min="11272" max="11274" width="9.6640625" style="10" customWidth="1"/>
    <col min="11275" max="11275" width="7.44140625" style="10" customWidth="1"/>
    <col min="11276" max="11276" width="8.33203125" style="10" customWidth="1"/>
    <col min="11277" max="11277" width="7.109375" style="10" customWidth="1"/>
    <col min="11278" max="11278" width="7" style="10" customWidth="1"/>
    <col min="11279" max="11279" width="3.5546875" style="10" customWidth="1"/>
    <col min="11280" max="11280" width="12.6640625" style="10" customWidth="1"/>
    <col min="11281" max="11283" width="11.33203125" style="10" customWidth="1"/>
    <col min="11284" max="11284" width="10.5546875" style="10" customWidth="1"/>
    <col min="11285" max="11285" width="10.33203125" style="10" customWidth="1"/>
    <col min="11286" max="11286" width="5.6640625" style="10" customWidth="1"/>
    <col min="11287" max="11289" width="9.109375" style="10"/>
    <col min="11290" max="11290" width="7.5546875" style="10" customWidth="1"/>
    <col min="11291" max="11291" width="24.88671875" style="10" customWidth="1"/>
    <col min="11292" max="11292" width="4.33203125" style="10" customWidth="1"/>
    <col min="11293" max="11293" width="8.33203125" style="10" customWidth="1"/>
    <col min="11294" max="11294" width="8.6640625" style="10" customWidth="1"/>
    <col min="11295" max="11520" width="9.109375" style="10"/>
    <col min="11521" max="11521" width="6.6640625" style="10" customWidth="1"/>
    <col min="11522" max="11522" width="3.6640625" style="10" customWidth="1"/>
    <col min="11523" max="11523" width="13" style="10" customWidth="1"/>
    <col min="11524" max="11524" width="51.88671875" style="10" customWidth="1"/>
    <col min="11525" max="11525" width="11.33203125" style="10" customWidth="1"/>
    <col min="11526" max="11526" width="7.33203125" style="10" customWidth="1"/>
    <col min="11527" max="11527" width="8.6640625" style="10" customWidth="1"/>
    <col min="11528" max="11530" width="9.6640625" style="10" customWidth="1"/>
    <col min="11531" max="11531" width="7.44140625" style="10" customWidth="1"/>
    <col min="11532" max="11532" width="8.33203125" style="10" customWidth="1"/>
    <col min="11533" max="11533" width="7.109375" style="10" customWidth="1"/>
    <col min="11534" max="11534" width="7" style="10" customWidth="1"/>
    <col min="11535" max="11535" width="3.5546875" style="10" customWidth="1"/>
    <col min="11536" max="11536" width="12.6640625" style="10" customWidth="1"/>
    <col min="11537" max="11539" width="11.33203125" style="10" customWidth="1"/>
    <col min="11540" max="11540" width="10.5546875" style="10" customWidth="1"/>
    <col min="11541" max="11541" width="10.33203125" style="10" customWidth="1"/>
    <col min="11542" max="11542" width="5.6640625" style="10" customWidth="1"/>
    <col min="11543" max="11545" width="9.109375" style="10"/>
    <col min="11546" max="11546" width="7.5546875" style="10" customWidth="1"/>
    <col min="11547" max="11547" width="24.88671875" style="10" customWidth="1"/>
    <col min="11548" max="11548" width="4.33203125" style="10" customWidth="1"/>
    <col min="11549" max="11549" width="8.33203125" style="10" customWidth="1"/>
    <col min="11550" max="11550" width="8.6640625" style="10" customWidth="1"/>
    <col min="11551" max="11776" width="9.109375" style="10"/>
    <col min="11777" max="11777" width="6.6640625" style="10" customWidth="1"/>
    <col min="11778" max="11778" width="3.6640625" style="10" customWidth="1"/>
    <col min="11779" max="11779" width="13" style="10" customWidth="1"/>
    <col min="11780" max="11780" width="51.88671875" style="10" customWidth="1"/>
    <col min="11781" max="11781" width="11.33203125" style="10" customWidth="1"/>
    <col min="11782" max="11782" width="7.33203125" style="10" customWidth="1"/>
    <col min="11783" max="11783" width="8.6640625" style="10" customWidth="1"/>
    <col min="11784" max="11786" width="9.6640625" style="10" customWidth="1"/>
    <col min="11787" max="11787" width="7.44140625" style="10" customWidth="1"/>
    <col min="11788" max="11788" width="8.33203125" style="10" customWidth="1"/>
    <col min="11789" max="11789" width="7.109375" style="10" customWidth="1"/>
    <col min="11790" max="11790" width="7" style="10" customWidth="1"/>
    <col min="11791" max="11791" width="3.5546875" style="10" customWidth="1"/>
    <col min="11792" max="11792" width="12.6640625" style="10" customWidth="1"/>
    <col min="11793" max="11795" width="11.33203125" style="10" customWidth="1"/>
    <col min="11796" max="11796" width="10.5546875" style="10" customWidth="1"/>
    <col min="11797" max="11797" width="10.33203125" style="10" customWidth="1"/>
    <col min="11798" max="11798" width="5.6640625" style="10" customWidth="1"/>
    <col min="11799" max="11801" width="9.109375" style="10"/>
    <col min="11802" max="11802" width="7.5546875" style="10" customWidth="1"/>
    <col min="11803" max="11803" width="24.88671875" style="10" customWidth="1"/>
    <col min="11804" max="11804" width="4.33203125" style="10" customWidth="1"/>
    <col min="11805" max="11805" width="8.33203125" style="10" customWidth="1"/>
    <col min="11806" max="11806" width="8.6640625" style="10" customWidth="1"/>
    <col min="11807" max="12032" width="9.109375" style="10"/>
    <col min="12033" max="12033" width="6.6640625" style="10" customWidth="1"/>
    <col min="12034" max="12034" width="3.6640625" style="10" customWidth="1"/>
    <col min="12035" max="12035" width="13" style="10" customWidth="1"/>
    <col min="12036" max="12036" width="51.88671875" style="10" customWidth="1"/>
    <col min="12037" max="12037" width="11.33203125" style="10" customWidth="1"/>
    <col min="12038" max="12038" width="7.33203125" style="10" customWidth="1"/>
    <col min="12039" max="12039" width="8.6640625" style="10" customWidth="1"/>
    <col min="12040" max="12042" width="9.6640625" style="10" customWidth="1"/>
    <col min="12043" max="12043" width="7.44140625" style="10" customWidth="1"/>
    <col min="12044" max="12044" width="8.33203125" style="10" customWidth="1"/>
    <col min="12045" max="12045" width="7.109375" style="10" customWidth="1"/>
    <col min="12046" max="12046" width="7" style="10" customWidth="1"/>
    <col min="12047" max="12047" width="3.5546875" style="10" customWidth="1"/>
    <col min="12048" max="12048" width="12.6640625" style="10" customWidth="1"/>
    <col min="12049" max="12051" width="11.33203125" style="10" customWidth="1"/>
    <col min="12052" max="12052" width="10.5546875" style="10" customWidth="1"/>
    <col min="12053" max="12053" width="10.33203125" style="10" customWidth="1"/>
    <col min="12054" max="12054" width="5.6640625" style="10" customWidth="1"/>
    <col min="12055" max="12057" width="9.109375" style="10"/>
    <col min="12058" max="12058" width="7.5546875" style="10" customWidth="1"/>
    <col min="12059" max="12059" width="24.88671875" style="10" customWidth="1"/>
    <col min="12060" max="12060" width="4.33203125" style="10" customWidth="1"/>
    <col min="12061" max="12061" width="8.33203125" style="10" customWidth="1"/>
    <col min="12062" max="12062" width="8.6640625" style="10" customWidth="1"/>
    <col min="12063" max="12288" width="9.109375" style="10"/>
    <col min="12289" max="12289" width="6.6640625" style="10" customWidth="1"/>
    <col min="12290" max="12290" width="3.6640625" style="10" customWidth="1"/>
    <col min="12291" max="12291" width="13" style="10" customWidth="1"/>
    <col min="12292" max="12292" width="51.88671875" style="10" customWidth="1"/>
    <col min="12293" max="12293" width="11.33203125" style="10" customWidth="1"/>
    <col min="12294" max="12294" width="7.33203125" style="10" customWidth="1"/>
    <col min="12295" max="12295" width="8.6640625" style="10" customWidth="1"/>
    <col min="12296" max="12298" width="9.6640625" style="10" customWidth="1"/>
    <col min="12299" max="12299" width="7.44140625" style="10" customWidth="1"/>
    <col min="12300" max="12300" width="8.33203125" style="10" customWidth="1"/>
    <col min="12301" max="12301" width="7.109375" style="10" customWidth="1"/>
    <col min="12302" max="12302" width="7" style="10" customWidth="1"/>
    <col min="12303" max="12303" width="3.5546875" style="10" customWidth="1"/>
    <col min="12304" max="12304" width="12.6640625" style="10" customWidth="1"/>
    <col min="12305" max="12307" width="11.33203125" style="10" customWidth="1"/>
    <col min="12308" max="12308" width="10.5546875" style="10" customWidth="1"/>
    <col min="12309" max="12309" width="10.33203125" style="10" customWidth="1"/>
    <col min="12310" max="12310" width="5.6640625" style="10" customWidth="1"/>
    <col min="12311" max="12313" width="9.109375" style="10"/>
    <col min="12314" max="12314" width="7.5546875" style="10" customWidth="1"/>
    <col min="12315" max="12315" width="24.88671875" style="10" customWidth="1"/>
    <col min="12316" max="12316" width="4.33203125" style="10" customWidth="1"/>
    <col min="12317" max="12317" width="8.33203125" style="10" customWidth="1"/>
    <col min="12318" max="12318" width="8.6640625" style="10" customWidth="1"/>
    <col min="12319" max="12544" width="9.109375" style="10"/>
    <col min="12545" max="12545" width="6.6640625" style="10" customWidth="1"/>
    <col min="12546" max="12546" width="3.6640625" style="10" customWidth="1"/>
    <col min="12547" max="12547" width="13" style="10" customWidth="1"/>
    <col min="12548" max="12548" width="51.88671875" style="10" customWidth="1"/>
    <col min="12549" max="12549" width="11.33203125" style="10" customWidth="1"/>
    <col min="12550" max="12550" width="7.33203125" style="10" customWidth="1"/>
    <col min="12551" max="12551" width="8.6640625" style="10" customWidth="1"/>
    <col min="12552" max="12554" width="9.6640625" style="10" customWidth="1"/>
    <col min="12555" max="12555" width="7.44140625" style="10" customWidth="1"/>
    <col min="12556" max="12556" width="8.33203125" style="10" customWidth="1"/>
    <col min="12557" max="12557" width="7.109375" style="10" customWidth="1"/>
    <col min="12558" max="12558" width="7" style="10" customWidth="1"/>
    <col min="12559" max="12559" width="3.5546875" style="10" customWidth="1"/>
    <col min="12560" max="12560" width="12.6640625" style="10" customWidth="1"/>
    <col min="12561" max="12563" width="11.33203125" style="10" customWidth="1"/>
    <col min="12564" max="12564" width="10.5546875" style="10" customWidth="1"/>
    <col min="12565" max="12565" width="10.33203125" style="10" customWidth="1"/>
    <col min="12566" max="12566" width="5.6640625" style="10" customWidth="1"/>
    <col min="12567" max="12569" width="9.109375" style="10"/>
    <col min="12570" max="12570" width="7.5546875" style="10" customWidth="1"/>
    <col min="12571" max="12571" width="24.88671875" style="10" customWidth="1"/>
    <col min="12572" max="12572" width="4.33203125" style="10" customWidth="1"/>
    <col min="12573" max="12573" width="8.33203125" style="10" customWidth="1"/>
    <col min="12574" max="12574" width="8.6640625" style="10" customWidth="1"/>
    <col min="12575" max="12800" width="9.109375" style="10"/>
    <col min="12801" max="12801" width="6.6640625" style="10" customWidth="1"/>
    <col min="12802" max="12802" width="3.6640625" style="10" customWidth="1"/>
    <col min="12803" max="12803" width="13" style="10" customWidth="1"/>
    <col min="12804" max="12804" width="51.88671875" style="10" customWidth="1"/>
    <col min="12805" max="12805" width="11.33203125" style="10" customWidth="1"/>
    <col min="12806" max="12806" width="7.33203125" style="10" customWidth="1"/>
    <col min="12807" max="12807" width="8.6640625" style="10" customWidth="1"/>
    <col min="12808" max="12810" width="9.6640625" style="10" customWidth="1"/>
    <col min="12811" max="12811" width="7.44140625" style="10" customWidth="1"/>
    <col min="12812" max="12812" width="8.33203125" style="10" customWidth="1"/>
    <col min="12813" max="12813" width="7.109375" style="10" customWidth="1"/>
    <col min="12814" max="12814" width="7" style="10" customWidth="1"/>
    <col min="12815" max="12815" width="3.5546875" style="10" customWidth="1"/>
    <col min="12816" max="12816" width="12.6640625" style="10" customWidth="1"/>
    <col min="12817" max="12819" width="11.33203125" style="10" customWidth="1"/>
    <col min="12820" max="12820" width="10.5546875" style="10" customWidth="1"/>
    <col min="12821" max="12821" width="10.33203125" style="10" customWidth="1"/>
    <col min="12822" max="12822" width="5.6640625" style="10" customWidth="1"/>
    <col min="12823" max="12825" width="9.109375" style="10"/>
    <col min="12826" max="12826" width="7.5546875" style="10" customWidth="1"/>
    <col min="12827" max="12827" width="24.88671875" style="10" customWidth="1"/>
    <col min="12828" max="12828" width="4.33203125" style="10" customWidth="1"/>
    <col min="12829" max="12829" width="8.33203125" style="10" customWidth="1"/>
    <col min="12830" max="12830" width="8.6640625" style="10" customWidth="1"/>
    <col min="12831" max="13056" width="9.109375" style="10"/>
    <col min="13057" max="13057" width="6.6640625" style="10" customWidth="1"/>
    <col min="13058" max="13058" width="3.6640625" style="10" customWidth="1"/>
    <col min="13059" max="13059" width="13" style="10" customWidth="1"/>
    <col min="13060" max="13060" width="51.88671875" style="10" customWidth="1"/>
    <col min="13061" max="13061" width="11.33203125" style="10" customWidth="1"/>
    <col min="13062" max="13062" width="7.33203125" style="10" customWidth="1"/>
    <col min="13063" max="13063" width="8.6640625" style="10" customWidth="1"/>
    <col min="13064" max="13066" width="9.6640625" style="10" customWidth="1"/>
    <col min="13067" max="13067" width="7.44140625" style="10" customWidth="1"/>
    <col min="13068" max="13068" width="8.33203125" style="10" customWidth="1"/>
    <col min="13069" max="13069" width="7.109375" style="10" customWidth="1"/>
    <col min="13070" max="13070" width="7" style="10" customWidth="1"/>
    <col min="13071" max="13071" width="3.5546875" style="10" customWidth="1"/>
    <col min="13072" max="13072" width="12.6640625" style="10" customWidth="1"/>
    <col min="13073" max="13075" width="11.33203125" style="10" customWidth="1"/>
    <col min="13076" max="13076" width="10.5546875" style="10" customWidth="1"/>
    <col min="13077" max="13077" width="10.33203125" style="10" customWidth="1"/>
    <col min="13078" max="13078" width="5.6640625" style="10" customWidth="1"/>
    <col min="13079" max="13081" width="9.109375" style="10"/>
    <col min="13082" max="13082" width="7.5546875" style="10" customWidth="1"/>
    <col min="13083" max="13083" width="24.88671875" style="10" customWidth="1"/>
    <col min="13084" max="13084" width="4.33203125" style="10" customWidth="1"/>
    <col min="13085" max="13085" width="8.33203125" style="10" customWidth="1"/>
    <col min="13086" max="13086" width="8.6640625" style="10" customWidth="1"/>
    <col min="13087" max="13312" width="9.109375" style="10"/>
    <col min="13313" max="13313" width="6.6640625" style="10" customWidth="1"/>
    <col min="13314" max="13314" width="3.6640625" style="10" customWidth="1"/>
    <col min="13315" max="13315" width="13" style="10" customWidth="1"/>
    <col min="13316" max="13316" width="51.88671875" style="10" customWidth="1"/>
    <col min="13317" max="13317" width="11.33203125" style="10" customWidth="1"/>
    <col min="13318" max="13318" width="7.33203125" style="10" customWidth="1"/>
    <col min="13319" max="13319" width="8.6640625" style="10" customWidth="1"/>
    <col min="13320" max="13322" width="9.6640625" style="10" customWidth="1"/>
    <col min="13323" max="13323" width="7.44140625" style="10" customWidth="1"/>
    <col min="13324" max="13324" width="8.33203125" style="10" customWidth="1"/>
    <col min="13325" max="13325" width="7.109375" style="10" customWidth="1"/>
    <col min="13326" max="13326" width="7" style="10" customWidth="1"/>
    <col min="13327" max="13327" width="3.5546875" style="10" customWidth="1"/>
    <col min="13328" max="13328" width="12.6640625" style="10" customWidth="1"/>
    <col min="13329" max="13331" width="11.33203125" style="10" customWidth="1"/>
    <col min="13332" max="13332" width="10.5546875" style="10" customWidth="1"/>
    <col min="13333" max="13333" width="10.33203125" style="10" customWidth="1"/>
    <col min="13334" max="13334" width="5.6640625" style="10" customWidth="1"/>
    <col min="13335" max="13337" width="9.109375" style="10"/>
    <col min="13338" max="13338" width="7.5546875" style="10" customWidth="1"/>
    <col min="13339" max="13339" width="24.88671875" style="10" customWidth="1"/>
    <col min="13340" max="13340" width="4.33203125" style="10" customWidth="1"/>
    <col min="13341" max="13341" width="8.33203125" style="10" customWidth="1"/>
    <col min="13342" max="13342" width="8.6640625" style="10" customWidth="1"/>
    <col min="13343" max="13568" width="9.109375" style="10"/>
    <col min="13569" max="13569" width="6.6640625" style="10" customWidth="1"/>
    <col min="13570" max="13570" width="3.6640625" style="10" customWidth="1"/>
    <col min="13571" max="13571" width="13" style="10" customWidth="1"/>
    <col min="13572" max="13572" width="51.88671875" style="10" customWidth="1"/>
    <col min="13573" max="13573" width="11.33203125" style="10" customWidth="1"/>
    <col min="13574" max="13574" width="7.33203125" style="10" customWidth="1"/>
    <col min="13575" max="13575" width="8.6640625" style="10" customWidth="1"/>
    <col min="13576" max="13578" width="9.6640625" style="10" customWidth="1"/>
    <col min="13579" max="13579" width="7.44140625" style="10" customWidth="1"/>
    <col min="13580" max="13580" width="8.33203125" style="10" customWidth="1"/>
    <col min="13581" max="13581" width="7.109375" style="10" customWidth="1"/>
    <col min="13582" max="13582" width="7" style="10" customWidth="1"/>
    <col min="13583" max="13583" width="3.5546875" style="10" customWidth="1"/>
    <col min="13584" max="13584" width="12.6640625" style="10" customWidth="1"/>
    <col min="13585" max="13587" width="11.33203125" style="10" customWidth="1"/>
    <col min="13588" max="13588" width="10.5546875" style="10" customWidth="1"/>
    <col min="13589" max="13589" width="10.33203125" style="10" customWidth="1"/>
    <col min="13590" max="13590" width="5.6640625" style="10" customWidth="1"/>
    <col min="13591" max="13593" width="9.109375" style="10"/>
    <col min="13594" max="13594" width="7.5546875" style="10" customWidth="1"/>
    <col min="13595" max="13595" width="24.88671875" style="10" customWidth="1"/>
    <col min="13596" max="13596" width="4.33203125" style="10" customWidth="1"/>
    <col min="13597" max="13597" width="8.33203125" style="10" customWidth="1"/>
    <col min="13598" max="13598" width="8.6640625" style="10" customWidth="1"/>
    <col min="13599" max="13824" width="9.109375" style="10"/>
    <col min="13825" max="13825" width="6.6640625" style="10" customWidth="1"/>
    <col min="13826" max="13826" width="3.6640625" style="10" customWidth="1"/>
    <col min="13827" max="13827" width="13" style="10" customWidth="1"/>
    <col min="13828" max="13828" width="51.88671875" style="10" customWidth="1"/>
    <col min="13829" max="13829" width="11.33203125" style="10" customWidth="1"/>
    <col min="13830" max="13830" width="7.33203125" style="10" customWidth="1"/>
    <col min="13831" max="13831" width="8.6640625" style="10" customWidth="1"/>
    <col min="13832" max="13834" width="9.6640625" style="10" customWidth="1"/>
    <col min="13835" max="13835" width="7.44140625" style="10" customWidth="1"/>
    <col min="13836" max="13836" width="8.33203125" style="10" customWidth="1"/>
    <col min="13837" max="13837" width="7.109375" style="10" customWidth="1"/>
    <col min="13838" max="13838" width="7" style="10" customWidth="1"/>
    <col min="13839" max="13839" width="3.5546875" style="10" customWidth="1"/>
    <col min="13840" max="13840" width="12.6640625" style="10" customWidth="1"/>
    <col min="13841" max="13843" width="11.33203125" style="10" customWidth="1"/>
    <col min="13844" max="13844" width="10.5546875" style="10" customWidth="1"/>
    <col min="13845" max="13845" width="10.33203125" style="10" customWidth="1"/>
    <col min="13846" max="13846" width="5.6640625" style="10" customWidth="1"/>
    <col min="13847" max="13849" width="9.109375" style="10"/>
    <col min="13850" max="13850" width="7.5546875" style="10" customWidth="1"/>
    <col min="13851" max="13851" width="24.88671875" style="10" customWidth="1"/>
    <col min="13852" max="13852" width="4.33203125" style="10" customWidth="1"/>
    <col min="13853" max="13853" width="8.33203125" style="10" customWidth="1"/>
    <col min="13854" max="13854" width="8.6640625" style="10" customWidth="1"/>
    <col min="13855" max="14080" width="9.109375" style="10"/>
    <col min="14081" max="14081" width="6.6640625" style="10" customWidth="1"/>
    <col min="14082" max="14082" width="3.6640625" style="10" customWidth="1"/>
    <col min="14083" max="14083" width="13" style="10" customWidth="1"/>
    <col min="14084" max="14084" width="51.88671875" style="10" customWidth="1"/>
    <col min="14085" max="14085" width="11.33203125" style="10" customWidth="1"/>
    <col min="14086" max="14086" width="7.33203125" style="10" customWidth="1"/>
    <col min="14087" max="14087" width="8.6640625" style="10" customWidth="1"/>
    <col min="14088" max="14090" width="9.6640625" style="10" customWidth="1"/>
    <col min="14091" max="14091" width="7.44140625" style="10" customWidth="1"/>
    <col min="14092" max="14092" width="8.33203125" style="10" customWidth="1"/>
    <col min="14093" max="14093" width="7.109375" style="10" customWidth="1"/>
    <col min="14094" max="14094" width="7" style="10" customWidth="1"/>
    <col min="14095" max="14095" width="3.5546875" style="10" customWidth="1"/>
    <col min="14096" max="14096" width="12.6640625" style="10" customWidth="1"/>
    <col min="14097" max="14099" width="11.33203125" style="10" customWidth="1"/>
    <col min="14100" max="14100" width="10.5546875" style="10" customWidth="1"/>
    <col min="14101" max="14101" width="10.33203125" style="10" customWidth="1"/>
    <col min="14102" max="14102" width="5.6640625" style="10" customWidth="1"/>
    <col min="14103" max="14105" width="9.109375" style="10"/>
    <col min="14106" max="14106" width="7.5546875" style="10" customWidth="1"/>
    <col min="14107" max="14107" width="24.88671875" style="10" customWidth="1"/>
    <col min="14108" max="14108" width="4.33203125" style="10" customWidth="1"/>
    <col min="14109" max="14109" width="8.33203125" style="10" customWidth="1"/>
    <col min="14110" max="14110" width="8.6640625" style="10" customWidth="1"/>
    <col min="14111" max="14336" width="9.109375" style="10"/>
    <col min="14337" max="14337" width="6.6640625" style="10" customWidth="1"/>
    <col min="14338" max="14338" width="3.6640625" style="10" customWidth="1"/>
    <col min="14339" max="14339" width="13" style="10" customWidth="1"/>
    <col min="14340" max="14340" width="51.88671875" style="10" customWidth="1"/>
    <col min="14341" max="14341" width="11.33203125" style="10" customWidth="1"/>
    <col min="14342" max="14342" width="7.33203125" style="10" customWidth="1"/>
    <col min="14343" max="14343" width="8.6640625" style="10" customWidth="1"/>
    <col min="14344" max="14346" width="9.6640625" style="10" customWidth="1"/>
    <col min="14347" max="14347" width="7.44140625" style="10" customWidth="1"/>
    <col min="14348" max="14348" width="8.33203125" style="10" customWidth="1"/>
    <col min="14349" max="14349" width="7.109375" style="10" customWidth="1"/>
    <col min="14350" max="14350" width="7" style="10" customWidth="1"/>
    <col min="14351" max="14351" width="3.5546875" style="10" customWidth="1"/>
    <col min="14352" max="14352" width="12.6640625" style="10" customWidth="1"/>
    <col min="14353" max="14355" width="11.33203125" style="10" customWidth="1"/>
    <col min="14356" max="14356" width="10.5546875" style="10" customWidth="1"/>
    <col min="14357" max="14357" width="10.33203125" style="10" customWidth="1"/>
    <col min="14358" max="14358" width="5.6640625" style="10" customWidth="1"/>
    <col min="14359" max="14361" width="9.109375" style="10"/>
    <col min="14362" max="14362" width="7.5546875" style="10" customWidth="1"/>
    <col min="14363" max="14363" width="24.88671875" style="10" customWidth="1"/>
    <col min="14364" max="14364" width="4.33203125" style="10" customWidth="1"/>
    <col min="14365" max="14365" width="8.33203125" style="10" customWidth="1"/>
    <col min="14366" max="14366" width="8.6640625" style="10" customWidth="1"/>
    <col min="14367" max="14592" width="9.109375" style="10"/>
    <col min="14593" max="14593" width="6.6640625" style="10" customWidth="1"/>
    <col min="14594" max="14594" width="3.6640625" style="10" customWidth="1"/>
    <col min="14595" max="14595" width="13" style="10" customWidth="1"/>
    <col min="14596" max="14596" width="51.88671875" style="10" customWidth="1"/>
    <col min="14597" max="14597" width="11.33203125" style="10" customWidth="1"/>
    <col min="14598" max="14598" width="7.33203125" style="10" customWidth="1"/>
    <col min="14599" max="14599" width="8.6640625" style="10" customWidth="1"/>
    <col min="14600" max="14602" width="9.6640625" style="10" customWidth="1"/>
    <col min="14603" max="14603" width="7.44140625" style="10" customWidth="1"/>
    <col min="14604" max="14604" width="8.33203125" style="10" customWidth="1"/>
    <col min="14605" max="14605" width="7.109375" style="10" customWidth="1"/>
    <col min="14606" max="14606" width="7" style="10" customWidth="1"/>
    <col min="14607" max="14607" width="3.5546875" style="10" customWidth="1"/>
    <col min="14608" max="14608" width="12.6640625" style="10" customWidth="1"/>
    <col min="14609" max="14611" width="11.33203125" style="10" customWidth="1"/>
    <col min="14612" max="14612" width="10.5546875" style="10" customWidth="1"/>
    <col min="14613" max="14613" width="10.33203125" style="10" customWidth="1"/>
    <col min="14614" max="14614" width="5.6640625" style="10" customWidth="1"/>
    <col min="14615" max="14617" width="9.109375" style="10"/>
    <col min="14618" max="14618" width="7.5546875" style="10" customWidth="1"/>
    <col min="14619" max="14619" width="24.88671875" style="10" customWidth="1"/>
    <col min="14620" max="14620" width="4.33203125" style="10" customWidth="1"/>
    <col min="14621" max="14621" width="8.33203125" style="10" customWidth="1"/>
    <col min="14622" max="14622" width="8.6640625" style="10" customWidth="1"/>
    <col min="14623" max="14848" width="9.109375" style="10"/>
    <col min="14849" max="14849" width="6.6640625" style="10" customWidth="1"/>
    <col min="14850" max="14850" width="3.6640625" style="10" customWidth="1"/>
    <col min="14851" max="14851" width="13" style="10" customWidth="1"/>
    <col min="14852" max="14852" width="51.88671875" style="10" customWidth="1"/>
    <col min="14853" max="14853" width="11.33203125" style="10" customWidth="1"/>
    <col min="14854" max="14854" width="7.33203125" style="10" customWidth="1"/>
    <col min="14855" max="14855" width="8.6640625" style="10" customWidth="1"/>
    <col min="14856" max="14858" width="9.6640625" style="10" customWidth="1"/>
    <col min="14859" max="14859" width="7.44140625" style="10" customWidth="1"/>
    <col min="14860" max="14860" width="8.33203125" style="10" customWidth="1"/>
    <col min="14861" max="14861" width="7.109375" style="10" customWidth="1"/>
    <col min="14862" max="14862" width="7" style="10" customWidth="1"/>
    <col min="14863" max="14863" width="3.5546875" style="10" customWidth="1"/>
    <col min="14864" max="14864" width="12.6640625" style="10" customWidth="1"/>
    <col min="14865" max="14867" width="11.33203125" style="10" customWidth="1"/>
    <col min="14868" max="14868" width="10.5546875" style="10" customWidth="1"/>
    <col min="14869" max="14869" width="10.33203125" style="10" customWidth="1"/>
    <col min="14870" max="14870" width="5.6640625" style="10" customWidth="1"/>
    <col min="14871" max="14873" width="9.109375" style="10"/>
    <col min="14874" max="14874" width="7.5546875" style="10" customWidth="1"/>
    <col min="14875" max="14875" width="24.88671875" style="10" customWidth="1"/>
    <col min="14876" max="14876" width="4.33203125" style="10" customWidth="1"/>
    <col min="14877" max="14877" width="8.33203125" style="10" customWidth="1"/>
    <col min="14878" max="14878" width="8.6640625" style="10" customWidth="1"/>
    <col min="14879" max="15104" width="9.109375" style="10"/>
    <col min="15105" max="15105" width="6.6640625" style="10" customWidth="1"/>
    <col min="15106" max="15106" width="3.6640625" style="10" customWidth="1"/>
    <col min="15107" max="15107" width="13" style="10" customWidth="1"/>
    <col min="15108" max="15108" width="51.88671875" style="10" customWidth="1"/>
    <col min="15109" max="15109" width="11.33203125" style="10" customWidth="1"/>
    <col min="15110" max="15110" width="7.33203125" style="10" customWidth="1"/>
    <col min="15111" max="15111" width="8.6640625" style="10" customWidth="1"/>
    <col min="15112" max="15114" width="9.6640625" style="10" customWidth="1"/>
    <col min="15115" max="15115" width="7.44140625" style="10" customWidth="1"/>
    <col min="15116" max="15116" width="8.33203125" style="10" customWidth="1"/>
    <col min="15117" max="15117" width="7.109375" style="10" customWidth="1"/>
    <col min="15118" max="15118" width="7" style="10" customWidth="1"/>
    <col min="15119" max="15119" width="3.5546875" style="10" customWidth="1"/>
    <col min="15120" max="15120" width="12.6640625" style="10" customWidth="1"/>
    <col min="15121" max="15123" width="11.33203125" style="10" customWidth="1"/>
    <col min="15124" max="15124" width="10.5546875" style="10" customWidth="1"/>
    <col min="15125" max="15125" width="10.33203125" style="10" customWidth="1"/>
    <col min="15126" max="15126" width="5.6640625" style="10" customWidth="1"/>
    <col min="15127" max="15129" width="9.109375" style="10"/>
    <col min="15130" max="15130" width="7.5546875" style="10" customWidth="1"/>
    <col min="15131" max="15131" width="24.88671875" style="10" customWidth="1"/>
    <col min="15132" max="15132" width="4.33203125" style="10" customWidth="1"/>
    <col min="15133" max="15133" width="8.33203125" style="10" customWidth="1"/>
    <col min="15134" max="15134" width="8.6640625" style="10" customWidth="1"/>
    <col min="15135" max="15360" width="9.109375" style="10"/>
    <col min="15361" max="15361" width="6.6640625" style="10" customWidth="1"/>
    <col min="15362" max="15362" width="3.6640625" style="10" customWidth="1"/>
    <col min="15363" max="15363" width="13" style="10" customWidth="1"/>
    <col min="15364" max="15364" width="51.88671875" style="10" customWidth="1"/>
    <col min="15365" max="15365" width="11.33203125" style="10" customWidth="1"/>
    <col min="15366" max="15366" width="7.33203125" style="10" customWidth="1"/>
    <col min="15367" max="15367" width="8.6640625" style="10" customWidth="1"/>
    <col min="15368" max="15370" width="9.6640625" style="10" customWidth="1"/>
    <col min="15371" max="15371" width="7.44140625" style="10" customWidth="1"/>
    <col min="15372" max="15372" width="8.33203125" style="10" customWidth="1"/>
    <col min="15373" max="15373" width="7.109375" style="10" customWidth="1"/>
    <col min="15374" max="15374" width="7" style="10" customWidth="1"/>
    <col min="15375" max="15375" width="3.5546875" style="10" customWidth="1"/>
    <col min="15376" max="15376" width="12.6640625" style="10" customWidth="1"/>
    <col min="15377" max="15379" width="11.33203125" style="10" customWidth="1"/>
    <col min="15380" max="15380" width="10.5546875" style="10" customWidth="1"/>
    <col min="15381" max="15381" width="10.33203125" style="10" customWidth="1"/>
    <col min="15382" max="15382" width="5.6640625" style="10" customWidth="1"/>
    <col min="15383" max="15385" width="9.109375" style="10"/>
    <col min="15386" max="15386" width="7.5546875" style="10" customWidth="1"/>
    <col min="15387" max="15387" width="24.88671875" style="10" customWidth="1"/>
    <col min="15388" max="15388" width="4.33203125" style="10" customWidth="1"/>
    <col min="15389" max="15389" width="8.33203125" style="10" customWidth="1"/>
    <col min="15390" max="15390" width="8.6640625" style="10" customWidth="1"/>
    <col min="15391" max="15616" width="9.109375" style="10"/>
    <col min="15617" max="15617" width="6.6640625" style="10" customWidth="1"/>
    <col min="15618" max="15618" width="3.6640625" style="10" customWidth="1"/>
    <col min="15619" max="15619" width="13" style="10" customWidth="1"/>
    <col min="15620" max="15620" width="51.88671875" style="10" customWidth="1"/>
    <col min="15621" max="15621" width="11.33203125" style="10" customWidth="1"/>
    <col min="15622" max="15622" width="7.33203125" style="10" customWidth="1"/>
    <col min="15623" max="15623" width="8.6640625" style="10" customWidth="1"/>
    <col min="15624" max="15626" width="9.6640625" style="10" customWidth="1"/>
    <col min="15627" max="15627" width="7.44140625" style="10" customWidth="1"/>
    <col min="15628" max="15628" width="8.33203125" style="10" customWidth="1"/>
    <col min="15629" max="15629" width="7.109375" style="10" customWidth="1"/>
    <col min="15630" max="15630" width="7" style="10" customWidth="1"/>
    <col min="15631" max="15631" width="3.5546875" style="10" customWidth="1"/>
    <col min="15632" max="15632" width="12.6640625" style="10" customWidth="1"/>
    <col min="15633" max="15635" width="11.33203125" style="10" customWidth="1"/>
    <col min="15636" max="15636" width="10.5546875" style="10" customWidth="1"/>
    <col min="15637" max="15637" width="10.33203125" style="10" customWidth="1"/>
    <col min="15638" max="15638" width="5.6640625" style="10" customWidth="1"/>
    <col min="15639" max="15641" width="9.109375" style="10"/>
    <col min="15642" max="15642" width="7.5546875" style="10" customWidth="1"/>
    <col min="15643" max="15643" width="24.88671875" style="10" customWidth="1"/>
    <col min="15644" max="15644" width="4.33203125" style="10" customWidth="1"/>
    <col min="15645" max="15645" width="8.33203125" style="10" customWidth="1"/>
    <col min="15646" max="15646" width="8.6640625" style="10" customWidth="1"/>
    <col min="15647" max="15872" width="9.109375" style="10"/>
    <col min="15873" max="15873" width="6.6640625" style="10" customWidth="1"/>
    <col min="15874" max="15874" width="3.6640625" style="10" customWidth="1"/>
    <col min="15875" max="15875" width="13" style="10" customWidth="1"/>
    <col min="15876" max="15876" width="51.88671875" style="10" customWidth="1"/>
    <col min="15877" max="15877" width="11.33203125" style="10" customWidth="1"/>
    <col min="15878" max="15878" width="7.33203125" style="10" customWidth="1"/>
    <col min="15879" max="15879" width="8.6640625" style="10" customWidth="1"/>
    <col min="15880" max="15882" width="9.6640625" style="10" customWidth="1"/>
    <col min="15883" max="15883" width="7.44140625" style="10" customWidth="1"/>
    <col min="15884" max="15884" width="8.33203125" style="10" customWidth="1"/>
    <col min="15885" max="15885" width="7.109375" style="10" customWidth="1"/>
    <col min="15886" max="15886" width="7" style="10" customWidth="1"/>
    <col min="15887" max="15887" width="3.5546875" style="10" customWidth="1"/>
    <col min="15888" max="15888" width="12.6640625" style="10" customWidth="1"/>
    <col min="15889" max="15891" width="11.33203125" style="10" customWidth="1"/>
    <col min="15892" max="15892" width="10.5546875" style="10" customWidth="1"/>
    <col min="15893" max="15893" width="10.33203125" style="10" customWidth="1"/>
    <col min="15894" max="15894" width="5.6640625" style="10" customWidth="1"/>
    <col min="15895" max="15897" width="9.109375" style="10"/>
    <col min="15898" max="15898" width="7.5546875" style="10" customWidth="1"/>
    <col min="15899" max="15899" width="24.88671875" style="10" customWidth="1"/>
    <col min="15900" max="15900" width="4.33203125" style="10" customWidth="1"/>
    <col min="15901" max="15901" width="8.33203125" style="10" customWidth="1"/>
    <col min="15902" max="15902" width="8.6640625" style="10" customWidth="1"/>
    <col min="15903" max="16128" width="9.109375" style="10"/>
    <col min="16129" max="16129" width="6.6640625" style="10" customWidth="1"/>
    <col min="16130" max="16130" width="3.6640625" style="10" customWidth="1"/>
    <col min="16131" max="16131" width="13" style="10" customWidth="1"/>
    <col min="16132" max="16132" width="51.88671875" style="10" customWidth="1"/>
    <col min="16133" max="16133" width="11.33203125" style="10" customWidth="1"/>
    <col min="16134" max="16134" width="7.33203125" style="10" customWidth="1"/>
    <col min="16135" max="16135" width="8.6640625" style="10" customWidth="1"/>
    <col min="16136" max="16138" width="9.6640625" style="10" customWidth="1"/>
    <col min="16139" max="16139" width="7.44140625" style="10" customWidth="1"/>
    <col min="16140" max="16140" width="8.33203125" style="10" customWidth="1"/>
    <col min="16141" max="16141" width="7.109375" style="10" customWidth="1"/>
    <col min="16142" max="16142" width="7" style="10" customWidth="1"/>
    <col min="16143" max="16143" width="3.5546875" style="10" customWidth="1"/>
    <col min="16144" max="16144" width="12.6640625" style="10" customWidth="1"/>
    <col min="16145" max="16147" width="11.33203125" style="10" customWidth="1"/>
    <col min="16148" max="16148" width="10.5546875" style="10" customWidth="1"/>
    <col min="16149" max="16149" width="10.33203125" style="10" customWidth="1"/>
    <col min="16150" max="16150" width="5.6640625" style="10" customWidth="1"/>
    <col min="16151" max="16153" width="9.109375" style="10"/>
    <col min="16154" max="16154" width="7.5546875" style="10" customWidth="1"/>
    <col min="16155" max="16155" width="24.88671875" style="10" customWidth="1"/>
    <col min="16156" max="16156" width="4.33203125" style="10" customWidth="1"/>
    <col min="16157" max="16157" width="8.33203125" style="10" customWidth="1"/>
    <col min="16158" max="16158" width="8.6640625" style="10" customWidth="1"/>
    <col min="16159" max="16384" width="9.109375" style="10"/>
  </cols>
  <sheetData>
    <row r="1" spans="1:34" x14ac:dyDescent="0.2">
      <c r="A1" s="1" t="s">
        <v>2</v>
      </c>
    </row>
    <row r="2" spans="1:34" x14ac:dyDescent="0.2">
      <c r="A2" s="1" t="s">
        <v>3</v>
      </c>
    </row>
    <row r="4" spans="1:34" x14ac:dyDescent="0.2">
      <c r="A4" s="11" t="s">
        <v>4</v>
      </c>
      <c r="B4" s="10"/>
      <c r="C4" s="152" t="s">
        <v>454</v>
      </c>
      <c r="D4" s="152"/>
      <c r="E4" s="10"/>
      <c r="F4" s="10"/>
      <c r="G4" s="12"/>
      <c r="H4" s="10"/>
      <c r="I4" s="11" t="s">
        <v>5</v>
      </c>
      <c r="J4" s="12"/>
      <c r="K4" s="13"/>
      <c r="L4" s="10"/>
      <c r="M4" s="10"/>
      <c r="N4" s="10"/>
      <c r="O4" s="10"/>
      <c r="P4" s="10"/>
      <c r="Q4" s="14"/>
      <c r="R4" s="14"/>
      <c r="S4" s="14"/>
      <c r="T4" s="10"/>
      <c r="U4" s="10"/>
      <c r="V4" s="10"/>
      <c r="W4" s="10"/>
      <c r="X4" s="10"/>
      <c r="Y4" s="10"/>
      <c r="Z4" s="15" t="s">
        <v>6</v>
      </c>
      <c r="AA4" s="15" t="s">
        <v>7</v>
      </c>
      <c r="AB4" s="16" t="s">
        <v>8</v>
      </c>
      <c r="AC4" s="16" t="s">
        <v>9</v>
      </c>
      <c r="AD4" s="16" t="s">
        <v>10</v>
      </c>
      <c r="AE4" s="10"/>
      <c r="AF4" s="10"/>
      <c r="AG4" s="10"/>
      <c r="AH4" s="10"/>
    </row>
    <row r="5" spans="1:34" x14ac:dyDescent="0.2">
      <c r="A5" s="11" t="s">
        <v>11</v>
      </c>
      <c r="B5" s="10"/>
      <c r="C5" s="10"/>
      <c r="D5" s="10"/>
      <c r="E5" s="10"/>
      <c r="F5" s="10"/>
      <c r="G5" s="12"/>
      <c r="H5" s="17"/>
      <c r="I5" s="11" t="s">
        <v>12</v>
      </c>
      <c r="J5" s="12"/>
      <c r="K5" s="13"/>
      <c r="L5" s="10"/>
      <c r="M5" s="10"/>
      <c r="N5" s="10"/>
      <c r="O5" s="10"/>
      <c r="P5" s="10"/>
      <c r="Q5" s="14"/>
      <c r="R5" s="14"/>
      <c r="S5" s="14"/>
      <c r="T5" s="10"/>
      <c r="U5" s="10"/>
      <c r="V5" s="10"/>
      <c r="W5" s="10"/>
      <c r="X5" s="10"/>
      <c r="Y5" s="10"/>
      <c r="Z5" s="15" t="s">
        <v>13</v>
      </c>
      <c r="AA5" s="18" t="s">
        <v>14</v>
      </c>
      <c r="AB5" s="19" t="s">
        <v>15</v>
      </c>
      <c r="AC5" s="19"/>
      <c r="AD5" s="18"/>
      <c r="AE5" s="10"/>
      <c r="AF5" s="10"/>
      <c r="AG5" s="10"/>
      <c r="AH5" s="10"/>
    </row>
    <row r="6" spans="1:34" x14ac:dyDescent="0.2">
      <c r="A6" s="11" t="s">
        <v>16</v>
      </c>
      <c r="B6" s="10"/>
      <c r="C6" s="10"/>
      <c r="D6" s="10"/>
      <c r="E6" s="10"/>
      <c r="F6" s="10"/>
      <c r="G6" s="12"/>
      <c r="H6" s="10"/>
      <c r="I6" s="11" t="s">
        <v>17</v>
      </c>
      <c r="J6" s="12"/>
      <c r="K6" s="13"/>
      <c r="L6" s="10"/>
      <c r="M6" s="10"/>
      <c r="N6" s="10"/>
      <c r="O6" s="10"/>
      <c r="P6" s="10"/>
      <c r="Q6" s="14"/>
      <c r="R6" s="14"/>
      <c r="S6" s="14"/>
      <c r="T6" s="10"/>
      <c r="U6" s="10"/>
      <c r="V6" s="10"/>
      <c r="W6" s="10"/>
      <c r="X6" s="10"/>
      <c r="Y6" s="10"/>
      <c r="Z6" s="15" t="s">
        <v>18</v>
      </c>
      <c r="AA6" s="18" t="s">
        <v>19</v>
      </c>
      <c r="AB6" s="19" t="s">
        <v>15</v>
      </c>
      <c r="AC6" s="19" t="s">
        <v>20</v>
      </c>
      <c r="AD6" s="18" t="s">
        <v>21</v>
      </c>
      <c r="AE6" s="10"/>
      <c r="AF6" s="10"/>
      <c r="AG6" s="10"/>
      <c r="AH6" s="10"/>
    </row>
    <row r="7" spans="1:3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  <c r="R7" s="14"/>
      <c r="S7" s="14"/>
      <c r="T7" s="10"/>
      <c r="U7" s="10"/>
      <c r="V7" s="10"/>
      <c r="W7" s="10"/>
      <c r="X7" s="10"/>
      <c r="Y7" s="10"/>
      <c r="Z7" s="15" t="s">
        <v>22</v>
      </c>
      <c r="AA7" s="18" t="s">
        <v>23</v>
      </c>
      <c r="AB7" s="19" t="s">
        <v>15</v>
      </c>
      <c r="AC7" s="19"/>
      <c r="AD7" s="18"/>
      <c r="AE7" s="10"/>
      <c r="AF7" s="10"/>
      <c r="AG7" s="10"/>
      <c r="AH7" s="10"/>
    </row>
    <row r="8" spans="1:34" x14ac:dyDescent="0.2">
      <c r="A8" s="11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4"/>
      <c r="R8" s="14"/>
      <c r="S8" s="14"/>
      <c r="T8" s="10"/>
      <c r="U8" s="10"/>
      <c r="V8" s="10"/>
      <c r="W8" s="10"/>
      <c r="X8" s="10"/>
      <c r="Y8" s="10"/>
      <c r="Z8" s="15" t="s">
        <v>25</v>
      </c>
      <c r="AA8" s="18" t="s">
        <v>19</v>
      </c>
      <c r="AB8" s="19" t="s">
        <v>15</v>
      </c>
      <c r="AC8" s="19" t="s">
        <v>20</v>
      </c>
      <c r="AD8" s="18" t="s">
        <v>21</v>
      </c>
      <c r="AE8" s="10"/>
      <c r="AF8" s="10"/>
      <c r="AG8" s="10"/>
      <c r="AH8" s="10"/>
    </row>
    <row r="9" spans="1:34" x14ac:dyDescent="0.2">
      <c r="A9" s="11" t="s">
        <v>26</v>
      </c>
      <c r="B9" s="10"/>
      <c r="C9" s="10" t="s">
        <v>455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4"/>
      <c r="R9" s="14"/>
      <c r="S9" s="14"/>
      <c r="T9" s="10"/>
      <c r="U9" s="10"/>
      <c r="V9" s="10"/>
      <c r="W9" s="10"/>
      <c r="X9" s="10"/>
      <c r="Y9" s="10"/>
      <c r="Z9" s="17"/>
      <c r="AA9" s="17"/>
      <c r="AB9" s="10"/>
      <c r="AC9" s="10"/>
      <c r="AD9" s="10"/>
      <c r="AE9" s="10"/>
      <c r="AF9" s="10"/>
      <c r="AG9" s="10"/>
      <c r="AH9" s="10"/>
    </row>
    <row r="10" spans="1:34" x14ac:dyDescent="0.2">
      <c r="A10" s="11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4"/>
      <c r="R10" s="14"/>
      <c r="S10" s="14"/>
      <c r="T10" s="10"/>
      <c r="U10" s="10"/>
      <c r="V10" s="10"/>
      <c r="W10" s="10"/>
      <c r="X10" s="10"/>
      <c r="Y10" s="10"/>
      <c r="Z10" s="17"/>
      <c r="AA10" s="17"/>
      <c r="AB10" s="10"/>
      <c r="AC10" s="10"/>
      <c r="AD10" s="10"/>
      <c r="AE10" s="10"/>
      <c r="AF10" s="10"/>
      <c r="AG10" s="10"/>
      <c r="AH10" s="10"/>
    </row>
    <row r="11" spans="1:34" ht="13.8" x14ac:dyDescent="0.3">
      <c r="A11" s="10" t="s">
        <v>28</v>
      </c>
      <c r="B11" s="20"/>
      <c r="C11" s="17"/>
      <c r="D11" s="21" t="str">
        <f>CONCATENATE(AA5," ",AB5," ",AC5," ",AD5)</f>
        <v xml:space="preserve">Prehľad rozpočtových nákladov v EUR  </v>
      </c>
      <c r="E11" s="14"/>
      <c r="F11" s="10"/>
      <c r="G11" s="12"/>
      <c r="H11" s="12"/>
      <c r="I11" s="12"/>
      <c r="J11" s="12"/>
      <c r="K11" s="13"/>
      <c r="L11" s="13"/>
      <c r="M11" s="14"/>
      <c r="N11" s="14"/>
      <c r="O11" s="10"/>
      <c r="P11" s="10"/>
      <c r="Q11" s="14"/>
      <c r="R11" s="14"/>
      <c r="S11" s="14"/>
      <c r="T11" s="10"/>
      <c r="U11" s="10"/>
      <c r="V11" s="10"/>
      <c r="W11" s="10"/>
      <c r="X11" s="10"/>
      <c r="Y11" s="10"/>
      <c r="Z11" s="17"/>
      <c r="AA11" s="17"/>
      <c r="AB11" s="10"/>
      <c r="AC11" s="10"/>
      <c r="AD11" s="10"/>
      <c r="AE11" s="10"/>
      <c r="AF11" s="10"/>
      <c r="AG11" s="10"/>
      <c r="AH11" s="10"/>
    </row>
    <row r="12" spans="1:34" x14ac:dyDescent="0.2">
      <c r="A12" s="22" t="s">
        <v>29</v>
      </c>
      <c r="B12" s="22" t="s">
        <v>30</v>
      </c>
      <c r="C12" s="22" t="s">
        <v>31</v>
      </c>
      <c r="D12" s="22" t="s">
        <v>32</v>
      </c>
      <c r="E12" s="22" t="s">
        <v>1</v>
      </c>
      <c r="F12" s="22" t="s">
        <v>33</v>
      </c>
      <c r="G12" s="22" t="s">
        <v>34</v>
      </c>
      <c r="H12" s="22" t="s">
        <v>35</v>
      </c>
      <c r="I12" s="22" t="s">
        <v>36</v>
      </c>
      <c r="J12" s="22" t="s">
        <v>0</v>
      </c>
      <c r="K12" s="23" t="s">
        <v>37</v>
      </c>
      <c r="L12" s="24"/>
      <c r="M12" s="25" t="s">
        <v>38</v>
      </c>
      <c r="N12" s="24"/>
      <c r="O12" s="22" t="s">
        <v>39</v>
      </c>
      <c r="P12" s="26" t="s">
        <v>40</v>
      </c>
      <c r="Q12" s="22" t="s">
        <v>1</v>
      </c>
      <c r="R12" s="22" t="s">
        <v>1</v>
      </c>
      <c r="S12" s="26" t="s">
        <v>1</v>
      </c>
      <c r="T12" s="27" t="s">
        <v>41</v>
      </c>
      <c r="U12" s="27" t="s">
        <v>42</v>
      </c>
      <c r="V12" s="27" t="s">
        <v>43</v>
      </c>
      <c r="W12" s="28" t="s">
        <v>44</v>
      </c>
      <c r="X12" s="28" t="s">
        <v>45</v>
      </c>
      <c r="Y12" s="28" t="s">
        <v>46</v>
      </c>
      <c r="Z12" s="29" t="s">
        <v>47</v>
      </c>
      <c r="AA12" s="29" t="s">
        <v>48</v>
      </c>
      <c r="AB12" s="10"/>
      <c r="AC12" s="10"/>
      <c r="AD12" s="10"/>
      <c r="AE12" s="10"/>
      <c r="AF12" s="10"/>
      <c r="AG12" s="10"/>
      <c r="AH12" s="10"/>
    </row>
    <row r="13" spans="1:34" x14ac:dyDescent="0.2">
      <c r="A13" s="30" t="s">
        <v>49</v>
      </c>
      <c r="B13" s="30" t="s">
        <v>50</v>
      </c>
      <c r="C13" s="31"/>
      <c r="D13" s="30" t="s">
        <v>51</v>
      </c>
      <c r="E13" s="30" t="s">
        <v>52</v>
      </c>
      <c r="F13" s="30" t="s">
        <v>53</v>
      </c>
      <c r="G13" s="30" t="s">
        <v>54</v>
      </c>
      <c r="H13" s="30"/>
      <c r="I13" s="30" t="s">
        <v>55</v>
      </c>
      <c r="J13" s="30"/>
      <c r="K13" s="30" t="s">
        <v>34</v>
      </c>
      <c r="L13" s="30" t="s">
        <v>0</v>
      </c>
      <c r="M13" s="32" t="s">
        <v>34</v>
      </c>
      <c r="N13" s="30" t="s">
        <v>0</v>
      </c>
      <c r="O13" s="30" t="s">
        <v>56</v>
      </c>
      <c r="P13" s="32"/>
      <c r="Q13" s="30" t="s">
        <v>57</v>
      </c>
      <c r="R13" s="30" t="s">
        <v>58</v>
      </c>
      <c r="S13" s="32" t="s">
        <v>59</v>
      </c>
      <c r="T13" s="27" t="s">
        <v>60</v>
      </c>
      <c r="U13" s="27" t="s">
        <v>61</v>
      </c>
      <c r="V13" s="27" t="s">
        <v>62</v>
      </c>
      <c r="W13" s="14"/>
      <c r="X13" s="10"/>
      <c r="Y13" s="10"/>
      <c r="Z13" s="29" t="s">
        <v>63</v>
      </c>
      <c r="AA13" s="29" t="s">
        <v>49</v>
      </c>
      <c r="AB13" s="10"/>
      <c r="AC13" s="10"/>
      <c r="AD13" s="10"/>
      <c r="AE13" s="10"/>
      <c r="AF13" s="10"/>
      <c r="AG13" s="10"/>
      <c r="AH13" s="10"/>
    </row>
    <row r="14" spans="1:34" x14ac:dyDescent="0.2">
      <c r="A14" s="36"/>
      <c r="B14" s="37"/>
      <c r="C14" s="38"/>
      <c r="D14" s="39"/>
      <c r="E14" s="40"/>
      <c r="F14" s="41"/>
      <c r="G14" s="42"/>
      <c r="H14" s="42"/>
      <c r="I14" s="42"/>
      <c r="J14" s="42"/>
      <c r="K14" s="43"/>
      <c r="L14" s="43"/>
      <c r="M14" s="40"/>
      <c r="N14" s="40"/>
      <c r="O14" s="41"/>
    </row>
    <row r="15" spans="1:34" x14ac:dyDescent="0.2">
      <c r="A15" s="36"/>
      <c r="B15" s="44" t="s">
        <v>91</v>
      </c>
      <c r="C15" s="38"/>
      <c r="D15" s="39"/>
      <c r="E15" s="40"/>
      <c r="F15" s="41"/>
      <c r="G15" s="42"/>
      <c r="H15" s="42"/>
      <c r="I15" s="42"/>
      <c r="J15" s="42"/>
      <c r="K15" s="43"/>
      <c r="L15" s="43"/>
      <c r="M15" s="40"/>
      <c r="N15" s="40"/>
      <c r="O15" s="41"/>
    </row>
    <row r="16" spans="1:34" x14ac:dyDescent="0.2">
      <c r="A16" s="36"/>
      <c r="B16" s="38" t="s">
        <v>92</v>
      </c>
      <c r="C16" s="38"/>
      <c r="D16" s="39"/>
      <c r="E16" s="40"/>
      <c r="F16" s="41"/>
      <c r="G16" s="42"/>
      <c r="H16" s="42"/>
      <c r="I16" s="42"/>
      <c r="J16" s="42"/>
      <c r="K16" s="43"/>
      <c r="L16" s="43"/>
      <c r="M16" s="40"/>
      <c r="N16" s="40"/>
      <c r="O16" s="41"/>
    </row>
    <row r="17" spans="1:34" x14ac:dyDescent="0.2">
      <c r="A17" s="36">
        <v>1</v>
      </c>
      <c r="B17" s="37" t="s">
        <v>67</v>
      </c>
      <c r="C17" s="38" t="s">
        <v>77</v>
      </c>
      <c r="D17" s="39" t="s">
        <v>78</v>
      </c>
      <c r="E17" s="40">
        <v>36.04</v>
      </c>
      <c r="F17" s="41" t="s">
        <v>65</v>
      </c>
      <c r="G17" s="42">
        <v>1.1499999999999999</v>
      </c>
      <c r="H17" s="42">
        <f t="shared" ref="H17:H23" si="0">ROUND(E17*G17,2)</f>
        <v>41.45</v>
      </c>
      <c r="I17" s="42"/>
      <c r="J17" s="42">
        <f t="shared" ref="J17:J23" si="1">ROUND(E17*G17,2)</f>
        <v>41.45</v>
      </c>
      <c r="K17" s="43"/>
      <c r="L17" s="43">
        <f t="shared" ref="L17:L23" si="2">E17*K17</f>
        <v>0</v>
      </c>
      <c r="M17" s="40"/>
      <c r="N17" s="40">
        <f t="shared" ref="N17:N23" si="3">E17*M17</f>
        <v>0</v>
      </c>
      <c r="O17" s="41">
        <v>20</v>
      </c>
    </row>
    <row r="18" spans="1:34" x14ac:dyDescent="0.2">
      <c r="A18" s="36">
        <v>2</v>
      </c>
      <c r="B18" s="37" t="s">
        <v>66</v>
      </c>
      <c r="C18" s="38" t="s">
        <v>79</v>
      </c>
      <c r="D18" s="39" t="s">
        <v>80</v>
      </c>
      <c r="E18" s="40">
        <v>36.04</v>
      </c>
      <c r="F18" s="41" t="s">
        <v>65</v>
      </c>
      <c r="G18" s="42">
        <v>66.09</v>
      </c>
      <c r="H18" s="42">
        <f t="shared" si="0"/>
        <v>2381.88</v>
      </c>
      <c r="I18" s="42"/>
      <c r="J18" s="42">
        <f t="shared" si="1"/>
        <v>2381.88</v>
      </c>
      <c r="K18" s="43"/>
      <c r="L18" s="43">
        <f t="shared" si="2"/>
        <v>0</v>
      </c>
      <c r="M18" s="40"/>
      <c r="N18" s="40">
        <f t="shared" si="3"/>
        <v>0</v>
      </c>
      <c r="O18" s="41">
        <v>20</v>
      </c>
    </row>
    <row r="19" spans="1:34" x14ac:dyDescent="0.2">
      <c r="A19" s="36">
        <v>3</v>
      </c>
      <c r="B19" s="37" t="s">
        <v>66</v>
      </c>
      <c r="C19" s="38" t="s">
        <v>81</v>
      </c>
      <c r="D19" s="39" t="s">
        <v>82</v>
      </c>
      <c r="E19" s="40">
        <v>36.04</v>
      </c>
      <c r="F19" s="41" t="s">
        <v>65</v>
      </c>
      <c r="G19" s="42">
        <v>1.64</v>
      </c>
      <c r="H19" s="42">
        <f t="shared" si="0"/>
        <v>59.11</v>
      </c>
      <c r="I19" s="42"/>
      <c r="J19" s="42">
        <f t="shared" si="1"/>
        <v>59.11</v>
      </c>
      <c r="K19" s="43"/>
      <c r="L19" s="43">
        <f t="shared" si="2"/>
        <v>0</v>
      </c>
      <c r="M19" s="40"/>
      <c r="N19" s="40">
        <f t="shared" si="3"/>
        <v>0</v>
      </c>
      <c r="O19" s="41">
        <v>20</v>
      </c>
    </row>
    <row r="20" spans="1:34" s="7" customFormat="1" x14ac:dyDescent="0.3">
      <c r="A20" s="36">
        <v>4</v>
      </c>
      <c r="B20" s="37" t="s">
        <v>66</v>
      </c>
      <c r="C20" s="38" t="s">
        <v>83</v>
      </c>
      <c r="D20" s="39" t="s">
        <v>84</v>
      </c>
      <c r="E20" s="40">
        <v>9.1</v>
      </c>
      <c r="F20" s="41" t="s">
        <v>65</v>
      </c>
      <c r="G20" s="42">
        <v>9.09</v>
      </c>
      <c r="H20" s="42">
        <f t="shared" si="0"/>
        <v>82.72</v>
      </c>
      <c r="I20" s="42"/>
      <c r="J20" s="42">
        <f t="shared" si="1"/>
        <v>82.72</v>
      </c>
      <c r="K20" s="43"/>
      <c r="L20" s="43">
        <f t="shared" si="2"/>
        <v>0</v>
      </c>
      <c r="M20" s="40"/>
      <c r="N20" s="40">
        <f t="shared" si="3"/>
        <v>0</v>
      </c>
      <c r="O20" s="41">
        <v>20</v>
      </c>
      <c r="P20" s="6"/>
      <c r="Q20" s="5"/>
      <c r="R20" s="5"/>
      <c r="S20" s="5"/>
      <c r="T20" s="9"/>
      <c r="U20" s="9"/>
      <c r="V20" s="9"/>
      <c r="W20" s="5"/>
      <c r="X20" s="6"/>
      <c r="Y20" s="6"/>
      <c r="Z20" s="3"/>
      <c r="AA20" s="3"/>
      <c r="AB20" s="6"/>
      <c r="AC20" s="6"/>
      <c r="AD20" s="6"/>
      <c r="AE20" s="6"/>
      <c r="AF20" s="6"/>
      <c r="AG20" s="6"/>
      <c r="AH20" s="6"/>
    </row>
    <row r="21" spans="1:34" s="7" customFormat="1" x14ac:dyDescent="0.3">
      <c r="A21" s="36">
        <v>5</v>
      </c>
      <c r="B21" s="37" t="s">
        <v>64</v>
      </c>
      <c r="C21" s="38" t="s">
        <v>85</v>
      </c>
      <c r="D21" s="39" t="s">
        <v>86</v>
      </c>
      <c r="E21" s="40">
        <v>36.04</v>
      </c>
      <c r="F21" s="41" t="s">
        <v>65</v>
      </c>
      <c r="G21" s="42">
        <v>12.35</v>
      </c>
      <c r="H21" s="42">
        <f t="shared" si="0"/>
        <v>445.09</v>
      </c>
      <c r="I21" s="42"/>
      <c r="J21" s="42">
        <f t="shared" si="1"/>
        <v>445.09</v>
      </c>
      <c r="K21" s="43"/>
      <c r="L21" s="43">
        <f t="shared" si="2"/>
        <v>0</v>
      </c>
      <c r="M21" s="40"/>
      <c r="N21" s="40">
        <f t="shared" si="3"/>
        <v>0</v>
      </c>
      <c r="O21" s="41">
        <v>20</v>
      </c>
      <c r="P21" s="6"/>
      <c r="Q21" s="5"/>
      <c r="R21" s="5"/>
      <c r="S21" s="5"/>
      <c r="T21" s="9"/>
      <c r="U21" s="9"/>
      <c r="V21" s="9"/>
      <c r="W21" s="5"/>
      <c r="X21" s="6"/>
      <c r="Y21" s="6"/>
      <c r="Z21" s="3"/>
      <c r="AA21" s="3"/>
      <c r="AB21" s="6"/>
      <c r="AC21" s="6"/>
      <c r="AD21" s="6"/>
      <c r="AE21" s="6"/>
      <c r="AF21" s="6"/>
      <c r="AG21" s="6"/>
      <c r="AH21" s="6"/>
    </row>
    <row r="22" spans="1:34" s="7" customFormat="1" x14ac:dyDescent="0.3">
      <c r="A22" s="36">
        <v>6</v>
      </c>
      <c r="B22" s="37" t="s">
        <v>66</v>
      </c>
      <c r="C22" s="38" t="s">
        <v>87</v>
      </c>
      <c r="D22" s="39" t="s">
        <v>88</v>
      </c>
      <c r="E22" s="40">
        <v>9.1</v>
      </c>
      <c r="F22" s="41" t="s">
        <v>65</v>
      </c>
      <c r="G22" s="42">
        <v>0.85</v>
      </c>
      <c r="H22" s="42">
        <f t="shared" si="0"/>
        <v>7.74</v>
      </c>
      <c r="I22" s="42"/>
      <c r="J22" s="42">
        <f t="shared" si="1"/>
        <v>7.74</v>
      </c>
      <c r="K22" s="43"/>
      <c r="L22" s="43">
        <f t="shared" si="2"/>
        <v>0</v>
      </c>
      <c r="M22" s="40"/>
      <c r="N22" s="40">
        <f t="shared" si="3"/>
        <v>0</v>
      </c>
      <c r="O22" s="41">
        <v>20</v>
      </c>
      <c r="P22" s="6"/>
      <c r="Q22" s="5"/>
      <c r="R22" s="5"/>
      <c r="S22" s="5"/>
      <c r="T22" s="9"/>
      <c r="U22" s="9"/>
      <c r="V22" s="9"/>
      <c r="W22" s="5"/>
      <c r="X22" s="6"/>
      <c r="Y22" s="6"/>
      <c r="Z22" s="3"/>
      <c r="AA22" s="3"/>
      <c r="AB22" s="6"/>
      <c r="AC22" s="6"/>
      <c r="AD22" s="6"/>
      <c r="AE22" s="6"/>
      <c r="AF22" s="6"/>
      <c r="AG22" s="6"/>
      <c r="AH22" s="6"/>
    </row>
    <row r="23" spans="1:34" s="7" customFormat="1" x14ac:dyDescent="0.3">
      <c r="A23" s="36">
        <v>7</v>
      </c>
      <c r="B23" s="37" t="s">
        <v>66</v>
      </c>
      <c r="C23" s="38" t="s">
        <v>89</v>
      </c>
      <c r="D23" s="39" t="s">
        <v>90</v>
      </c>
      <c r="E23" s="40">
        <v>26.94</v>
      </c>
      <c r="F23" s="41" t="s">
        <v>65</v>
      </c>
      <c r="G23" s="42">
        <v>4.6500000000000004</v>
      </c>
      <c r="H23" s="42">
        <f t="shared" si="0"/>
        <v>125.27</v>
      </c>
      <c r="I23" s="42"/>
      <c r="J23" s="42">
        <f t="shared" si="1"/>
        <v>125.27</v>
      </c>
      <c r="K23" s="43"/>
      <c r="L23" s="43">
        <f t="shared" si="2"/>
        <v>0</v>
      </c>
      <c r="M23" s="40"/>
      <c r="N23" s="40">
        <f t="shared" si="3"/>
        <v>0</v>
      </c>
      <c r="O23" s="41">
        <v>20</v>
      </c>
      <c r="P23" s="6"/>
      <c r="Q23" s="5"/>
      <c r="R23" s="5"/>
      <c r="S23" s="5"/>
      <c r="T23" s="9"/>
      <c r="U23" s="9"/>
      <c r="V23" s="9"/>
      <c r="W23" s="5"/>
      <c r="X23" s="6"/>
      <c r="Y23" s="6"/>
      <c r="Z23" s="3"/>
      <c r="AA23" s="3"/>
      <c r="AB23" s="6"/>
      <c r="AC23" s="6"/>
      <c r="AD23" s="6"/>
      <c r="AE23" s="6"/>
      <c r="AF23" s="6"/>
      <c r="AG23" s="6"/>
      <c r="AH23" s="6"/>
    </row>
    <row r="24" spans="1:34" s="7" customFormat="1" x14ac:dyDescent="0.3">
      <c r="A24" s="36"/>
      <c r="B24" s="37"/>
      <c r="C24" s="38"/>
      <c r="D24" s="45" t="s">
        <v>93</v>
      </c>
      <c r="E24" s="46">
        <f>J24</f>
        <v>3143.2599999999998</v>
      </c>
      <c r="F24" s="41"/>
      <c r="G24" s="42"/>
      <c r="H24" s="46">
        <f>SUM(H15:H23)</f>
        <v>3143.2599999999998</v>
      </c>
      <c r="I24" s="46">
        <f>SUM(I15:I23)</f>
        <v>0</v>
      </c>
      <c r="J24" s="46">
        <f>SUM(J15:J23)</f>
        <v>3143.2599999999998</v>
      </c>
      <c r="K24" s="43"/>
      <c r="L24" s="47">
        <f>SUM(L15:L23)</f>
        <v>0</v>
      </c>
      <c r="M24" s="40"/>
      <c r="N24" s="48">
        <f>SUM(N15:N23)</f>
        <v>0</v>
      </c>
      <c r="O24" s="41"/>
      <c r="P24" s="6"/>
      <c r="Q24" s="5"/>
      <c r="R24" s="5"/>
      <c r="S24" s="5"/>
      <c r="T24" s="9"/>
      <c r="U24" s="9"/>
      <c r="V24" s="9"/>
      <c r="W24" s="5"/>
      <c r="X24" s="6"/>
      <c r="Y24" s="6"/>
      <c r="Z24" s="3"/>
      <c r="AA24" s="3"/>
      <c r="AB24" s="6"/>
      <c r="AC24" s="6"/>
      <c r="AD24" s="6"/>
      <c r="AE24" s="6"/>
      <c r="AF24" s="6"/>
      <c r="AG24" s="6"/>
      <c r="AH24" s="6"/>
    </row>
    <row r="25" spans="1:34" s="7" customFormat="1" x14ac:dyDescent="0.3">
      <c r="A25" s="36"/>
      <c r="B25" s="37"/>
      <c r="C25" s="38"/>
      <c r="D25" s="39"/>
      <c r="E25" s="40"/>
      <c r="F25" s="41"/>
      <c r="G25" s="42"/>
      <c r="H25" s="42"/>
      <c r="I25" s="42"/>
      <c r="J25" s="42"/>
      <c r="K25" s="43"/>
      <c r="L25" s="43"/>
      <c r="M25" s="40"/>
      <c r="N25" s="40"/>
      <c r="O25" s="41"/>
      <c r="P25" s="6"/>
      <c r="Q25" s="5"/>
      <c r="R25" s="5"/>
      <c r="S25" s="5"/>
      <c r="T25" s="9"/>
      <c r="U25" s="9"/>
      <c r="V25" s="9"/>
      <c r="W25" s="5"/>
      <c r="X25" s="6"/>
      <c r="Y25" s="6"/>
      <c r="Z25" s="3"/>
      <c r="AA25" s="3"/>
      <c r="AB25" s="6"/>
      <c r="AC25" s="6"/>
      <c r="AD25" s="6"/>
      <c r="AE25" s="6"/>
      <c r="AF25" s="6"/>
      <c r="AG25" s="6"/>
      <c r="AH25" s="6"/>
    </row>
    <row r="26" spans="1:34" s="7" customFormat="1" x14ac:dyDescent="0.3">
      <c r="A26" s="36"/>
      <c r="B26" s="38" t="s">
        <v>94</v>
      </c>
      <c r="C26" s="38"/>
      <c r="D26" s="39"/>
      <c r="E26" s="40"/>
      <c r="F26" s="41"/>
      <c r="G26" s="42"/>
      <c r="H26" s="42"/>
      <c r="I26" s="42"/>
      <c r="J26" s="42"/>
      <c r="K26" s="43"/>
      <c r="L26" s="43"/>
      <c r="M26" s="40"/>
      <c r="N26" s="40"/>
      <c r="O26" s="41"/>
      <c r="P26" s="6"/>
      <c r="Q26" s="5"/>
      <c r="R26" s="5"/>
      <c r="S26" s="5"/>
      <c r="T26" s="9"/>
      <c r="U26" s="9"/>
      <c r="V26" s="9"/>
      <c r="W26" s="5"/>
      <c r="X26" s="6"/>
      <c r="Y26" s="6"/>
      <c r="Z26" s="3"/>
      <c r="AA26" s="3"/>
      <c r="AB26" s="6"/>
      <c r="AC26" s="6"/>
      <c r="AD26" s="6"/>
      <c r="AE26" s="6"/>
      <c r="AF26" s="6"/>
      <c r="AG26" s="6"/>
      <c r="AH26" s="6"/>
    </row>
    <row r="27" spans="1:34" s="7" customFormat="1" x14ac:dyDescent="0.3">
      <c r="A27" s="36">
        <v>8</v>
      </c>
      <c r="B27" s="37" t="s">
        <v>95</v>
      </c>
      <c r="C27" s="38" t="s">
        <v>96</v>
      </c>
      <c r="D27" s="39" t="s">
        <v>97</v>
      </c>
      <c r="E27" s="40">
        <v>32.4</v>
      </c>
      <c r="F27" s="41" t="s">
        <v>98</v>
      </c>
      <c r="G27" s="42">
        <v>1.18</v>
      </c>
      <c r="H27" s="42">
        <f>ROUND(E27*G27,2)</f>
        <v>38.229999999999997</v>
      </c>
      <c r="I27" s="42"/>
      <c r="J27" s="42">
        <f>ROUND(E27*G27,2)</f>
        <v>38.229999999999997</v>
      </c>
      <c r="K27" s="43">
        <v>1.3999999999999999E-4</v>
      </c>
      <c r="L27" s="43">
        <f>E27*K27</f>
        <v>4.5359999999999992E-3</v>
      </c>
      <c r="M27" s="40"/>
      <c r="N27" s="40">
        <f>E27*M27</f>
        <v>0</v>
      </c>
      <c r="O27" s="41">
        <v>20</v>
      </c>
      <c r="P27" s="6"/>
      <c r="Q27" s="5"/>
      <c r="R27" s="5"/>
      <c r="S27" s="5"/>
      <c r="T27" s="9"/>
      <c r="U27" s="9"/>
      <c r="V27" s="9"/>
      <c r="W27" s="5"/>
      <c r="X27" s="6"/>
      <c r="Y27" s="6"/>
      <c r="Z27" s="3"/>
      <c r="AA27" s="3"/>
      <c r="AB27" s="6"/>
      <c r="AC27" s="6"/>
      <c r="AD27" s="6"/>
      <c r="AE27" s="6"/>
      <c r="AF27" s="6"/>
      <c r="AG27" s="6"/>
      <c r="AH27" s="6"/>
    </row>
    <row r="28" spans="1:34" s="7" customFormat="1" x14ac:dyDescent="0.3">
      <c r="A28" s="36">
        <v>9</v>
      </c>
      <c r="B28" s="37" t="s">
        <v>99</v>
      </c>
      <c r="C28" s="38" t="s">
        <v>100</v>
      </c>
      <c r="D28" s="39" t="s">
        <v>101</v>
      </c>
      <c r="E28" s="40">
        <v>35.64</v>
      </c>
      <c r="F28" s="41" t="s">
        <v>98</v>
      </c>
      <c r="G28" s="42">
        <v>0.86</v>
      </c>
      <c r="H28" s="42"/>
      <c r="I28" s="42">
        <f>ROUND(E28*G28,2)</f>
        <v>30.65</v>
      </c>
      <c r="J28" s="42">
        <f>ROUND(E28*G28,2)</f>
        <v>30.65</v>
      </c>
      <c r="K28" s="43">
        <v>2.9999999999999997E-4</v>
      </c>
      <c r="L28" s="43">
        <f>E28*K28</f>
        <v>1.0691999999999998E-2</v>
      </c>
      <c r="M28" s="40"/>
      <c r="N28" s="40">
        <f>E28*M28</f>
        <v>0</v>
      </c>
      <c r="O28" s="41">
        <v>20</v>
      </c>
      <c r="P28" s="6"/>
      <c r="Q28" s="5"/>
      <c r="R28" s="5"/>
      <c r="S28" s="5"/>
      <c r="T28" s="9"/>
      <c r="U28" s="9"/>
      <c r="V28" s="9"/>
      <c r="W28" s="5"/>
      <c r="X28" s="6"/>
      <c r="Y28" s="6"/>
      <c r="Z28" s="3"/>
      <c r="AA28" s="3"/>
      <c r="AB28" s="6"/>
      <c r="AC28" s="6"/>
      <c r="AD28" s="6"/>
      <c r="AE28" s="6"/>
      <c r="AF28" s="6"/>
      <c r="AG28" s="6"/>
      <c r="AH28" s="6"/>
    </row>
    <row r="29" spans="1:34" s="7" customFormat="1" x14ac:dyDescent="0.3">
      <c r="A29" s="36">
        <v>10</v>
      </c>
      <c r="B29" s="37" t="s">
        <v>102</v>
      </c>
      <c r="C29" s="38" t="s">
        <v>103</v>
      </c>
      <c r="D29" s="39" t="s">
        <v>104</v>
      </c>
      <c r="E29" s="40">
        <v>81</v>
      </c>
      <c r="F29" s="41" t="s">
        <v>105</v>
      </c>
      <c r="G29" s="42">
        <v>9.64</v>
      </c>
      <c r="H29" s="42">
        <f>ROUND(E29*G29,2)</f>
        <v>780.84</v>
      </c>
      <c r="I29" s="42"/>
      <c r="J29" s="42">
        <f>ROUND(E29*G29,2)</f>
        <v>780.84</v>
      </c>
      <c r="K29" s="43">
        <v>0.32371</v>
      </c>
      <c r="L29" s="43">
        <f>E29*K29</f>
        <v>26.220510000000001</v>
      </c>
      <c r="M29" s="40"/>
      <c r="N29" s="40">
        <f>E29*M29</f>
        <v>0</v>
      </c>
      <c r="O29" s="41">
        <v>20</v>
      </c>
      <c r="P29" s="6"/>
      <c r="Q29" s="5"/>
      <c r="R29" s="5"/>
      <c r="S29" s="5"/>
      <c r="T29" s="9"/>
      <c r="U29" s="9"/>
      <c r="V29" s="9"/>
      <c r="W29" s="5"/>
      <c r="X29" s="6"/>
      <c r="Y29" s="6"/>
      <c r="Z29" s="3"/>
      <c r="AA29" s="3"/>
      <c r="AB29" s="6"/>
      <c r="AC29" s="6"/>
      <c r="AD29" s="6"/>
      <c r="AE29" s="6"/>
      <c r="AF29" s="6"/>
      <c r="AG29" s="6"/>
      <c r="AH29" s="6"/>
    </row>
    <row r="30" spans="1:34" s="7" customFormat="1" x14ac:dyDescent="0.3">
      <c r="A30" s="36"/>
      <c r="B30" s="37"/>
      <c r="C30" s="38"/>
      <c r="D30" s="45" t="s">
        <v>106</v>
      </c>
      <c r="E30" s="46">
        <f>J30</f>
        <v>849.72</v>
      </c>
      <c r="F30" s="41"/>
      <c r="G30" s="42"/>
      <c r="H30" s="46">
        <f>SUM(H26:H29)</f>
        <v>819.07</v>
      </c>
      <c r="I30" s="46">
        <f>SUM(I26:I29)</f>
        <v>30.65</v>
      </c>
      <c r="J30" s="46">
        <f>SUM(J26:J29)</f>
        <v>849.72</v>
      </c>
      <c r="K30" s="43"/>
      <c r="L30" s="47">
        <f>SUM(L26:L29)</f>
        <v>26.235738000000001</v>
      </c>
      <c r="M30" s="40"/>
      <c r="N30" s="48">
        <f>SUM(N26:N29)</f>
        <v>0</v>
      </c>
      <c r="O30" s="41"/>
      <c r="P30" s="6"/>
      <c r="Q30" s="5"/>
      <c r="R30" s="5"/>
      <c r="S30" s="5"/>
      <c r="T30" s="9"/>
      <c r="U30" s="9"/>
      <c r="V30" s="9"/>
      <c r="W30" s="5"/>
      <c r="X30" s="6"/>
      <c r="Y30" s="6"/>
      <c r="Z30" s="3"/>
      <c r="AA30" s="3"/>
      <c r="AB30" s="6"/>
      <c r="AC30" s="6"/>
      <c r="AD30" s="6"/>
      <c r="AE30" s="6"/>
      <c r="AF30" s="6"/>
      <c r="AG30" s="6"/>
      <c r="AH30" s="6"/>
    </row>
    <row r="31" spans="1:34" s="7" customFormat="1" x14ac:dyDescent="0.3">
      <c r="A31" s="36"/>
      <c r="B31" s="37"/>
      <c r="C31" s="38"/>
      <c r="D31" s="39"/>
      <c r="E31" s="40"/>
      <c r="F31" s="41"/>
      <c r="G31" s="42"/>
      <c r="H31" s="42"/>
      <c r="I31" s="42"/>
      <c r="J31" s="42"/>
      <c r="K31" s="43"/>
      <c r="L31" s="43"/>
      <c r="M31" s="40"/>
      <c r="N31" s="40"/>
      <c r="O31" s="41"/>
      <c r="P31" s="6"/>
      <c r="Q31" s="5"/>
      <c r="R31" s="5"/>
      <c r="S31" s="5"/>
      <c r="T31" s="9"/>
      <c r="U31" s="9"/>
      <c r="V31" s="9"/>
      <c r="W31" s="5"/>
      <c r="X31" s="6"/>
      <c r="Y31" s="6"/>
      <c r="Z31" s="3"/>
      <c r="AA31" s="3"/>
      <c r="AB31" s="6"/>
      <c r="AC31" s="6"/>
      <c r="AD31" s="6"/>
      <c r="AE31" s="6"/>
      <c r="AF31" s="6"/>
      <c r="AG31" s="6"/>
      <c r="AH31" s="6"/>
    </row>
    <row r="32" spans="1:34" s="7" customFormat="1" x14ac:dyDescent="0.3">
      <c r="A32" s="36"/>
      <c r="B32" s="38" t="s">
        <v>107</v>
      </c>
      <c r="C32" s="38"/>
      <c r="D32" s="39"/>
      <c r="E32" s="40"/>
      <c r="F32" s="41"/>
      <c r="G32" s="42"/>
      <c r="H32" s="42"/>
      <c r="I32" s="42"/>
      <c r="J32" s="42"/>
      <c r="K32" s="43"/>
      <c r="L32" s="43"/>
      <c r="M32" s="40"/>
      <c r="N32" s="40"/>
      <c r="O32" s="41"/>
      <c r="P32" s="6"/>
      <c r="Q32" s="5"/>
      <c r="R32" s="5"/>
      <c r="S32" s="5"/>
      <c r="T32" s="9"/>
      <c r="U32" s="9"/>
      <c r="V32" s="9"/>
      <c r="W32" s="5"/>
      <c r="X32" s="6"/>
      <c r="Y32" s="6"/>
      <c r="Z32" s="3"/>
      <c r="AA32" s="3"/>
      <c r="AB32" s="6"/>
      <c r="AC32" s="6"/>
      <c r="AD32" s="6"/>
      <c r="AE32" s="6"/>
      <c r="AF32" s="6"/>
      <c r="AG32" s="6"/>
      <c r="AH32" s="6"/>
    </row>
    <row r="33" spans="1:34" s="7" customFormat="1" x14ac:dyDescent="0.3">
      <c r="A33" s="36">
        <v>11</v>
      </c>
      <c r="B33" s="37" t="s">
        <v>108</v>
      </c>
      <c r="C33" s="38" t="s">
        <v>109</v>
      </c>
      <c r="D33" s="39" t="s">
        <v>110</v>
      </c>
      <c r="E33" s="40">
        <v>188.1</v>
      </c>
      <c r="F33" s="41" t="s">
        <v>98</v>
      </c>
      <c r="G33" s="42">
        <v>7.05</v>
      </c>
      <c r="H33" s="42">
        <f>ROUND(E33*G33,2)</f>
        <v>1326.11</v>
      </c>
      <c r="I33" s="42"/>
      <c r="J33" s="42">
        <f>ROUND(E33*G33,2)</f>
        <v>1326.11</v>
      </c>
      <c r="K33" s="43">
        <v>1.8890000000000001E-2</v>
      </c>
      <c r="L33" s="43">
        <f>E33*K33</f>
        <v>3.5532089999999998</v>
      </c>
      <c r="M33" s="40"/>
      <c r="N33" s="40">
        <f>E33*M33</f>
        <v>0</v>
      </c>
      <c r="O33" s="41">
        <v>20</v>
      </c>
      <c r="P33" s="6"/>
      <c r="Q33" s="5"/>
      <c r="R33" s="5"/>
      <c r="S33" s="5"/>
      <c r="T33" s="9"/>
      <c r="U33" s="9"/>
      <c r="V33" s="9"/>
      <c r="W33" s="5"/>
      <c r="X33" s="6"/>
      <c r="Y33" s="6"/>
      <c r="Z33" s="3"/>
      <c r="AA33" s="3"/>
      <c r="AB33" s="6"/>
      <c r="AC33" s="6"/>
      <c r="AD33" s="6"/>
      <c r="AE33" s="6"/>
      <c r="AF33" s="6"/>
      <c r="AG33" s="6"/>
      <c r="AH33" s="6"/>
    </row>
    <row r="34" spans="1:34" s="7" customFormat="1" x14ac:dyDescent="0.3">
      <c r="A34" s="36">
        <v>12</v>
      </c>
      <c r="B34" s="37" t="s">
        <v>108</v>
      </c>
      <c r="C34" s="38" t="s">
        <v>111</v>
      </c>
      <c r="D34" s="39" t="s">
        <v>112</v>
      </c>
      <c r="E34" s="40">
        <v>287.64999999999998</v>
      </c>
      <c r="F34" s="41" t="s">
        <v>98</v>
      </c>
      <c r="G34" s="42">
        <v>6.18</v>
      </c>
      <c r="H34" s="42">
        <f>ROUND(E34*G34,2)</f>
        <v>1777.68</v>
      </c>
      <c r="I34" s="42"/>
      <c r="J34" s="42">
        <f>ROUND(E34*G34,2)</f>
        <v>1777.68</v>
      </c>
      <c r="K34" s="43">
        <v>1.695E-2</v>
      </c>
      <c r="L34" s="43">
        <f>E34*K34</f>
        <v>4.8756674999999996</v>
      </c>
      <c r="M34" s="40"/>
      <c r="N34" s="40">
        <f>E34*M34</f>
        <v>0</v>
      </c>
      <c r="O34" s="41">
        <v>20</v>
      </c>
      <c r="P34" s="6"/>
      <c r="Q34" s="5"/>
      <c r="R34" s="5"/>
      <c r="S34" s="5"/>
      <c r="T34" s="9"/>
      <c r="U34" s="9"/>
      <c r="V34" s="9"/>
      <c r="W34" s="5"/>
      <c r="X34" s="6"/>
      <c r="Y34" s="6"/>
      <c r="Z34" s="3"/>
      <c r="AA34" s="3"/>
      <c r="AB34" s="6"/>
      <c r="AC34" s="6"/>
      <c r="AD34" s="6"/>
      <c r="AE34" s="6"/>
      <c r="AF34" s="6"/>
      <c r="AG34" s="6"/>
      <c r="AH34" s="6"/>
    </row>
    <row r="35" spans="1:34" s="7" customFormat="1" x14ac:dyDescent="0.3">
      <c r="A35" s="36">
        <v>13</v>
      </c>
      <c r="B35" s="37" t="s">
        <v>113</v>
      </c>
      <c r="C35" s="38" t="s">
        <v>114</v>
      </c>
      <c r="D35" s="39" t="s">
        <v>115</v>
      </c>
      <c r="E35" s="40">
        <v>125.3</v>
      </c>
      <c r="F35" s="41" t="s">
        <v>98</v>
      </c>
      <c r="G35" s="42">
        <v>9.4</v>
      </c>
      <c r="H35" s="42">
        <f>ROUND(E35*G35,2)</f>
        <v>1177.82</v>
      </c>
      <c r="I35" s="42"/>
      <c r="J35" s="42">
        <f>ROUND(E35*G35,2)</f>
        <v>1177.82</v>
      </c>
      <c r="K35" s="43">
        <v>4.8160000000000001E-2</v>
      </c>
      <c r="L35" s="43">
        <f>E35*K35</f>
        <v>6.0344480000000003</v>
      </c>
      <c r="M35" s="40"/>
      <c r="N35" s="40">
        <f>E35*M35</f>
        <v>0</v>
      </c>
      <c r="O35" s="41">
        <v>20</v>
      </c>
      <c r="P35" s="6"/>
      <c r="Q35" s="5"/>
      <c r="R35" s="5"/>
      <c r="S35" s="5"/>
      <c r="T35" s="9"/>
      <c r="U35" s="9"/>
      <c r="V35" s="9"/>
      <c r="W35" s="5"/>
      <c r="X35" s="6"/>
      <c r="Y35" s="6"/>
      <c r="Z35" s="3"/>
      <c r="AA35" s="3"/>
      <c r="AB35" s="6"/>
      <c r="AC35" s="6"/>
      <c r="AD35" s="6"/>
      <c r="AE35" s="6"/>
      <c r="AF35" s="6"/>
      <c r="AG35" s="6"/>
      <c r="AH35" s="6"/>
    </row>
    <row r="36" spans="1:34" s="7" customFormat="1" x14ac:dyDescent="0.3">
      <c r="A36" s="36">
        <v>14</v>
      </c>
      <c r="B36" s="37" t="s">
        <v>113</v>
      </c>
      <c r="C36" s="38" t="s">
        <v>116</v>
      </c>
      <c r="D36" s="39" t="s">
        <v>117</v>
      </c>
      <c r="E36" s="40">
        <v>17.36</v>
      </c>
      <c r="F36" s="41" t="s">
        <v>65</v>
      </c>
      <c r="G36" s="42">
        <v>203.72</v>
      </c>
      <c r="H36" s="42">
        <f>ROUND(E36*G36,2)</f>
        <v>3536.58</v>
      </c>
      <c r="I36" s="42"/>
      <c r="J36" s="42">
        <f>ROUND(E36*G36,2)</f>
        <v>3536.58</v>
      </c>
      <c r="K36" s="43">
        <v>0.505</v>
      </c>
      <c r="L36" s="43">
        <f>E36*K36</f>
        <v>8.7667999999999999</v>
      </c>
      <c r="M36" s="40"/>
      <c r="N36" s="40">
        <f>E36*M36</f>
        <v>0</v>
      </c>
      <c r="O36" s="41">
        <v>20</v>
      </c>
      <c r="P36" s="6"/>
      <c r="Q36" s="5"/>
      <c r="R36" s="5"/>
      <c r="S36" s="5"/>
      <c r="T36" s="9"/>
      <c r="U36" s="9"/>
      <c r="V36" s="9"/>
      <c r="W36" s="5"/>
      <c r="X36" s="6"/>
      <c r="Y36" s="6"/>
      <c r="Z36" s="3"/>
      <c r="AA36" s="3"/>
      <c r="AB36" s="6"/>
      <c r="AC36" s="6"/>
      <c r="AD36" s="6"/>
      <c r="AE36" s="6"/>
      <c r="AF36" s="6"/>
      <c r="AG36" s="6"/>
      <c r="AH36" s="6"/>
    </row>
    <row r="37" spans="1:34" s="7" customFormat="1" x14ac:dyDescent="0.3">
      <c r="A37" s="36"/>
      <c r="B37" s="37"/>
      <c r="C37" s="38"/>
      <c r="D37" s="45" t="s">
        <v>118</v>
      </c>
      <c r="E37" s="46">
        <f>J37</f>
        <v>7818.19</v>
      </c>
      <c r="F37" s="41"/>
      <c r="G37" s="42"/>
      <c r="H37" s="46">
        <f>SUM(H32:H36)</f>
        <v>7818.19</v>
      </c>
      <c r="I37" s="46">
        <f>SUM(I32:I36)</f>
        <v>0</v>
      </c>
      <c r="J37" s="46">
        <f>SUM(J32:J36)</f>
        <v>7818.19</v>
      </c>
      <c r="K37" s="43"/>
      <c r="L37" s="47">
        <f>SUM(L32:L36)</f>
        <v>23.230124499999999</v>
      </c>
      <c r="M37" s="40"/>
      <c r="N37" s="48">
        <f>SUM(N32:N36)</f>
        <v>0</v>
      </c>
      <c r="O37" s="41"/>
      <c r="P37" s="6"/>
      <c r="Q37" s="5"/>
      <c r="R37" s="5"/>
      <c r="S37" s="5"/>
      <c r="T37" s="9"/>
      <c r="U37" s="9"/>
      <c r="V37" s="9"/>
      <c r="W37" s="5"/>
      <c r="X37" s="6"/>
      <c r="Y37" s="6"/>
      <c r="Z37" s="3"/>
      <c r="AA37" s="3"/>
      <c r="AB37" s="6"/>
      <c r="AC37" s="6"/>
      <c r="AD37" s="6"/>
      <c r="AE37" s="6"/>
      <c r="AF37" s="6"/>
      <c r="AG37" s="6"/>
      <c r="AH37" s="6"/>
    </row>
    <row r="38" spans="1:34" s="7" customFormat="1" x14ac:dyDescent="0.3">
      <c r="A38" s="36"/>
      <c r="B38" s="37"/>
      <c r="C38" s="38"/>
      <c r="D38" s="39"/>
      <c r="E38" s="40"/>
      <c r="F38" s="41"/>
      <c r="G38" s="42"/>
      <c r="H38" s="42"/>
      <c r="I38" s="42"/>
      <c r="J38" s="42"/>
      <c r="K38" s="43"/>
      <c r="L38" s="43"/>
      <c r="M38" s="40"/>
      <c r="N38" s="40"/>
      <c r="O38" s="41"/>
      <c r="P38" s="6"/>
      <c r="Q38" s="5"/>
      <c r="R38" s="5"/>
      <c r="S38" s="5"/>
      <c r="T38" s="9"/>
      <c r="U38" s="9"/>
      <c r="V38" s="9"/>
      <c r="W38" s="5"/>
      <c r="X38" s="6"/>
      <c r="Y38" s="6"/>
      <c r="Z38" s="3"/>
      <c r="AA38" s="3"/>
      <c r="AB38" s="6"/>
      <c r="AC38" s="6"/>
      <c r="AD38" s="6"/>
      <c r="AE38" s="6"/>
      <c r="AF38" s="6"/>
      <c r="AG38" s="6"/>
      <c r="AH38" s="6"/>
    </row>
    <row r="39" spans="1:34" s="7" customFormat="1" x14ac:dyDescent="0.3">
      <c r="A39" s="36"/>
      <c r="B39" s="38" t="s">
        <v>119</v>
      </c>
      <c r="C39" s="38"/>
      <c r="D39" s="39"/>
      <c r="E39" s="40"/>
      <c r="F39" s="41"/>
      <c r="G39" s="42"/>
      <c r="H39" s="42"/>
      <c r="I39" s="42"/>
      <c r="J39" s="42"/>
      <c r="K39" s="43"/>
      <c r="L39" s="43"/>
      <c r="M39" s="40"/>
      <c r="N39" s="40"/>
      <c r="O39" s="41"/>
      <c r="P39" s="6"/>
      <c r="Q39" s="5"/>
      <c r="R39" s="5"/>
      <c r="S39" s="5"/>
      <c r="T39" s="9"/>
      <c r="U39" s="9"/>
      <c r="V39" s="9"/>
      <c r="W39" s="5"/>
      <c r="X39" s="6"/>
      <c r="Y39" s="6"/>
      <c r="Z39" s="3"/>
      <c r="AA39" s="3"/>
      <c r="AB39" s="6"/>
      <c r="AC39" s="6"/>
      <c r="AD39" s="6"/>
      <c r="AE39" s="6"/>
      <c r="AF39" s="6"/>
      <c r="AG39" s="6"/>
      <c r="AH39" s="6"/>
    </row>
    <row r="40" spans="1:34" s="7" customFormat="1" x14ac:dyDescent="0.3">
      <c r="A40" s="36">
        <v>15</v>
      </c>
      <c r="B40" s="37" t="s">
        <v>120</v>
      </c>
      <c r="C40" s="38" t="s">
        <v>121</v>
      </c>
      <c r="D40" s="39" t="s">
        <v>122</v>
      </c>
      <c r="E40" s="40">
        <v>214.8</v>
      </c>
      <c r="F40" s="41" t="s">
        <v>98</v>
      </c>
      <c r="G40" s="42">
        <v>8</v>
      </c>
      <c r="H40" s="42">
        <f t="shared" ref="H40:H49" si="4">ROUND(E40*G40,2)</f>
        <v>1718.4</v>
      </c>
      <c r="I40" s="42"/>
      <c r="J40" s="42">
        <f t="shared" ref="J40:J49" si="5">ROUND(E40*G40,2)</f>
        <v>1718.4</v>
      </c>
      <c r="K40" s="43">
        <v>5.8799999999999998E-3</v>
      </c>
      <c r="L40" s="43">
        <f t="shared" ref="L40:L49" si="6">E40*K40</f>
        <v>1.2630239999999999</v>
      </c>
      <c r="M40" s="40"/>
      <c r="N40" s="40">
        <f t="shared" ref="N40:N49" si="7">E40*M40</f>
        <v>0</v>
      </c>
      <c r="O40" s="41">
        <v>20</v>
      </c>
      <c r="P40" s="6"/>
      <c r="Q40" s="5"/>
      <c r="R40" s="5"/>
      <c r="S40" s="5"/>
      <c r="T40" s="9"/>
      <c r="U40" s="9"/>
      <c r="V40" s="9"/>
      <c r="W40" s="5"/>
      <c r="X40" s="6"/>
      <c r="Y40" s="6"/>
      <c r="Z40" s="3"/>
      <c r="AA40" s="3"/>
      <c r="AB40" s="6"/>
      <c r="AC40" s="6"/>
      <c r="AD40" s="6"/>
      <c r="AE40" s="6"/>
      <c r="AF40" s="6"/>
      <c r="AG40" s="6"/>
      <c r="AH40" s="6"/>
    </row>
    <row r="41" spans="1:34" s="7" customFormat="1" x14ac:dyDescent="0.3">
      <c r="A41" s="36">
        <v>16</v>
      </c>
      <c r="B41" s="37" t="s">
        <v>123</v>
      </c>
      <c r="C41" s="38" t="s">
        <v>124</v>
      </c>
      <c r="D41" s="39" t="s">
        <v>125</v>
      </c>
      <c r="E41" s="40">
        <v>96.46</v>
      </c>
      <c r="F41" s="41" t="s">
        <v>98</v>
      </c>
      <c r="G41" s="42">
        <v>7.81</v>
      </c>
      <c r="H41" s="42">
        <f t="shared" si="4"/>
        <v>753.35</v>
      </c>
      <c r="I41" s="42"/>
      <c r="J41" s="42">
        <f t="shared" si="5"/>
        <v>753.35</v>
      </c>
      <c r="K41" s="43"/>
      <c r="L41" s="43">
        <f t="shared" si="6"/>
        <v>0</v>
      </c>
      <c r="M41" s="40">
        <v>6.8000000000000005E-2</v>
      </c>
      <c r="N41" s="40">
        <f t="shared" si="7"/>
        <v>6.5592800000000002</v>
      </c>
      <c r="O41" s="41">
        <v>20</v>
      </c>
      <c r="P41" s="6"/>
      <c r="Q41" s="5"/>
      <c r="R41" s="5"/>
      <c r="S41" s="5"/>
      <c r="T41" s="9"/>
      <c r="U41" s="9"/>
      <c r="V41" s="9"/>
      <c r="W41" s="5"/>
      <c r="X41" s="6"/>
      <c r="Y41" s="6"/>
      <c r="Z41" s="3"/>
      <c r="AA41" s="3"/>
      <c r="AB41" s="6"/>
      <c r="AC41" s="6"/>
      <c r="AD41" s="6"/>
      <c r="AE41" s="6"/>
      <c r="AF41" s="6"/>
      <c r="AG41" s="6"/>
      <c r="AH41" s="6"/>
    </row>
    <row r="42" spans="1:34" s="7" customFormat="1" x14ac:dyDescent="0.3">
      <c r="A42" s="36">
        <v>17</v>
      </c>
      <c r="B42" s="37" t="s">
        <v>123</v>
      </c>
      <c r="C42" s="38" t="s">
        <v>126</v>
      </c>
      <c r="D42" s="39" t="s">
        <v>127</v>
      </c>
      <c r="E42" s="40">
        <v>7.2069999999999999</v>
      </c>
      <c r="F42" s="41" t="s">
        <v>128</v>
      </c>
      <c r="G42" s="42">
        <v>16.86</v>
      </c>
      <c r="H42" s="42">
        <f t="shared" si="4"/>
        <v>121.51</v>
      </c>
      <c r="I42" s="42"/>
      <c r="J42" s="42">
        <f t="shared" si="5"/>
        <v>121.51</v>
      </c>
      <c r="K42" s="43"/>
      <c r="L42" s="43">
        <f t="shared" si="6"/>
        <v>0</v>
      </c>
      <c r="M42" s="40"/>
      <c r="N42" s="40">
        <f t="shared" si="7"/>
        <v>0</v>
      </c>
      <c r="O42" s="41">
        <v>20</v>
      </c>
      <c r="P42" s="6"/>
      <c r="Q42" s="5"/>
      <c r="R42" s="5"/>
      <c r="S42" s="5"/>
      <c r="T42" s="9"/>
      <c r="U42" s="9"/>
      <c r="V42" s="9"/>
      <c r="W42" s="5"/>
      <c r="X42" s="6"/>
      <c r="Y42" s="6"/>
      <c r="Z42" s="3"/>
      <c r="AA42" s="3"/>
      <c r="AB42" s="6"/>
      <c r="AC42" s="6"/>
      <c r="AD42" s="6"/>
      <c r="AE42" s="6"/>
      <c r="AF42" s="6"/>
      <c r="AG42" s="6"/>
      <c r="AH42" s="6"/>
    </row>
    <row r="43" spans="1:34" s="7" customFormat="1" x14ac:dyDescent="0.3">
      <c r="A43" s="36">
        <v>18</v>
      </c>
      <c r="B43" s="37" t="s">
        <v>123</v>
      </c>
      <c r="C43" s="38" t="s">
        <v>129</v>
      </c>
      <c r="D43" s="39" t="s">
        <v>130</v>
      </c>
      <c r="E43" s="40">
        <v>7.2069999999999999</v>
      </c>
      <c r="F43" s="41" t="s">
        <v>128</v>
      </c>
      <c r="G43" s="42">
        <v>13.54</v>
      </c>
      <c r="H43" s="42">
        <f t="shared" si="4"/>
        <v>97.58</v>
      </c>
      <c r="I43" s="42"/>
      <c r="J43" s="42">
        <f t="shared" si="5"/>
        <v>97.58</v>
      </c>
      <c r="K43" s="43"/>
      <c r="L43" s="43">
        <f t="shared" si="6"/>
        <v>0</v>
      </c>
      <c r="M43" s="40"/>
      <c r="N43" s="40">
        <f t="shared" si="7"/>
        <v>0</v>
      </c>
      <c r="O43" s="41">
        <v>20</v>
      </c>
      <c r="P43" s="6"/>
      <c r="Q43" s="5"/>
      <c r="R43" s="5"/>
      <c r="S43" s="5"/>
      <c r="T43" s="9"/>
      <c r="U43" s="9"/>
      <c r="V43" s="9"/>
      <c r="W43" s="5"/>
      <c r="X43" s="6"/>
      <c r="Y43" s="6"/>
      <c r="Z43" s="3"/>
      <c r="AA43" s="3"/>
      <c r="AB43" s="6"/>
      <c r="AC43" s="6"/>
      <c r="AD43" s="6"/>
      <c r="AE43" s="6"/>
      <c r="AF43" s="6"/>
      <c r="AG43" s="6"/>
      <c r="AH43" s="6"/>
    </row>
    <row r="44" spans="1:34" s="7" customFormat="1" x14ac:dyDescent="0.3">
      <c r="A44" s="36">
        <v>19</v>
      </c>
      <c r="B44" s="37" t="s">
        <v>123</v>
      </c>
      <c r="C44" s="38" t="s">
        <v>131</v>
      </c>
      <c r="D44" s="39" t="s">
        <v>132</v>
      </c>
      <c r="E44" s="40">
        <v>72.069999999999993</v>
      </c>
      <c r="F44" s="41" t="s">
        <v>128</v>
      </c>
      <c r="G44" s="42">
        <v>0.35</v>
      </c>
      <c r="H44" s="42">
        <f t="shared" si="4"/>
        <v>25.22</v>
      </c>
      <c r="I44" s="42"/>
      <c r="J44" s="42">
        <f t="shared" si="5"/>
        <v>25.22</v>
      </c>
      <c r="K44" s="43"/>
      <c r="L44" s="43">
        <f t="shared" si="6"/>
        <v>0</v>
      </c>
      <c r="M44" s="40"/>
      <c r="N44" s="40">
        <f t="shared" si="7"/>
        <v>0</v>
      </c>
      <c r="O44" s="41">
        <v>20</v>
      </c>
      <c r="P44" s="6"/>
      <c r="Q44" s="5"/>
      <c r="R44" s="5"/>
      <c r="S44" s="5"/>
      <c r="T44" s="9"/>
      <c r="U44" s="9"/>
      <c r="V44" s="9"/>
      <c r="W44" s="5"/>
      <c r="X44" s="6"/>
      <c r="Y44" s="6"/>
      <c r="Z44" s="3"/>
      <c r="AA44" s="3"/>
      <c r="AB44" s="6"/>
      <c r="AC44" s="6"/>
      <c r="AD44" s="6"/>
      <c r="AE44" s="6"/>
      <c r="AF44" s="6"/>
      <c r="AG44" s="6"/>
      <c r="AH44" s="6"/>
    </row>
    <row r="45" spans="1:34" s="7" customFormat="1" x14ac:dyDescent="0.3">
      <c r="A45" s="36">
        <v>20</v>
      </c>
      <c r="B45" s="37" t="s">
        <v>123</v>
      </c>
      <c r="C45" s="38" t="s">
        <v>133</v>
      </c>
      <c r="D45" s="39" t="s">
        <v>134</v>
      </c>
      <c r="E45" s="40">
        <v>7.2069999999999999</v>
      </c>
      <c r="F45" s="41" t="s">
        <v>128</v>
      </c>
      <c r="G45" s="42">
        <v>14.11</v>
      </c>
      <c r="H45" s="42">
        <f t="shared" si="4"/>
        <v>101.69</v>
      </c>
      <c r="I45" s="42"/>
      <c r="J45" s="42">
        <f t="shared" si="5"/>
        <v>101.69</v>
      </c>
      <c r="K45" s="43"/>
      <c r="L45" s="43">
        <f t="shared" si="6"/>
        <v>0</v>
      </c>
      <c r="M45" s="40"/>
      <c r="N45" s="40">
        <f t="shared" si="7"/>
        <v>0</v>
      </c>
      <c r="O45" s="41">
        <v>20</v>
      </c>
      <c r="P45" s="6"/>
      <c r="Q45" s="5"/>
      <c r="R45" s="5"/>
      <c r="S45" s="5"/>
      <c r="T45" s="9"/>
      <c r="U45" s="9"/>
      <c r="V45" s="9"/>
      <c r="W45" s="5"/>
      <c r="X45" s="6"/>
      <c r="Y45" s="6"/>
      <c r="Z45" s="3"/>
      <c r="AA45" s="3"/>
      <c r="AB45" s="6"/>
      <c r="AC45" s="6"/>
      <c r="AD45" s="6"/>
      <c r="AE45" s="6"/>
      <c r="AF45" s="6"/>
      <c r="AG45" s="6"/>
      <c r="AH45" s="6"/>
    </row>
    <row r="46" spans="1:34" s="7" customFormat="1" x14ac:dyDescent="0.3">
      <c r="A46" s="36">
        <v>21</v>
      </c>
      <c r="B46" s="37" t="s">
        <v>123</v>
      </c>
      <c r="C46" s="38" t="s">
        <v>135</v>
      </c>
      <c r="D46" s="39" t="s">
        <v>136</v>
      </c>
      <c r="E46" s="40">
        <v>72.069999999999993</v>
      </c>
      <c r="F46" s="41" t="s">
        <v>128</v>
      </c>
      <c r="G46" s="42">
        <v>1.59</v>
      </c>
      <c r="H46" s="42">
        <f t="shared" si="4"/>
        <v>114.59</v>
      </c>
      <c r="I46" s="42"/>
      <c r="J46" s="42">
        <f t="shared" si="5"/>
        <v>114.59</v>
      </c>
      <c r="K46" s="43"/>
      <c r="L46" s="43">
        <f t="shared" si="6"/>
        <v>0</v>
      </c>
      <c r="M46" s="40"/>
      <c r="N46" s="40">
        <f t="shared" si="7"/>
        <v>0</v>
      </c>
      <c r="O46" s="41">
        <v>20</v>
      </c>
      <c r="P46" s="6"/>
      <c r="Q46" s="5"/>
      <c r="R46" s="5"/>
      <c r="S46" s="5"/>
      <c r="T46" s="9"/>
      <c r="U46" s="9"/>
      <c r="V46" s="9"/>
      <c r="W46" s="5"/>
      <c r="X46" s="6"/>
      <c r="Y46" s="6"/>
      <c r="Z46" s="3"/>
      <c r="AA46" s="3"/>
      <c r="AB46" s="6"/>
      <c r="AC46" s="6"/>
      <c r="AD46" s="6"/>
      <c r="AE46" s="6"/>
      <c r="AF46" s="6"/>
      <c r="AG46" s="6"/>
      <c r="AH46" s="6"/>
    </row>
    <row r="47" spans="1:34" s="7" customFormat="1" x14ac:dyDescent="0.3">
      <c r="A47" s="36">
        <v>22</v>
      </c>
      <c r="B47" s="37" t="s">
        <v>123</v>
      </c>
      <c r="C47" s="38" t="s">
        <v>137</v>
      </c>
      <c r="D47" s="39" t="s">
        <v>138</v>
      </c>
      <c r="E47" s="40">
        <v>7.2069999999999999</v>
      </c>
      <c r="F47" s="41" t="s">
        <v>128</v>
      </c>
      <c r="G47" s="42">
        <v>19.07</v>
      </c>
      <c r="H47" s="42">
        <f t="shared" si="4"/>
        <v>137.44</v>
      </c>
      <c r="I47" s="42"/>
      <c r="J47" s="42">
        <f t="shared" si="5"/>
        <v>137.44</v>
      </c>
      <c r="K47" s="43"/>
      <c r="L47" s="43">
        <f t="shared" si="6"/>
        <v>0</v>
      </c>
      <c r="M47" s="40"/>
      <c r="N47" s="40">
        <f t="shared" si="7"/>
        <v>0</v>
      </c>
      <c r="O47" s="41">
        <v>20</v>
      </c>
      <c r="P47" s="6"/>
      <c r="Q47" s="5"/>
      <c r="R47" s="5"/>
      <c r="S47" s="5"/>
      <c r="T47" s="9"/>
      <c r="U47" s="9"/>
      <c r="V47" s="9"/>
      <c r="W47" s="5"/>
      <c r="X47" s="6"/>
      <c r="Y47" s="6"/>
      <c r="Z47" s="3"/>
      <c r="AA47" s="3"/>
      <c r="AB47" s="6"/>
      <c r="AC47" s="6"/>
      <c r="AD47" s="6"/>
      <c r="AE47" s="6"/>
      <c r="AF47" s="6"/>
      <c r="AG47" s="6"/>
      <c r="AH47" s="6"/>
    </row>
    <row r="48" spans="1:34" s="7" customFormat="1" x14ac:dyDescent="0.3">
      <c r="A48" s="36">
        <v>23</v>
      </c>
      <c r="B48" s="37" t="s">
        <v>113</v>
      </c>
      <c r="C48" s="38" t="s">
        <v>139</v>
      </c>
      <c r="D48" s="39" t="s">
        <v>140</v>
      </c>
      <c r="E48" s="40">
        <v>50.728999999999999</v>
      </c>
      <c r="F48" s="41" t="s">
        <v>128</v>
      </c>
      <c r="G48" s="42">
        <v>10.42</v>
      </c>
      <c r="H48" s="42">
        <f t="shared" si="4"/>
        <v>528.6</v>
      </c>
      <c r="I48" s="42"/>
      <c r="J48" s="42">
        <f t="shared" si="5"/>
        <v>528.6</v>
      </c>
      <c r="K48" s="43"/>
      <c r="L48" s="43">
        <f t="shared" si="6"/>
        <v>0</v>
      </c>
      <c r="M48" s="40"/>
      <c r="N48" s="40">
        <f t="shared" si="7"/>
        <v>0</v>
      </c>
      <c r="O48" s="41">
        <v>20</v>
      </c>
      <c r="P48" s="6"/>
      <c r="Q48" s="5"/>
      <c r="R48" s="5"/>
      <c r="S48" s="5"/>
      <c r="T48" s="9"/>
      <c r="U48" s="9"/>
      <c r="V48" s="9"/>
      <c r="W48" s="5"/>
      <c r="X48" s="6"/>
      <c r="Y48" s="6"/>
      <c r="Z48" s="3"/>
      <c r="AA48" s="3"/>
      <c r="AB48" s="6"/>
      <c r="AC48" s="6"/>
      <c r="AD48" s="6"/>
      <c r="AE48" s="6"/>
      <c r="AF48" s="6"/>
      <c r="AG48" s="6"/>
      <c r="AH48" s="6"/>
    </row>
    <row r="49" spans="1:34" s="7" customFormat="1" x14ac:dyDescent="0.3">
      <c r="A49" s="36">
        <v>24</v>
      </c>
      <c r="B49" s="37" t="s">
        <v>113</v>
      </c>
      <c r="C49" s="38" t="s">
        <v>141</v>
      </c>
      <c r="D49" s="39" t="s">
        <v>142</v>
      </c>
      <c r="E49" s="40">
        <v>50.728999999999999</v>
      </c>
      <c r="F49" s="41" t="s">
        <v>128</v>
      </c>
      <c r="G49" s="42">
        <v>5.79</v>
      </c>
      <c r="H49" s="42">
        <f t="shared" si="4"/>
        <v>293.72000000000003</v>
      </c>
      <c r="I49" s="42"/>
      <c r="J49" s="42">
        <f t="shared" si="5"/>
        <v>293.72000000000003</v>
      </c>
      <c r="K49" s="43"/>
      <c r="L49" s="43">
        <f t="shared" si="6"/>
        <v>0</v>
      </c>
      <c r="M49" s="40"/>
      <c r="N49" s="40">
        <f t="shared" si="7"/>
        <v>0</v>
      </c>
      <c r="O49" s="41">
        <v>20</v>
      </c>
      <c r="P49" s="6"/>
      <c r="Q49" s="5"/>
      <c r="R49" s="5"/>
      <c r="S49" s="5"/>
      <c r="T49" s="9"/>
      <c r="U49" s="9"/>
      <c r="V49" s="9"/>
      <c r="W49" s="5"/>
      <c r="X49" s="6"/>
      <c r="Y49" s="6"/>
      <c r="Z49" s="3"/>
      <c r="AA49" s="3"/>
      <c r="AB49" s="6"/>
      <c r="AC49" s="6"/>
      <c r="AD49" s="6"/>
      <c r="AE49" s="6"/>
      <c r="AF49" s="6"/>
      <c r="AG49" s="6"/>
      <c r="AH49" s="6"/>
    </row>
    <row r="50" spans="1:34" s="7" customFormat="1" x14ac:dyDescent="0.3">
      <c r="A50" s="36"/>
      <c r="B50" s="37"/>
      <c r="C50" s="38"/>
      <c r="D50" s="45" t="s">
        <v>143</v>
      </c>
      <c r="E50" s="46">
        <f>J50</f>
        <v>3892.1000000000004</v>
      </c>
      <c r="F50" s="41"/>
      <c r="G50" s="42"/>
      <c r="H50" s="46">
        <f>SUM(H39:H49)</f>
        <v>3892.1000000000004</v>
      </c>
      <c r="I50" s="46">
        <f>SUM(I39:I49)</f>
        <v>0</v>
      </c>
      <c r="J50" s="46">
        <f>SUM(J39:J49)</f>
        <v>3892.1000000000004</v>
      </c>
      <c r="K50" s="43"/>
      <c r="L50" s="47">
        <f>SUM(L39:L49)</f>
        <v>1.2630239999999999</v>
      </c>
      <c r="M50" s="40"/>
      <c r="N50" s="48">
        <f>SUM(N39:N49)</f>
        <v>6.5592800000000002</v>
      </c>
      <c r="O50" s="41"/>
      <c r="P50" s="6"/>
      <c r="Q50" s="5"/>
      <c r="R50" s="5"/>
      <c r="S50" s="5"/>
      <c r="T50" s="9"/>
      <c r="U50" s="9"/>
      <c r="V50" s="9"/>
      <c r="W50" s="5"/>
      <c r="X50" s="6"/>
      <c r="Y50" s="6"/>
      <c r="Z50" s="3"/>
      <c r="AA50" s="3"/>
      <c r="AB50" s="6"/>
      <c r="AC50" s="6"/>
      <c r="AD50" s="6"/>
      <c r="AE50" s="6"/>
      <c r="AF50" s="6"/>
      <c r="AG50" s="6"/>
      <c r="AH50" s="6"/>
    </row>
    <row r="51" spans="1:34" s="7" customFormat="1" x14ac:dyDescent="0.3">
      <c r="A51" s="36"/>
      <c r="B51" s="37"/>
      <c r="C51" s="38"/>
      <c r="D51" s="39"/>
      <c r="E51" s="40"/>
      <c r="F51" s="41"/>
      <c r="G51" s="42"/>
      <c r="H51" s="42"/>
      <c r="I51" s="42"/>
      <c r="J51" s="42"/>
      <c r="K51" s="43"/>
      <c r="L51" s="43"/>
      <c r="M51" s="40"/>
      <c r="N51" s="40"/>
      <c r="O51" s="41"/>
      <c r="P51" s="6"/>
      <c r="Q51" s="5"/>
      <c r="R51" s="5"/>
      <c r="S51" s="5"/>
      <c r="T51" s="9"/>
      <c r="U51" s="9"/>
      <c r="V51" s="9"/>
      <c r="W51" s="5"/>
      <c r="X51" s="6"/>
      <c r="Y51" s="6"/>
      <c r="Z51" s="3"/>
      <c r="AA51" s="3"/>
      <c r="AB51" s="6"/>
      <c r="AC51" s="6"/>
      <c r="AD51" s="6"/>
      <c r="AE51" s="6"/>
      <c r="AF51" s="6"/>
      <c r="AG51" s="6"/>
      <c r="AH51" s="6"/>
    </row>
    <row r="52" spans="1:34" s="7" customFormat="1" x14ac:dyDescent="0.3">
      <c r="A52" s="36"/>
      <c r="B52" s="37"/>
      <c r="C52" s="38"/>
      <c r="D52" s="45" t="s">
        <v>144</v>
      </c>
      <c r="E52" s="48">
        <f>J52</f>
        <v>15703.269999999999</v>
      </c>
      <c r="F52" s="41"/>
      <c r="G52" s="42"/>
      <c r="H52" s="46">
        <f>+H24+H30+H37+H50</f>
        <v>15672.62</v>
      </c>
      <c r="I52" s="46">
        <f>+I24+I30+I37+I50</f>
        <v>30.65</v>
      </c>
      <c r="J52" s="46">
        <f>+J24+J30+J37+J50</f>
        <v>15703.269999999999</v>
      </c>
      <c r="K52" s="43"/>
      <c r="L52" s="47">
        <f>+L24+L30+L37+L50</f>
        <v>50.728886500000002</v>
      </c>
      <c r="M52" s="40"/>
      <c r="N52" s="48">
        <f>+N24+N30+N37+N50</f>
        <v>6.5592800000000002</v>
      </c>
      <c r="O52" s="41"/>
      <c r="P52" s="6"/>
      <c r="Q52" s="5"/>
      <c r="R52" s="5"/>
      <c r="S52" s="5"/>
      <c r="T52" s="9"/>
      <c r="U52" s="9"/>
      <c r="V52" s="9"/>
      <c r="W52" s="5"/>
      <c r="X52" s="6"/>
      <c r="Y52" s="6"/>
      <c r="Z52" s="3"/>
      <c r="AA52" s="3"/>
      <c r="AB52" s="6"/>
      <c r="AC52" s="6"/>
      <c r="AD52" s="6"/>
      <c r="AE52" s="6"/>
      <c r="AF52" s="6"/>
      <c r="AG52" s="6"/>
      <c r="AH52" s="6"/>
    </row>
    <row r="53" spans="1:34" s="7" customFormat="1" x14ac:dyDescent="0.3">
      <c r="A53" s="36"/>
      <c r="B53" s="37"/>
      <c r="C53" s="38"/>
      <c r="D53" s="39"/>
      <c r="E53" s="40"/>
      <c r="F53" s="41"/>
      <c r="G53" s="42"/>
      <c r="H53" s="42"/>
      <c r="I53" s="42"/>
      <c r="J53" s="42"/>
      <c r="K53" s="43"/>
      <c r="L53" s="43"/>
      <c r="M53" s="40"/>
      <c r="N53" s="40"/>
      <c r="O53" s="41"/>
      <c r="P53" s="6"/>
      <c r="Q53" s="5"/>
      <c r="R53" s="5"/>
      <c r="S53" s="5"/>
      <c r="T53" s="9"/>
      <c r="U53" s="9"/>
      <c r="V53" s="9"/>
      <c r="W53" s="5"/>
      <c r="X53" s="6"/>
      <c r="Y53" s="6"/>
      <c r="Z53" s="3"/>
      <c r="AA53" s="3"/>
      <c r="AB53" s="6"/>
      <c r="AC53" s="6"/>
      <c r="AD53" s="6"/>
      <c r="AE53" s="6"/>
      <c r="AF53" s="6"/>
      <c r="AG53" s="6"/>
      <c r="AH53" s="6"/>
    </row>
    <row r="54" spans="1:34" s="7" customFormat="1" x14ac:dyDescent="0.3">
      <c r="A54" s="36"/>
      <c r="B54" s="44" t="s">
        <v>145</v>
      </c>
      <c r="C54" s="38"/>
      <c r="D54" s="39"/>
      <c r="E54" s="40"/>
      <c r="F54" s="41"/>
      <c r="G54" s="42"/>
      <c r="H54" s="42"/>
      <c r="I54" s="42"/>
      <c r="J54" s="42"/>
      <c r="K54" s="43"/>
      <c r="L54" s="43"/>
      <c r="M54" s="40"/>
      <c r="N54" s="40"/>
      <c r="O54" s="41"/>
      <c r="P54" s="6"/>
      <c r="Q54" s="5"/>
      <c r="R54" s="5"/>
      <c r="S54" s="5"/>
      <c r="T54" s="9"/>
      <c r="U54" s="9"/>
      <c r="V54" s="9"/>
      <c r="W54" s="5"/>
      <c r="X54" s="6"/>
      <c r="Y54" s="6"/>
      <c r="Z54" s="3"/>
      <c r="AA54" s="3"/>
      <c r="AB54" s="6"/>
      <c r="AC54" s="6"/>
      <c r="AD54" s="6"/>
      <c r="AE54" s="6"/>
      <c r="AF54" s="6"/>
      <c r="AG54" s="6"/>
      <c r="AH54" s="6"/>
    </row>
    <row r="55" spans="1:34" s="7" customFormat="1" x14ac:dyDescent="0.3">
      <c r="A55" s="36"/>
      <c r="B55" s="38" t="s">
        <v>146</v>
      </c>
      <c r="C55" s="38"/>
      <c r="D55" s="39"/>
      <c r="E55" s="40"/>
      <c r="F55" s="41"/>
      <c r="G55" s="42"/>
      <c r="H55" s="42"/>
      <c r="I55" s="42"/>
      <c r="J55" s="42"/>
      <c r="K55" s="43"/>
      <c r="L55" s="43"/>
      <c r="M55" s="40"/>
      <c r="N55" s="40"/>
      <c r="O55" s="41"/>
      <c r="P55" s="6"/>
      <c r="Q55" s="5"/>
      <c r="R55" s="5"/>
      <c r="S55" s="5"/>
      <c r="T55" s="9"/>
      <c r="U55" s="9"/>
      <c r="V55" s="9"/>
      <c r="W55" s="5"/>
      <c r="X55" s="6"/>
      <c r="Y55" s="6"/>
      <c r="Z55" s="3"/>
      <c r="AA55" s="3"/>
      <c r="AB55" s="6"/>
      <c r="AC55" s="6"/>
      <c r="AD55" s="6"/>
      <c r="AE55" s="6"/>
      <c r="AF55" s="6"/>
      <c r="AG55" s="6"/>
      <c r="AH55" s="6"/>
    </row>
    <row r="56" spans="1:34" s="7" customFormat="1" x14ac:dyDescent="0.3">
      <c r="A56" s="36">
        <v>25</v>
      </c>
      <c r="B56" s="37" t="s">
        <v>147</v>
      </c>
      <c r="C56" s="38" t="s">
        <v>148</v>
      </c>
      <c r="D56" s="39" t="s">
        <v>149</v>
      </c>
      <c r="E56" s="40">
        <v>217.01</v>
      </c>
      <c r="F56" s="41" t="s">
        <v>98</v>
      </c>
      <c r="G56" s="42">
        <v>3.11</v>
      </c>
      <c r="H56" s="42">
        <f>ROUND(E56*G56,2)</f>
        <v>674.9</v>
      </c>
      <c r="I56" s="42"/>
      <c r="J56" s="42">
        <f t="shared" ref="J56:J63" si="8">ROUND(E56*G56,2)</f>
        <v>674.9</v>
      </c>
      <c r="K56" s="43"/>
      <c r="L56" s="43">
        <f t="shared" ref="L56:L63" si="9">E56*K56</f>
        <v>0</v>
      </c>
      <c r="M56" s="40">
        <v>2E-3</v>
      </c>
      <c r="N56" s="40">
        <f t="shared" ref="N56:N63" si="10">E56*M56</f>
        <v>0.43402000000000002</v>
      </c>
      <c r="O56" s="41">
        <v>20</v>
      </c>
      <c r="P56" s="6"/>
      <c r="Q56" s="5"/>
      <c r="R56" s="5"/>
      <c r="S56" s="5"/>
      <c r="T56" s="9"/>
      <c r="U56" s="9"/>
      <c r="V56" s="9"/>
      <c r="W56" s="5"/>
      <c r="X56" s="6"/>
      <c r="Y56" s="6"/>
      <c r="Z56" s="3"/>
      <c r="AA56" s="3"/>
      <c r="AB56" s="6"/>
      <c r="AC56" s="6"/>
      <c r="AD56" s="6"/>
      <c r="AE56" s="6"/>
      <c r="AF56" s="6"/>
      <c r="AG56" s="6"/>
      <c r="AH56" s="6"/>
    </row>
    <row r="57" spans="1:34" s="7" customFormat="1" x14ac:dyDescent="0.3">
      <c r="A57" s="36">
        <v>26</v>
      </c>
      <c r="B57" s="37" t="s">
        <v>147</v>
      </c>
      <c r="C57" s="38" t="s">
        <v>150</v>
      </c>
      <c r="D57" s="39" t="s">
        <v>151</v>
      </c>
      <c r="E57" s="40">
        <v>217.01</v>
      </c>
      <c r="F57" s="41" t="s">
        <v>98</v>
      </c>
      <c r="G57" s="42">
        <v>3.02</v>
      </c>
      <c r="H57" s="42">
        <f>ROUND(E57*G57,2)</f>
        <v>655.37</v>
      </c>
      <c r="I57" s="42"/>
      <c r="J57" s="42">
        <f t="shared" si="8"/>
        <v>655.37</v>
      </c>
      <c r="K57" s="43">
        <v>3.2000000000000003E-4</v>
      </c>
      <c r="L57" s="43">
        <f t="shared" si="9"/>
        <v>6.9443199999999997E-2</v>
      </c>
      <c r="M57" s="40"/>
      <c r="N57" s="40">
        <f t="shared" si="10"/>
        <v>0</v>
      </c>
      <c r="O57" s="41">
        <v>20</v>
      </c>
      <c r="P57" s="6"/>
      <c r="Q57" s="5"/>
      <c r="R57" s="5"/>
      <c r="S57" s="5"/>
      <c r="T57" s="9"/>
      <c r="U57" s="9"/>
      <c r="V57" s="9"/>
      <c r="W57" s="5"/>
      <c r="X57" s="6"/>
      <c r="Y57" s="6"/>
      <c r="Z57" s="3"/>
      <c r="AA57" s="3"/>
      <c r="AB57" s="6"/>
      <c r="AC57" s="6"/>
      <c r="AD57" s="6"/>
      <c r="AE57" s="6"/>
      <c r="AF57" s="6"/>
      <c r="AG57" s="6"/>
      <c r="AH57" s="6"/>
    </row>
    <row r="58" spans="1:34" s="7" customFormat="1" x14ac:dyDescent="0.3">
      <c r="A58" s="36">
        <v>27</v>
      </c>
      <c r="B58" s="37" t="s">
        <v>147</v>
      </c>
      <c r="C58" s="38" t="s">
        <v>152</v>
      </c>
      <c r="D58" s="39" t="s">
        <v>153</v>
      </c>
      <c r="E58" s="40">
        <v>304.20999999999998</v>
      </c>
      <c r="F58" s="41" t="s">
        <v>98</v>
      </c>
      <c r="G58" s="42">
        <v>12</v>
      </c>
      <c r="H58" s="42">
        <f>ROUND(E58*G58,2)</f>
        <v>3650.52</v>
      </c>
      <c r="I58" s="42"/>
      <c r="J58" s="42">
        <f t="shared" si="8"/>
        <v>3650.52</v>
      </c>
      <c r="K58" s="43">
        <v>8.9999999999999998E-4</v>
      </c>
      <c r="L58" s="43">
        <f t="shared" si="9"/>
        <v>0.27378899999999995</v>
      </c>
      <c r="M58" s="40"/>
      <c r="N58" s="40">
        <f t="shared" si="10"/>
        <v>0</v>
      </c>
      <c r="O58" s="41">
        <v>20</v>
      </c>
      <c r="P58" s="6"/>
      <c r="Q58" s="5"/>
      <c r="R58" s="5"/>
      <c r="S58" s="5"/>
      <c r="T58" s="9"/>
      <c r="U58" s="9"/>
      <c r="V58" s="9"/>
      <c r="W58" s="5"/>
      <c r="X58" s="6"/>
      <c r="Y58" s="6"/>
      <c r="Z58" s="3"/>
      <c r="AA58" s="3"/>
      <c r="AB58" s="6"/>
      <c r="AC58" s="6"/>
      <c r="AD58" s="6"/>
      <c r="AE58" s="6"/>
      <c r="AF58" s="6"/>
      <c r="AG58" s="6"/>
      <c r="AH58" s="6"/>
    </row>
    <row r="59" spans="1:34" s="7" customFormat="1" x14ac:dyDescent="0.3">
      <c r="A59" s="36">
        <v>28</v>
      </c>
      <c r="B59" s="37" t="s">
        <v>99</v>
      </c>
      <c r="C59" s="38" t="s">
        <v>154</v>
      </c>
      <c r="D59" s="39" t="s">
        <v>155</v>
      </c>
      <c r="E59" s="40">
        <v>246.11</v>
      </c>
      <c r="F59" s="41" t="s">
        <v>98</v>
      </c>
      <c r="G59" s="42">
        <v>8.23</v>
      </c>
      <c r="H59" s="42"/>
      <c r="I59" s="42">
        <f>ROUND(E59*G59,2)</f>
        <v>2025.49</v>
      </c>
      <c r="J59" s="42">
        <f t="shared" si="8"/>
        <v>2025.49</v>
      </c>
      <c r="K59" s="43">
        <v>4.8500000000000001E-3</v>
      </c>
      <c r="L59" s="43">
        <f t="shared" si="9"/>
        <v>1.1936335</v>
      </c>
      <c r="M59" s="40"/>
      <c r="N59" s="40">
        <f t="shared" si="10"/>
        <v>0</v>
      </c>
      <c r="O59" s="41">
        <v>20</v>
      </c>
      <c r="P59" s="6"/>
      <c r="Q59" s="5"/>
      <c r="R59" s="5"/>
      <c r="S59" s="5"/>
      <c r="T59" s="9"/>
      <c r="U59" s="9"/>
      <c r="V59" s="9"/>
      <c r="W59" s="5"/>
      <c r="X59" s="6"/>
      <c r="Y59" s="6"/>
      <c r="Z59" s="3"/>
      <c r="AA59" s="3"/>
      <c r="AB59" s="6"/>
      <c r="AC59" s="6"/>
      <c r="AD59" s="6"/>
      <c r="AE59" s="6"/>
      <c r="AF59" s="6"/>
      <c r="AG59" s="6"/>
      <c r="AH59" s="6"/>
    </row>
    <row r="60" spans="1:34" s="7" customFormat="1" x14ac:dyDescent="0.3">
      <c r="A60" s="36">
        <v>29</v>
      </c>
      <c r="B60" s="37" t="s">
        <v>99</v>
      </c>
      <c r="C60" s="38" t="s">
        <v>156</v>
      </c>
      <c r="D60" s="39" t="s">
        <v>157</v>
      </c>
      <c r="E60" s="40">
        <v>349.84</v>
      </c>
      <c r="F60" s="41" t="s">
        <v>98</v>
      </c>
      <c r="G60" s="42">
        <v>9.1</v>
      </c>
      <c r="H60" s="42"/>
      <c r="I60" s="42">
        <f>ROUND(E60*G60,2)</f>
        <v>3183.54</v>
      </c>
      <c r="J60" s="42">
        <f t="shared" si="8"/>
        <v>3183.54</v>
      </c>
      <c r="K60" s="43">
        <v>6.1999999999999998E-3</v>
      </c>
      <c r="L60" s="43">
        <f t="shared" si="9"/>
        <v>2.1690079999999998</v>
      </c>
      <c r="M60" s="40"/>
      <c r="N60" s="40">
        <f t="shared" si="10"/>
        <v>0</v>
      </c>
      <c r="O60" s="41">
        <v>20</v>
      </c>
      <c r="P60" s="6"/>
      <c r="Q60" s="5"/>
      <c r="R60" s="5"/>
      <c r="S60" s="5"/>
      <c r="T60" s="9"/>
      <c r="U60" s="9"/>
      <c r="V60" s="9"/>
      <c r="W60" s="5"/>
      <c r="X60" s="6"/>
      <c r="Y60" s="6"/>
      <c r="Z60" s="3"/>
      <c r="AA60" s="3"/>
      <c r="AB60" s="6"/>
      <c r="AC60" s="6"/>
      <c r="AD60" s="6"/>
      <c r="AE60" s="6"/>
      <c r="AF60" s="6"/>
      <c r="AG60" s="6"/>
      <c r="AH60" s="6"/>
    </row>
    <row r="61" spans="1:34" s="7" customFormat="1" x14ac:dyDescent="0.3">
      <c r="A61" s="36">
        <v>30</v>
      </c>
      <c r="B61" s="37" t="s">
        <v>147</v>
      </c>
      <c r="C61" s="38" t="s">
        <v>158</v>
      </c>
      <c r="D61" s="39" t="s">
        <v>159</v>
      </c>
      <c r="E61" s="40">
        <v>2</v>
      </c>
      <c r="F61" s="41" t="s">
        <v>160</v>
      </c>
      <c r="G61" s="42">
        <v>8.3800000000000008</v>
      </c>
      <c r="H61" s="42">
        <f>ROUND(E61*G61,2)</f>
        <v>16.760000000000002</v>
      </c>
      <c r="I61" s="42"/>
      <c r="J61" s="42">
        <f t="shared" si="8"/>
        <v>16.760000000000002</v>
      </c>
      <c r="K61" s="43">
        <v>1.9000000000000001E-4</v>
      </c>
      <c r="L61" s="43">
        <f t="shared" si="9"/>
        <v>3.8000000000000002E-4</v>
      </c>
      <c r="M61" s="40"/>
      <c r="N61" s="40">
        <f t="shared" si="10"/>
        <v>0</v>
      </c>
      <c r="O61" s="41">
        <v>20</v>
      </c>
      <c r="P61" s="6"/>
      <c r="Q61" s="5"/>
      <c r="R61" s="5"/>
      <c r="S61" s="5"/>
      <c r="T61" s="9"/>
      <c r="U61" s="9"/>
      <c r="V61" s="9"/>
      <c r="W61" s="5"/>
      <c r="X61" s="6"/>
      <c r="Y61" s="6"/>
      <c r="Z61" s="3"/>
      <c r="AA61" s="3"/>
      <c r="AB61" s="6"/>
      <c r="AC61" s="6"/>
      <c r="AD61" s="6"/>
      <c r="AE61" s="6"/>
      <c r="AF61" s="6"/>
      <c r="AG61" s="6"/>
      <c r="AH61" s="6"/>
    </row>
    <row r="62" spans="1:34" s="7" customFormat="1" x14ac:dyDescent="0.3">
      <c r="A62" s="36">
        <v>31</v>
      </c>
      <c r="B62" s="37" t="s">
        <v>147</v>
      </c>
      <c r="C62" s="38" t="s">
        <v>161</v>
      </c>
      <c r="D62" s="39" t="s">
        <v>162</v>
      </c>
      <c r="E62" s="40">
        <v>3.706</v>
      </c>
      <c r="F62" s="41" t="s">
        <v>128</v>
      </c>
      <c r="G62" s="42">
        <v>41.67</v>
      </c>
      <c r="H62" s="42">
        <f>ROUND(E62*G62,2)</f>
        <v>154.43</v>
      </c>
      <c r="I62" s="42"/>
      <c r="J62" s="42">
        <f t="shared" si="8"/>
        <v>154.43</v>
      </c>
      <c r="K62" s="43"/>
      <c r="L62" s="43">
        <f t="shared" si="9"/>
        <v>0</v>
      </c>
      <c r="M62" s="40"/>
      <c r="N62" s="40">
        <f t="shared" si="10"/>
        <v>0</v>
      </c>
      <c r="O62" s="41">
        <v>20</v>
      </c>
      <c r="P62" s="6"/>
      <c r="Q62" s="5"/>
      <c r="R62" s="5"/>
      <c r="S62" s="5"/>
      <c r="T62" s="9"/>
      <c r="U62" s="9"/>
      <c r="V62" s="9"/>
      <c r="W62" s="5"/>
      <c r="X62" s="6"/>
      <c r="Y62" s="6"/>
      <c r="Z62" s="3"/>
      <c r="AA62" s="3"/>
      <c r="AB62" s="6"/>
      <c r="AC62" s="6"/>
      <c r="AD62" s="6"/>
      <c r="AE62" s="6"/>
      <c r="AF62" s="6"/>
      <c r="AG62" s="6"/>
      <c r="AH62" s="6"/>
    </row>
    <row r="63" spans="1:34" s="7" customFormat="1" x14ac:dyDescent="0.3">
      <c r="A63" s="36">
        <v>32</v>
      </c>
      <c r="B63" s="37" t="s">
        <v>147</v>
      </c>
      <c r="C63" s="38" t="s">
        <v>163</v>
      </c>
      <c r="D63" s="39" t="s">
        <v>164</v>
      </c>
      <c r="E63" s="40">
        <v>3.706</v>
      </c>
      <c r="F63" s="41" t="s">
        <v>128</v>
      </c>
      <c r="G63" s="42">
        <v>6.58</v>
      </c>
      <c r="H63" s="42">
        <f>ROUND(E63*G63,2)</f>
        <v>24.39</v>
      </c>
      <c r="I63" s="42"/>
      <c r="J63" s="42">
        <f t="shared" si="8"/>
        <v>24.39</v>
      </c>
      <c r="K63" s="43"/>
      <c r="L63" s="43">
        <f t="shared" si="9"/>
        <v>0</v>
      </c>
      <c r="M63" s="40"/>
      <c r="N63" s="40">
        <f t="shared" si="10"/>
        <v>0</v>
      </c>
      <c r="O63" s="41">
        <v>20</v>
      </c>
      <c r="P63" s="6"/>
      <c r="Q63" s="5"/>
      <c r="R63" s="5"/>
      <c r="S63" s="5"/>
      <c r="T63" s="9"/>
      <c r="U63" s="9"/>
      <c r="V63" s="9"/>
      <c r="W63" s="5"/>
      <c r="X63" s="6"/>
      <c r="Y63" s="6"/>
      <c r="Z63" s="3"/>
      <c r="AA63" s="3"/>
      <c r="AB63" s="6"/>
      <c r="AC63" s="6"/>
      <c r="AD63" s="6"/>
      <c r="AE63" s="6"/>
      <c r="AF63" s="6"/>
      <c r="AG63" s="6"/>
      <c r="AH63" s="6"/>
    </row>
    <row r="64" spans="1:34" s="7" customFormat="1" x14ac:dyDescent="0.3">
      <c r="A64" s="36"/>
      <c r="B64" s="37"/>
      <c r="C64" s="38"/>
      <c r="D64" s="45" t="s">
        <v>165</v>
      </c>
      <c r="E64" s="46">
        <f>J64</f>
        <v>10385.4</v>
      </c>
      <c r="F64" s="41"/>
      <c r="G64" s="42"/>
      <c r="H64" s="46">
        <f>SUM(H54:H63)</f>
        <v>5176.3700000000008</v>
      </c>
      <c r="I64" s="46">
        <f>SUM(I54:I63)</f>
        <v>5209.03</v>
      </c>
      <c r="J64" s="46">
        <f>SUM(J54:J63)</f>
        <v>10385.4</v>
      </c>
      <c r="K64" s="43"/>
      <c r="L64" s="47">
        <f>SUM(L54:L63)</f>
        <v>3.7062536999999995</v>
      </c>
      <c r="M64" s="40"/>
      <c r="N64" s="48">
        <f>SUM(N54:N63)</f>
        <v>0.43402000000000002</v>
      </c>
      <c r="O64" s="41"/>
      <c r="P64" s="6"/>
      <c r="Q64" s="5"/>
      <c r="R64" s="5"/>
      <c r="S64" s="5"/>
      <c r="T64" s="9"/>
      <c r="U64" s="9"/>
      <c r="V64" s="9"/>
      <c r="W64" s="5"/>
      <c r="X64" s="6"/>
      <c r="Y64" s="6"/>
      <c r="Z64" s="3"/>
      <c r="AA64" s="3"/>
      <c r="AB64" s="6"/>
      <c r="AC64" s="6"/>
      <c r="AD64" s="6"/>
      <c r="AE64" s="6"/>
      <c r="AF64" s="6"/>
      <c r="AG64" s="6"/>
      <c r="AH64" s="6"/>
    </row>
    <row r="65" spans="1:34" s="7" customFormat="1" x14ac:dyDescent="0.3">
      <c r="A65" s="36"/>
      <c r="B65" s="37"/>
      <c r="C65" s="38"/>
      <c r="D65" s="39"/>
      <c r="E65" s="40"/>
      <c r="F65" s="41"/>
      <c r="G65" s="42"/>
      <c r="H65" s="42"/>
      <c r="I65" s="42"/>
      <c r="J65" s="42"/>
      <c r="K65" s="43"/>
      <c r="L65" s="43"/>
      <c r="M65" s="40"/>
      <c r="N65" s="40"/>
      <c r="O65" s="41"/>
      <c r="P65" s="6"/>
      <c r="Q65" s="5"/>
      <c r="R65" s="5"/>
      <c r="S65" s="5"/>
      <c r="T65" s="9"/>
      <c r="U65" s="9"/>
      <c r="V65" s="9"/>
      <c r="W65" s="5"/>
      <c r="X65" s="6"/>
      <c r="Y65" s="6"/>
      <c r="Z65" s="3"/>
      <c r="AA65" s="3"/>
      <c r="AB65" s="6"/>
      <c r="AC65" s="6"/>
      <c r="AD65" s="6"/>
      <c r="AE65" s="6"/>
      <c r="AF65" s="6"/>
      <c r="AG65" s="6"/>
      <c r="AH65" s="6"/>
    </row>
    <row r="66" spans="1:34" s="7" customFormat="1" x14ac:dyDescent="0.3">
      <c r="A66" s="36"/>
      <c r="B66" s="38" t="s">
        <v>166</v>
      </c>
      <c r="C66" s="38"/>
      <c r="D66" s="39"/>
      <c r="E66" s="40"/>
      <c r="F66" s="41"/>
      <c r="G66" s="42"/>
      <c r="H66" s="42"/>
      <c r="I66" s="42"/>
      <c r="J66" s="42"/>
      <c r="K66" s="43"/>
      <c r="L66" s="43"/>
      <c r="M66" s="40"/>
      <c r="N66" s="40"/>
      <c r="O66" s="41"/>
      <c r="P66" s="6"/>
      <c r="Q66" s="5"/>
      <c r="R66" s="5"/>
      <c r="S66" s="5"/>
      <c r="T66" s="9"/>
      <c r="U66" s="9"/>
      <c r="V66" s="9"/>
      <c r="W66" s="5"/>
      <c r="X66" s="6"/>
      <c r="Y66" s="6"/>
      <c r="Z66" s="3"/>
      <c r="AA66" s="3"/>
      <c r="AB66" s="6"/>
      <c r="AC66" s="6"/>
      <c r="AD66" s="6"/>
      <c r="AE66" s="6"/>
      <c r="AF66" s="6"/>
      <c r="AG66" s="6"/>
      <c r="AH66" s="6"/>
    </row>
    <row r="67" spans="1:34" s="7" customFormat="1" x14ac:dyDescent="0.3">
      <c r="A67" s="36">
        <v>33</v>
      </c>
      <c r="B67" s="37" t="s">
        <v>167</v>
      </c>
      <c r="C67" s="38" t="s">
        <v>168</v>
      </c>
      <c r="D67" s="39" t="s">
        <v>169</v>
      </c>
      <c r="E67" s="40">
        <v>8</v>
      </c>
      <c r="F67" s="41" t="s">
        <v>160</v>
      </c>
      <c r="G67" s="42">
        <v>0.97</v>
      </c>
      <c r="H67" s="42">
        <f>ROUND(E67*G67,2)</f>
        <v>7.76</v>
      </c>
      <c r="I67" s="42"/>
      <c r="J67" s="42">
        <f>ROUND(E67*G67,2)</f>
        <v>7.76</v>
      </c>
      <c r="K67" s="43"/>
      <c r="L67" s="43">
        <f>E67*K67</f>
        <v>0</v>
      </c>
      <c r="M67" s="40"/>
      <c r="N67" s="40">
        <f>E67*M67</f>
        <v>0</v>
      </c>
      <c r="O67" s="41">
        <v>20</v>
      </c>
      <c r="P67" s="6"/>
      <c r="Q67" s="5"/>
      <c r="R67" s="5"/>
      <c r="S67" s="5"/>
      <c r="T67" s="9"/>
      <c r="U67" s="9"/>
      <c r="V67" s="9"/>
      <c r="W67" s="5"/>
      <c r="X67" s="6"/>
      <c r="Y67" s="6"/>
      <c r="Z67" s="3"/>
      <c r="AA67" s="3"/>
      <c r="AB67" s="6"/>
      <c r="AC67" s="6"/>
      <c r="AD67" s="6"/>
      <c r="AE67" s="6"/>
      <c r="AF67" s="6"/>
      <c r="AG67" s="6"/>
      <c r="AH67" s="6"/>
    </row>
    <row r="68" spans="1:34" s="7" customFormat="1" x14ac:dyDescent="0.3">
      <c r="A68" s="36">
        <v>34</v>
      </c>
      <c r="B68" s="37" t="s">
        <v>99</v>
      </c>
      <c r="C68" s="38" t="s">
        <v>170</v>
      </c>
      <c r="D68" s="39" t="s">
        <v>171</v>
      </c>
      <c r="E68" s="40">
        <v>8</v>
      </c>
      <c r="F68" s="41" t="s">
        <v>160</v>
      </c>
      <c r="G68" s="42">
        <v>18</v>
      </c>
      <c r="H68" s="42"/>
      <c r="I68" s="42">
        <f>ROUND(E68*G68,2)</f>
        <v>144</v>
      </c>
      <c r="J68" s="42">
        <f>ROUND(E68*G68,2)</f>
        <v>144</v>
      </c>
      <c r="K68" s="43"/>
      <c r="L68" s="43">
        <f>E68*K68</f>
        <v>0</v>
      </c>
      <c r="M68" s="40"/>
      <c r="N68" s="40">
        <f>E68*M68</f>
        <v>0</v>
      </c>
      <c r="O68" s="41">
        <v>20</v>
      </c>
      <c r="P68" s="6"/>
      <c r="Q68" s="5"/>
      <c r="R68" s="5"/>
      <c r="S68" s="5"/>
      <c r="T68" s="9"/>
      <c r="U68" s="9"/>
      <c r="V68" s="9"/>
      <c r="W68" s="5"/>
      <c r="X68" s="6"/>
      <c r="Y68" s="6"/>
      <c r="Z68" s="3"/>
      <c r="AA68" s="3"/>
      <c r="AB68" s="6"/>
      <c r="AC68" s="6"/>
      <c r="AD68" s="6"/>
      <c r="AE68" s="6"/>
      <c r="AF68" s="6"/>
      <c r="AG68" s="6"/>
      <c r="AH68" s="6"/>
    </row>
    <row r="69" spans="1:34" s="7" customFormat="1" x14ac:dyDescent="0.3">
      <c r="A69" s="36">
        <v>35</v>
      </c>
      <c r="B69" s="37" t="s">
        <v>167</v>
      </c>
      <c r="C69" s="38" t="s">
        <v>172</v>
      </c>
      <c r="D69" s="39" t="s">
        <v>173</v>
      </c>
      <c r="E69" s="40"/>
      <c r="F69" s="41" t="s">
        <v>128</v>
      </c>
      <c r="G69" s="42">
        <v>39.119999999999997</v>
      </c>
      <c r="H69" s="42">
        <f>ROUND(E69*G69,2)</f>
        <v>0</v>
      </c>
      <c r="I69" s="42"/>
      <c r="J69" s="42">
        <f>ROUND(E69*G69,2)</f>
        <v>0</v>
      </c>
      <c r="K69" s="43"/>
      <c r="L69" s="43">
        <f>E69*K69</f>
        <v>0</v>
      </c>
      <c r="M69" s="40"/>
      <c r="N69" s="40">
        <f>E69*M69</f>
        <v>0</v>
      </c>
      <c r="O69" s="41">
        <v>20</v>
      </c>
      <c r="P69" s="6"/>
      <c r="Q69" s="5"/>
      <c r="R69" s="5"/>
      <c r="S69" s="5"/>
      <c r="T69" s="9"/>
      <c r="U69" s="9"/>
      <c r="V69" s="9"/>
      <c r="W69" s="5"/>
      <c r="X69" s="6"/>
      <c r="Y69" s="6"/>
      <c r="Z69" s="3"/>
      <c r="AA69" s="3"/>
      <c r="AB69" s="6"/>
      <c r="AC69" s="6"/>
      <c r="AD69" s="6"/>
      <c r="AE69" s="6"/>
      <c r="AF69" s="6"/>
      <c r="AG69" s="6"/>
      <c r="AH69" s="6"/>
    </row>
    <row r="70" spans="1:34" s="7" customFormat="1" x14ac:dyDescent="0.3">
      <c r="A70" s="36">
        <v>36</v>
      </c>
      <c r="B70" s="37" t="s">
        <v>167</v>
      </c>
      <c r="C70" s="38" t="s">
        <v>174</v>
      </c>
      <c r="D70" s="39" t="s">
        <v>175</v>
      </c>
      <c r="E70" s="40"/>
      <c r="F70" s="41" t="s">
        <v>128</v>
      </c>
      <c r="G70" s="42">
        <v>9.35</v>
      </c>
      <c r="H70" s="42">
        <f>ROUND(E70*G70,2)</f>
        <v>0</v>
      </c>
      <c r="I70" s="42"/>
      <c r="J70" s="42">
        <f>ROUND(E70*G70,2)</f>
        <v>0</v>
      </c>
      <c r="K70" s="43"/>
      <c r="L70" s="43">
        <f>E70*K70</f>
        <v>0</v>
      </c>
      <c r="M70" s="40"/>
      <c r="N70" s="40">
        <f>E70*M70</f>
        <v>0</v>
      </c>
      <c r="O70" s="41">
        <v>20</v>
      </c>
      <c r="P70" s="6"/>
      <c r="Q70" s="5"/>
      <c r="R70" s="5"/>
      <c r="S70" s="5"/>
      <c r="T70" s="9"/>
      <c r="U70" s="9"/>
      <c r="V70" s="9"/>
      <c r="W70" s="5"/>
      <c r="X70" s="6"/>
      <c r="Y70" s="6"/>
      <c r="Z70" s="3"/>
      <c r="AA70" s="3"/>
      <c r="AB70" s="6"/>
      <c r="AC70" s="6"/>
      <c r="AD70" s="6"/>
      <c r="AE70" s="6"/>
      <c r="AF70" s="6"/>
      <c r="AG70" s="6"/>
      <c r="AH70" s="6"/>
    </row>
    <row r="71" spans="1:34" s="7" customFormat="1" x14ac:dyDescent="0.3">
      <c r="A71" s="36"/>
      <c r="B71" s="37"/>
      <c r="C71" s="38"/>
      <c r="D71" s="45" t="s">
        <v>176</v>
      </c>
      <c r="E71" s="46">
        <f>J71</f>
        <v>151.76</v>
      </c>
      <c r="F71" s="41"/>
      <c r="G71" s="42"/>
      <c r="H71" s="46">
        <f>SUM(H66:H70)</f>
        <v>7.76</v>
      </c>
      <c r="I71" s="46">
        <f>SUM(I66:I70)</f>
        <v>144</v>
      </c>
      <c r="J71" s="46">
        <f>SUM(J66:J70)</f>
        <v>151.76</v>
      </c>
      <c r="K71" s="43"/>
      <c r="L71" s="47">
        <f>SUM(L66:L70)</f>
        <v>0</v>
      </c>
      <c r="M71" s="40"/>
      <c r="N71" s="48">
        <f>SUM(N66:N70)</f>
        <v>0</v>
      </c>
      <c r="O71" s="41"/>
      <c r="P71" s="6"/>
      <c r="Q71" s="5"/>
      <c r="R71" s="5"/>
      <c r="S71" s="5"/>
      <c r="T71" s="9"/>
      <c r="U71" s="9"/>
      <c r="V71" s="9"/>
      <c r="W71" s="5"/>
      <c r="X71" s="6"/>
      <c r="Y71" s="6"/>
      <c r="Z71" s="3"/>
      <c r="AA71" s="3"/>
      <c r="AB71" s="6"/>
      <c r="AC71" s="6"/>
      <c r="AD71" s="6"/>
      <c r="AE71" s="6"/>
      <c r="AF71" s="6"/>
      <c r="AG71" s="6"/>
      <c r="AH71" s="6"/>
    </row>
    <row r="72" spans="1:34" s="7" customFormat="1" x14ac:dyDescent="0.3">
      <c r="A72" s="36"/>
      <c r="B72" s="37"/>
      <c r="C72" s="38"/>
      <c r="D72" s="39"/>
      <c r="E72" s="40"/>
      <c r="F72" s="41"/>
      <c r="G72" s="42"/>
      <c r="H72" s="42"/>
      <c r="I72" s="42"/>
      <c r="J72" s="42"/>
      <c r="K72" s="43"/>
      <c r="L72" s="43"/>
      <c r="M72" s="40"/>
      <c r="N72" s="40"/>
      <c r="O72" s="41"/>
      <c r="P72" s="6"/>
      <c r="Q72" s="5"/>
      <c r="R72" s="5"/>
      <c r="S72" s="5"/>
      <c r="T72" s="9"/>
      <c r="U72" s="9"/>
      <c r="V72" s="9"/>
      <c r="W72" s="5"/>
      <c r="X72" s="6"/>
      <c r="Y72" s="6"/>
      <c r="Z72" s="3"/>
      <c r="AA72" s="3"/>
      <c r="AB72" s="6"/>
      <c r="AC72" s="6"/>
      <c r="AD72" s="6"/>
      <c r="AE72" s="6"/>
      <c r="AF72" s="6"/>
      <c r="AG72" s="6"/>
      <c r="AH72" s="6"/>
    </row>
    <row r="73" spans="1:34" s="7" customFormat="1" x14ac:dyDescent="0.3">
      <c r="A73" s="36"/>
      <c r="B73" s="38" t="s">
        <v>177</v>
      </c>
      <c r="C73" s="38"/>
      <c r="D73" s="39"/>
      <c r="E73" s="40"/>
      <c r="F73" s="41"/>
      <c r="G73" s="42"/>
      <c r="H73" s="42"/>
      <c r="I73" s="42"/>
      <c r="J73" s="42"/>
      <c r="K73" s="43"/>
      <c r="L73" s="43"/>
      <c r="M73" s="40"/>
      <c r="N73" s="40"/>
      <c r="O73" s="41"/>
      <c r="P73" s="6"/>
      <c r="Q73" s="5"/>
      <c r="R73" s="5"/>
      <c r="S73" s="5"/>
      <c r="T73" s="9"/>
      <c r="U73" s="9"/>
      <c r="V73" s="9"/>
      <c r="W73" s="5"/>
      <c r="X73" s="6"/>
      <c r="Y73" s="6"/>
      <c r="Z73" s="3"/>
      <c r="AA73" s="3"/>
      <c r="AB73" s="6"/>
      <c r="AC73" s="6"/>
      <c r="AD73" s="6"/>
      <c r="AE73" s="6"/>
      <c r="AF73" s="6"/>
      <c r="AG73" s="6"/>
      <c r="AH73" s="6"/>
    </row>
    <row r="74" spans="1:34" s="7" customFormat="1" x14ac:dyDescent="0.3">
      <c r="A74" s="36">
        <v>37</v>
      </c>
      <c r="B74" s="37" t="s">
        <v>178</v>
      </c>
      <c r="C74" s="38" t="s">
        <v>179</v>
      </c>
      <c r="D74" s="39" t="s">
        <v>180</v>
      </c>
      <c r="E74" s="40">
        <v>2</v>
      </c>
      <c r="F74" s="41" t="s">
        <v>160</v>
      </c>
      <c r="G74" s="42">
        <v>123.14</v>
      </c>
      <c r="H74" s="42">
        <f t="shared" ref="H74:H79" si="11">ROUND(E74*G74,2)</f>
        <v>246.28</v>
      </c>
      <c r="I74" s="42"/>
      <c r="J74" s="42">
        <f t="shared" ref="J74:J79" si="12">ROUND(E74*G74,2)</f>
        <v>246.28</v>
      </c>
      <c r="K74" s="43"/>
      <c r="L74" s="43">
        <f t="shared" ref="L74:L79" si="13">E74*K74</f>
        <v>0</v>
      </c>
      <c r="M74" s="40"/>
      <c r="N74" s="40">
        <f t="shared" ref="N74:N79" si="14">E74*M74</f>
        <v>0</v>
      </c>
      <c r="O74" s="41">
        <v>20</v>
      </c>
      <c r="P74" s="6"/>
      <c r="Q74" s="5"/>
      <c r="R74" s="5"/>
      <c r="S74" s="5"/>
      <c r="T74" s="9"/>
      <c r="U74" s="9"/>
      <c r="V74" s="9"/>
      <c r="W74" s="5"/>
      <c r="X74" s="6"/>
      <c r="Y74" s="6"/>
      <c r="Z74" s="3"/>
      <c r="AA74" s="3"/>
      <c r="AB74" s="6"/>
      <c r="AC74" s="6"/>
      <c r="AD74" s="6"/>
      <c r="AE74" s="6"/>
      <c r="AF74" s="6"/>
      <c r="AG74" s="6"/>
      <c r="AH74" s="6"/>
    </row>
    <row r="75" spans="1:34" s="7" customFormat="1" x14ac:dyDescent="0.3">
      <c r="A75" s="36">
        <v>38</v>
      </c>
      <c r="B75" s="37" t="s">
        <v>178</v>
      </c>
      <c r="C75" s="38" t="s">
        <v>181</v>
      </c>
      <c r="D75" s="39" t="s">
        <v>182</v>
      </c>
      <c r="E75" s="40">
        <v>2</v>
      </c>
      <c r="F75" s="41" t="s">
        <v>160</v>
      </c>
      <c r="G75" s="42">
        <v>32.83</v>
      </c>
      <c r="H75" s="42">
        <f t="shared" si="11"/>
        <v>65.66</v>
      </c>
      <c r="I75" s="42"/>
      <c r="J75" s="42">
        <f t="shared" si="12"/>
        <v>65.66</v>
      </c>
      <c r="K75" s="43">
        <v>5.0000000000000001E-3</v>
      </c>
      <c r="L75" s="43">
        <f t="shared" si="13"/>
        <v>0.01</v>
      </c>
      <c r="M75" s="40"/>
      <c r="N75" s="40">
        <f t="shared" si="14"/>
        <v>0</v>
      </c>
      <c r="O75" s="41">
        <v>20</v>
      </c>
      <c r="P75" s="6"/>
      <c r="Q75" s="5"/>
      <c r="R75" s="5"/>
      <c r="S75" s="5"/>
      <c r="T75" s="9"/>
      <c r="U75" s="9"/>
      <c r="V75" s="9"/>
      <c r="W75" s="5"/>
      <c r="X75" s="6"/>
      <c r="Y75" s="6"/>
      <c r="Z75" s="3"/>
      <c r="AA75" s="3"/>
      <c r="AB75" s="6"/>
      <c r="AC75" s="6"/>
      <c r="AD75" s="6"/>
      <c r="AE75" s="6"/>
      <c r="AF75" s="6"/>
      <c r="AG75" s="6"/>
      <c r="AH75" s="6"/>
    </row>
    <row r="76" spans="1:34" s="7" customFormat="1" x14ac:dyDescent="0.3">
      <c r="A76" s="36">
        <v>39</v>
      </c>
      <c r="B76" s="37" t="s">
        <v>178</v>
      </c>
      <c r="C76" s="38" t="s">
        <v>183</v>
      </c>
      <c r="D76" s="39" t="s">
        <v>184</v>
      </c>
      <c r="E76" s="40">
        <v>22</v>
      </c>
      <c r="F76" s="41" t="s">
        <v>105</v>
      </c>
      <c r="G76" s="42">
        <v>9.42</v>
      </c>
      <c r="H76" s="42">
        <f t="shared" si="11"/>
        <v>207.24</v>
      </c>
      <c r="I76" s="42"/>
      <c r="J76" s="42">
        <f t="shared" si="12"/>
        <v>207.24</v>
      </c>
      <c r="K76" s="43"/>
      <c r="L76" s="43">
        <f t="shared" si="13"/>
        <v>0</v>
      </c>
      <c r="M76" s="40"/>
      <c r="N76" s="40">
        <f t="shared" si="14"/>
        <v>0</v>
      </c>
      <c r="O76" s="41">
        <v>20</v>
      </c>
      <c r="P76" s="6"/>
      <c r="Q76" s="5"/>
      <c r="R76" s="5"/>
      <c r="S76" s="5"/>
      <c r="T76" s="9"/>
      <c r="U76" s="9"/>
      <c r="V76" s="9"/>
      <c r="W76" s="5"/>
      <c r="X76" s="6"/>
      <c r="Y76" s="6"/>
      <c r="Z76" s="3"/>
      <c r="AA76" s="3"/>
      <c r="AB76" s="6"/>
      <c r="AC76" s="6"/>
      <c r="AD76" s="6"/>
      <c r="AE76" s="6"/>
      <c r="AF76" s="6"/>
      <c r="AG76" s="6"/>
      <c r="AH76" s="6"/>
    </row>
    <row r="77" spans="1:34" s="7" customFormat="1" x14ac:dyDescent="0.3">
      <c r="A77" s="36">
        <v>40</v>
      </c>
      <c r="B77" s="37" t="s">
        <v>178</v>
      </c>
      <c r="C77" s="38" t="s">
        <v>185</v>
      </c>
      <c r="D77" s="39" t="s">
        <v>186</v>
      </c>
      <c r="E77" s="40">
        <v>4</v>
      </c>
      <c r="F77" s="41" t="s">
        <v>187</v>
      </c>
      <c r="G77" s="42">
        <v>20.09</v>
      </c>
      <c r="H77" s="42">
        <f t="shared" si="11"/>
        <v>80.36</v>
      </c>
      <c r="I77" s="42"/>
      <c r="J77" s="42">
        <f t="shared" si="12"/>
        <v>80.36</v>
      </c>
      <c r="K77" s="43"/>
      <c r="L77" s="43">
        <f t="shared" si="13"/>
        <v>0</v>
      </c>
      <c r="M77" s="40"/>
      <c r="N77" s="40">
        <f t="shared" si="14"/>
        <v>0</v>
      </c>
      <c r="O77" s="41">
        <v>20</v>
      </c>
      <c r="P77" s="6"/>
      <c r="Q77" s="5"/>
      <c r="R77" s="5"/>
      <c r="S77" s="5"/>
      <c r="T77" s="9"/>
      <c r="U77" s="9"/>
      <c r="V77" s="9"/>
      <c r="W77" s="5"/>
      <c r="X77" s="6"/>
      <c r="Y77" s="6"/>
      <c r="Z77" s="3"/>
      <c r="AA77" s="3"/>
      <c r="AB77" s="6"/>
      <c r="AC77" s="6"/>
      <c r="AD77" s="6"/>
      <c r="AE77" s="6"/>
      <c r="AF77" s="6"/>
      <c r="AG77" s="6"/>
      <c r="AH77" s="6"/>
    </row>
    <row r="78" spans="1:34" s="7" customFormat="1" x14ac:dyDescent="0.3">
      <c r="A78" s="36">
        <v>41</v>
      </c>
      <c r="B78" s="37" t="s">
        <v>178</v>
      </c>
      <c r="C78" s="38" t="s">
        <v>188</v>
      </c>
      <c r="D78" s="39" t="s">
        <v>189</v>
      </c>
      <c r="E78" s="40">
        <v>0.01</v>
      </c>
      <c r="F78" s="41" t="s">
        <v>128</v>
      </c>
      <c r="G78" s="42">
        <v>28.79</v>
      </c>
      <c r="H78" s="42">
        <f t="shared" si="11"/>
        <v>0.28999999999999998</v>
      </c>
      <c r="I78" s="42"/>
      <c r="J78" s="42">
        <f t="shared" si="12"/>
        <v>0.28999999999999998</v>
      </c>
      <c r="K78" s="43"/>
      <c r="L78" s="43">
        <f t="shared" si="13"/>
        <v>0</v>
      </c>
      <c r="M78" s="40"/>
      <c r="N78" s="40">
        <f t="shared" si="14"/>
        <v>0</v>
      </c>
      <c r="O78" s="41">
        <v>20</v>
      </c>
      <c r="P78" s="6"/>
      <c r="Q78" s="5"/>
      <c r="R78" s="5"/>
      <c r="S78" s="5"/>
      <c r="T78" s="9"/>
      <c r="U78" s="9"/>
      <c r="V78" s="9"/>
      <c r="W78" s="5"/>
      <c r="X78" s="6"/>
      <c r="Y78" s="6"/>
      <c r="Z78" s="3"/>
      <c r="AA78" s="3"/>
      <c r="AB78" s="6"/>
      <c r="AC78" s="6"/>
      <c r="AD78" s="6"/>
      <c r="AE78" s="6"/>
      <c r="AF78" s="6"/>
      <c r="AG78" s="6"/>
      <c r="AH78" s="6"/>
    </row>
    <row r="79" spans="1:34" s="7" customFormat="1" x14ac:dyDescent="0.3">
      <c r="A79" s="36">
        <v>42</v>
      </c>
      <c r="B79" s="37" t="s">
        <v>178</v>
      </c>
      <c r="C79" s="38" t="s">
        <v>190</v>
      </c>
      <c r="D79" s="39" t="s">
        <v>191</v>
      </c>
      <c r="E79" s="40">
        <v>0.01</v>
      </c>
      <c r="F79" s="41" t="s">
        <v>128</v>
      </c>
      <c r="G79" s="42">
        <v>15.29</v>
      </c>
      <c r="H79" s="42">
        <f t="shared" si="11"/>
        <v>0.15</v>
      </c>
      <c r="I79" s="42"/>
      <c r="J79" s="42">
        <f t="shared" si="12"/>
        <v>0.15</v>
      </c>
      <c r="K79" s="43"/>
      <c r="L79" s="43">
        <f t="shared" si="13"/>
        <v>0</v>
      </c>
      <c r="M79" s="40"/>
      <c r="N79" s="40">
        <f t="shared" si="14"/>
        <v>0</v>
      </c>
      <c r="O79" s="41">
        <v>20</v>
      </c>
      <c r="P79" s="6"/>
      <c r="Q79" s="5"/>
      <c r="R79" s="5"/>
      <c r="S79" s="5"/>
      <c r="T79" s="9"/>
      <c r="U79" s="9"/>
      <c r="V79" s="9"/>
      <c r="W79" s="5"/>
      <c r="X79" s="6"/>
      <c r="Y79" s="6"/>
      <c r="Z79" s="3"/>
      <c r="AA79" s="3"/>
      <c r="AB79" s="6"/>
      <c r="AC79" s="6"/>
      <c r="AD79" s="6"/>
      <c r="AE79" s="6"/>
      <c r="AF79" s="6"/>
      <c r="AG79" s="6"/>
      <c r="AH79" s="6"/>
    </row>
    <row r="80" spans="1:34" s="7" customFormat="1" x14ac:dyDescent="0.3">
      <c r="A80" s="36"/>
      <c r="B80" s="37"/>
      <c r="C80" s="38"/>
      <c r="D80" s="45" t="s">
        <v>192</v>
      </c>
      <c r="E80" s="46">
        <f>J80</f>
        <v>599.98</v>
      </c>
      <c r="F80" s="41"/>
      <c r="G80" s="42"/>
      <c r="H80" s="46">
        <f>SUM(H73:H79)</f>
        <v>599.98</v>
      </c>
      <c r="I80" s="46">
        <f>SUM(I73:I79)</f>
        <v>0</v>
      </c>
      <c r="J80" s="46">
        <f>SUM(J73:J79)</f>
        <v>599.98</v>
      </c>
      <c r="K80" s="43"/>
      <c r="L80" s="47">
        <f>SUM(L73:L79)</f>
        <v>0.01</v>
      </c>
      <c r="M80" s="40"/>
      <c r="N80" s="48">
        <f>SUM(N73:N79)</f>
        <v>0</v>
      </c>
      <c r="O80" s="41"/>
      <c r="P80" s="6"/>
      <c r="Q80" s="5"/>
      <c r="R80" s="5"/>
      <c r="S80" s="5"/>
      <c r="T80" s="9"/>
      <c r="U80" s="9"/>
      <c r="V80" s="9"/>
      <c r="W80" s="5"/>
      <c r="X80" s="6"/>
      <c r="Y80" s="6"/>
      <c r="Z80" s="3"/>
      <c r="AA80" s="3"/>
      <c r="AB80" s="6"/>
      <c r="AC80" s="6"/>
      <c r="AD80" s="6"/>
      <c r="AE80" s="6"/>
      <c r="AF80" s="6"/>
      <c r="AG80" s="6"/>
      <c r="AH80" s="6"/>
    </row>
    <row r="81" spans="1:34" s="7" customFormat="1" x14ac:dyDescent="0.3">
      <c r="A81" s="36"/>
      <c r="B81" s="37"/>
      <c r="C81" s="38"/>
      <c r="D81" s="39"/>
      <c r="E81" s="40"/>
      <c r="F81" s="41"/>
      <c r="G81" s="42"/>
      <c r="H81" s="42"/>
      <c r="I81" s="42"/>
      <c r="J81" s="42"/>
      <c r="K81" s="43"/>
      <c r="L81" s="43"/>
      <c r="M81" s="40"/>
      <c r="N81" s="40"/>
      <c r="O81" s="41"/>
      <c r="P81" s="6"/>
      <c r="Q81" s="5"/>
      <c r="R81" s="5"/>
      <c r="S81" s="5"/>
      <c r="T81" s="9"/>
      <c r="U81" s="9"/>
      <c r="V81" s="9"/>
      <c r="W81" s="5"/>
      <c r="X81" s="6"/>
      <c r="Y81" s="6"/>
      <c r="Z81" s="3"/>
      <c r="AA81" s="3"/>
      <c r="AB81" s="6"/>
      <c r="AC81" s="6"/>
      <c r="AD81" s="6"/>
      <c r="AE81" s="6"/>
      <c r="AF81" s="6"/>
      <c r="AG81" s="6"/>
      <c r="AH81" s="6"/>
    </row>
    <row r="82" spans="1:34" s="7" customFormat="1" x14ac:dyDescent="0.3">
      <c r="A82" s="36"/>
      <c r="B82" s="38" t="s">
        <v>193</v>
      </c>
      <c r="C82" s="38"/>
      <c r="D82" s="39"/>
      <c r="E82" s="40"/>
      <c r="F82" s="41"/>
      <c r="G82" s="42"/>
      <c r="H82" s="42"/>
      <c r="I82" s="42"/>
      <c r="J82" s="42"/>
      <c r="K82" s="43"/>
      <c r="L82" s="43"/>
      <c r="M82" s="40"/>
      <c r="N82" s="40"/>
      <c r="O82" s="41"/>
      <c r="P82" s="6"/>
      <c r="Q82" s="5"/>
      <c r="R82" s="5"/>
      <c r="S82" s="5"/>
      <c r="T82" s="9"/>
      <c r="U82" s="9"/>
      <c r="V82" s="9"/>
      <c r="W82" s="5"/>
      <c r="X82" s="6"/>
      <c r="Y82" s="6"/>
      <c r="Z82" s="3"/>
      <c r="AA82" s="3"/>
      <c r="AB82" s="6"/>
      <c r="AC82" s="6"/>
      <c r="AD82" s="6"/>
      <c r="AE82" s="6"/>
      <c r="AF82" s="6"/>
      <c r="AG82" s="6"/>
      <c r="AH82" s="6"/>
    </row>
    <row r="83" spans="1:34" s="7" customFormat="1" x14ac:dyDescent="0.3">
      <c r="A83" s="36">
        <v>43</v>
      </c>
      <c r="B83" s="37" t="s">
        <v>178</v>
      </c>
      <c r="C83" s="38" t="s">
        <v>194</v>
      </c>
      <c r="D83" s="39" t="s">
        <v>195</v>
      </c>
      <c r="E83" s="40">
        <v>4</v>
      </c>
      <c r="F83" s="41" t="s">
        <v>187</v>
      </c>
      <c r="G83" s="42">
        <v>20.09</v>
      </c>
      <c r="H83" s="42">
        <f>ROUND(E83*G83,2)</f>
        <v>80.36</v>
      </c>
      <c r="I83" s="42"/>
      <c r="J83" s="42">
        <f>ROUND(E83*G83,2)</f>
        <v>80.36</v>
      </c>
      <c r="K83" s="43"/>
      <c r="L83" s="43">
        <f>E83*K83</f>
        <v>0</v>
      </c>
      <c r="M83" s="40"/>
      <c r="N83" s="40">
        <f>E83*M83</f>
        <v>0</v>
      </c>
      <c r="O83" s="41">
        <v>20</v>
      </c>
      <c r="P83" s="6"/>
      <c r="Q83" s="5"/>
      <c r="R83" s="5"/>
      <c r="S83" s="5"/>
      <c r="T83" s="9"/>
      <c r="U83" s="9"/>
      <c r="V83" s="9"/>
      <c r="W83" s="5"/>
      <c r="X83" s="6"/>
      <c r="Y83" s="6"/>
      <c r="Z83" s="3"/>
      <c r="AA83" s="3"/>
      <c r="AB83" s="6"/>
      <c r="AC83" s="6"/>
      <c r="AD83" s="6"/>
      <c r="AE83" s="6"/>
      <c r="AF83" s="6"/>
      <c r="AG83" s="6"/>
      <c r="AH83" s="6"/>
    </row>
    <row r="84" spans="1:34" s="7" customFormat="1" x14ac:dyDescent="0.3">
      <c r="A84" s="36"/>
      <c r="B84" s="37"/>
      <c r="C84" s="38"/>
      <c r="D84" s="45" t="s">
        <v>196</v>
      </c>
      <c r="E84" s="46">
        <f>J84</f>
        <v>80.36</v>
      </c>
      <c r="F84" s="41"/>
      <c r="G84" s="42"/>
      <c r="H84" s="46">
        <f>SUM(H82:H83)</f>
        <v>80.36</v>
      </c>
      <c r="I84" s="46">
        <f>SUM(I82:I83)</f>
        <v>0</v>
      </c>
      <c r="J84" s="46">
        <f>SUM(J82:J83)</f>
        <v>80.36</v>
      </c>
      <c r="K84" s="43"/>
      <c r="L84" s="47">
        <f>SUM(L82:L83)</f>
        <v>0</v>
      </c>
      <c r="M84" s="40"/>
      <c r="N84" s="48">
        <f>SUM(N82:N83)</f>
        <v>0</v>
      </c>
      <c r="O84" s="41"/>
      <c r="P84" s="6"/>
      <c r="Q84" s="5"/>
      <c r="R84" s="5"/>
      <c r="S84" s="5"/>
      <c r="T84" s="9"/>
      <c r="U84" s="9"/>
      <c r="V84" s="9"/>
      <c r="W84" s="5"/>
      <c r="X84" s="6"/>
      <c r="Y84" s="6"/>
      <c r="Z84" s="3"/>
      <c r="AA84" s="3"/>
      <c r="AB84" s="6"/>
      <c r="AC84" s="6"/>
      <c r="AD84" s="6"/>
      <c r="AE84" s="6"/>
      <c r="AF84" s="6"/>
      <c r="AG84" s="6"/>
      <c r="AH84" s="6"/>
    </row>
    <row r="85" spans="1:34" s="7" customFormat="1" x14ac:dyDescent="0.3">
      <c r="A85" s="36"/>
      <c r="B85" s="37"/>
      <c r="C85" s="38"/>
      <c r="D85" s="39"/>
      <c r="E85" s="40"/>
      <c r="F85" s="41"/>
      <c r="G85" s="42"/>
      <c r="H85" s="42"/>
      <c r="I85" s="42"/>
      <c r="J85" s="42"/>
      <c r="K85" s="43"/>
      <c r="L85" s="43"/>
      <c r="M85" s="40"/>
      <c r="N85" s="40"/>
      <c r="O85" s="41"/>
      <c r="P85" s="6"/>
      <c r="Q85" s="5"/>
      <c r="R85" s="5"/>
      <c r="S85" s="5"/>
      <c r="T85" s="9"/>
      <c r="U85" s="9"/>
      <c r="V85" s="9"/>
      <c r="W85" s="5"/>
      <c r="X85" s="6"/>
      <c r="Y85" s="6"/>
      <c r="Z85" s="3"/>
      <c r="AA85" s="3"/>
      <c r="AB85" s="6"/>
      <c r="AC85" s="6"/>
      <c r="AD85" s="6"/>
      <c r="AE85" s="6"/>
      <c r="AF85" s="6"/>
      <c r="AG85" s="6"/>
      <c r="AH85" s="6"/>
    </row>
    <row r="86" spans="1:34" s="7" customFormat="1" x14ac:dyDescent="0.3">
      <c r="A86" s="36"/>
      <c r="B86" s="38" t="s">
        <v>197</v>
      </c>
      <c r="C86" s="38"/>
      <c r="D86" s="39"/>
      <c r="E86" s="40"/>
      <c r="F86" s="41"/>
      <c r="G86" s="42"/>
      <c r="H86" s="42"/>
      <c r="I86" s="42"/>
      <c r="J86" s="42"/>
      <c r="K86" s="43"/>
      <c r="L86" s="43"/>
      <c r="M86" s="40"/>
      <c r="N86" s="40"/>
      <c r="O86" s="41"/>
      <c r="P86" s="6"/>
      <c r="Q86" s="5"/>
      <c r="R86" s="5"/>
      <c r="S86" s="5"/>
      <c r="T86" s="9"/>
      <c r="U86" s="9"/>
      <c r="V86" s="9"/>
      <c r="W86" s="5"/>
      <c r="X86" s="6"/>
      <c r="Y86" s="6"/>
      <c r="Z86" s="3"/>
      <c r="AA86" s="3"/>
      <c r="AB86" s="6"/>
      <c r="AC86" s="6"/>
      <c r="AD86" s="6"/>
      <c r="AE86" s="6"/>
      <c r="AF86" s="6"/>
      <c r="AG86" s="6"/>
      <c r="AH86" s="6"/>
    </row>
    <row r="87" spans="1:34" s="7" customFormat="1" x14ac:dyDescent="0.3">
      <c r="A87" s="36">
        <v>44</v>
      </c>
      <c r="B87" s="37" t="s">
        <v>178</v>
      </c>
      <c r="C87" s="38" t="s">
        <v>198</v>
      </c>
      <c r="D87" s="39" t="s">
        <v>199</v>
      </c>
      <c r="E87" s="40">
        <v>4</v>
      </c>
      <c r="F87" s="41" t="s">
        <v>200</v>
      </c>
      <c r="G87" s="42">
        <v>146.41</v>
      </c>
      <c r="H87" s="42">
        <f>ROUND(E87*G87,2)</f>
        <v>585.64</v>
      </c>
      <c r="I87" s="42"/>
      <c r="J87" s="42">
        <f t="shared" ref="J87:J95" si="15">ROUND(E87*G87,2)</f>
        <v>585.64</v>
      </c>
      <c r="K87" s="43">
        <v>2.9020000000000001E-2</v>
      </c>
      <c r="L87" s="43">
        <f t="shared" ref="L87:L95" si="16">E87*K87</f>
        <v>0.11608</v>
      </c>
      <c r="M87" s="40"/>
      <c r="N87" s="40">
        <f t="shared" ref="N87:N95" si="17">E87*M87</f>
        <v>0</v>
      </c>
      <c r="O87" s="41">
        <v>20</v>
      </c>
      <c r="P87" s="6"/>
      <c r="Q87" s="5"/>
      <c r="R87" s="5"/>
      <c r="S87" s="5"/>
      <c r="T87" s="9"/>
      <c r="U87" s="9"/>
      <c r="V87" s="9"/>
      <c r="W87" s="5"/>
      <c r="X87" s="6"/>
      <c r="Y87" s="6"/>
      <c r="Z87" s="3"/>
      <c r="AA87" s="3"/>
      <c r="AB87" s="6"/>
      <c r="AC87" s="6"/>
      <c r="AD87" s="6"/>
      <c r="AE87" s="6"/>
      <c r="AF87" s="6"/>
      <c r="AG87" s="6"/>
      <c r="AH87" s="6"/>
    </row>
    <row r="88" spans="1:34" s="7" customFormat="1" x14ac:dyDescent="0.3">
      <c r="A88" s="36">
        <v>45</v>
      </c>
      <c r="B88" s="37" t="s">
        <v>178</v>
      </c>
      <c r="C88" s="38" t="s">
        <v>201</v>
      </c>
      <c r="D88" s="39" t="s">
        <v>202</v>
      </c>
      <c r="E88" s="40">
        <v>1</v>
      </c>
      <c r="F88" s="41" t="s">
        <v>200</v>
      </c>
      <c r="G88" s="42">
        <v>247.82</v>
      </c>
      <c r="H88" s="42">
        <f>ROUND(E88*G88,2)</f>
        <v>247.82</v>
      </c>
      <c r="I88" s="42"/>
      <c r="J88" s="42">
        <f t="shared" si="15"/>
        <v>247.82</v>
      </c>
      <c r="K88" s="43">
        <v>3.3939999999999998E-2</v>
      </c>
      <c r="L88" s="43">
        <f t="shared" si="16"/>
        <v>3.3939999999999998E-2</v>
      </c>
      <c r="M88" s="40"/>
      <c r="N88" s="40">
        <f t="shared" si="17"/>
        <v>0</v>
      </c>
      <c r="O88" s="41">
        <v>20</v>
      </c>
      <c r="P88" s="6"/>
      <c r="Q88" s="5"/>
      <c r="R88" s="5"/>
      <c r="S88" s="5"/>
      <c r="T88" s="9"/>
      <c r="U88" s="9"/>
      <c r="V88" s="9"/>
      <c r="W88" s="5"/>
      <c r="X88" s="6"/>
      <c r="Y88" s="6"/>
      <c r="Z88" s="3"/>
      <c r="AA88" s="3"/>
      <c r="AB88" s="6"/>
      <c r="AC88" s="6"/>
      <c r="AD88" s="6"/>
      <c r="AE88" s="6"/>
      <c r="AF88" s="6"/>
      <c r="AG88" s="6"/>
      <c r="AH88" s="6"/>
    </row>
    <row r="89" spans="1:34" s="7" customFormat="1" x14ac:dyDescent="0.3">
      <c r="A89" s="36">
        <v>46</v>
      </c>
      <c r="B89" s="37" t="s">
        <v>178</v>
      </c>
      <c r="C89" s="38" t="s">
        <v>203</v>
      </c>
      <c r="D89" s="39" t="s">
        <v>204</v>
      </c>
      <c r="E89" s="40">
        <v>2</v>
      </c>
      <c r="F89" s="41" t="s">
        <v>200</v>
      </c>
      <c r="G89" s="42">
        <v>92.15</v>
      </c>
      <c r="H89" s="42">
        <f>ROUND(E89*G89,2)</f>
        <v>184.3</v>
      </c>
      <c r="I89" s="42"/>
      <c r="J89" s="42">
        <f t="shared" si="15"/>
        <v>184.3</v>
      </c>
      <c r="K89" s="43">
        <v>1.319E-2</v>
      </c>
      <c r="L89" s="43">
        <f t="shared" si="16"/>
        <v>2.6380000000000001E-2</v>
      </c>
      <c r="M89" s="40"/>
      <c r="N89" s="40">
        <f t="shared" si="17"/>
        <v>0</v>
      </c>
      <c r="O89" s="41">
        <v>20</v>
      </c>
      <c r="P89" s="6"/>
      <c r="Q89" s="5"/>
      <c r="R89" s="5"/>
      <c r="S89" s="5"/>
      <c r="T89" s="9"/>
      <c r="U89" s="9"/>
      <c r="V89" s="9"/>
      <c r="W89" s="5"/>
      <c r="X89" s="6"/>
      <c r="Y89" s="6"/>
      <c r="Z89" s="3"/>
      <c r="AA89" s="3"/>
      <c r="AB89" s="6"/>
      <c r="AC89" s="6"/>
      <c r="AD89" s="6"/>
      <c r="AE89" s="6"/>
      <c r="AF89" s="6"/>
      <c r="AG89" s="6"/>
      <c r="AH89" s="6"/>
    </row>
    <row r="90" spans="1:34" s="7" customFormat="1" x14ac:dyDescent="0.3">
      <c r="A90" s="36">
        <v>47</v>
      </c>
      <c r="B90" s="37" t="s">
        <v>178</v>
      </c>
      <c r="C90" s="38" t="s">
        <v>205</v>
      </c>
      <c r="D90" s="39" t="s">
        <v>206</v>
      </c>
      <c r="E90" s="40">
        <v>1</v>
      </c>
      <c r="F90" s="41" t="s">
        <v>200</v>
      </c>
      <c r="G90" s="42">
        <v>52.99</v>
      </c>
      <c r="H90" s="42">
        <f>ROUND(E90*G90,2)</f>
        <v>52.99</v>
      </c>
      <c r="I90" s="42"/>
      <c r="J90" s="42">
        <f t="shared" si="15"/>
        <v>52.99</v>
      </c>
      <c r="K90" s="43">
        <v>2.6199999999999999E-3</v>
      </c>
      <c r="L90" s="43">
        <f t="shared" si="16"/>
        <v>2.6199999999999999E-3</v>
      </c>
      <c r="M90" s="40"/>
      <c r="N90" s="40">
        <f t="shared" si="17"/>
        <v>0</v>
      </c>
      <c r="O90" s="41">
        <v>20</v>
      </c>
      <c r="P90" s="6"/>
      <c r="Q90" s="5"/>
      <c r="R90" s="5"/>
      <c r="S90" s="5"/>
      <c r="T90" s="9"/>
      <c r="U90" s="9"/>
      <c r="V90" s="9"/>
      <c r="W90" s="5"/>
      <c r="X90" s="6"/>
      <c r="Y90" s="6"/>
      <c r="Z90" s="3"/>
      <c r="AA90" s="3"/>
      <c r="AB90" s="6"/>
      <c r="AC90" s="6"/>
      <c r="AD90" s="6"/>
      <c r="AE90" s="6"/>
      <c r="AF90" s="6"/>
      <c r="AG90" s="6"/>
      <c r="AH90" s="6"/>
    </row>
    <row r="91" spans="1:34" x14ac:dyDescent="0.2">
      <c r="A91" s="36">
        <v>48</v>
      </c>
      <c r="B91" s="37" t="s">
        <v>99</v>
      </c>
      <c r="C91" s="38" t="s">
        <v>207</v>
      </c>
      <c r="D91" s="39" t="s">
        <v>208</v>
      </c>
      <c r="E91" s="40">
        <v>1</v>
      </c>
      <c r="F91" s="41" t="s">
        <v>160</v>
      </c>
      <c r="G91" s="42">
        <v>98.69</v>
      </c>
      <c r="H91" s="42"/>
      <c r="I91" s="42">
        <f>ROUND(E91*G91,2)</f>
        <v>98.69</v>
      </c>
      <c r="J91" s="42">
        <f t="shared" si="15"/>
        <v>98.69</v>
      </c>
      <c r="K91" s="43">
        <v>2.5999999999999999E-2</v>
      </c>
      <c r="L91" s="43">
        <f t="shared" si="16"/>
        <v>2.5999999999999999E-2</v>
      </c>
      <c r="M91" s="40"/>
      <c r="N91" s="40">
        <f t="shared" si="17"/>
        <v>0</v>
      </c>
      <c r="O91" s="41">
        <v>20</v>
      </c>
    </row>
    <row r="92" spans="1:34" x14ac:dyDescent="0.2">
      <c r="A92" s="36">
        <v>49</v>
      </c>
      <c r="B92" s="37" t="s">
        <v>178</v>
      </c>
      <c r="C92" s="38" t="s">
        <v>209</v>
      </c>
      <c r="D92" s="39" t="s">
        <v>210</v>
      </c>
      <c r="E92" s="40">
        <v>2</v>
      </c>
      <c r="F92" s="41" t="s">
        <v>160</v>
      </c>
      <c r="G92" s="42">
        <v>104.38</v>
      </c>
      <c r="H92" s="42">
        <f>ROUND(E92*G92,2)</f>
        <v>208.76</v>
      </c>
      <c r="I92" s="42"/>
      <c r="J92" s="42">
        <f t="shared" si="15"/>
        <v>208.76</v>
      </c>
      <c r="K92" s="43">
        <v>3.0400000000000002E-3</v>
      </c>
      <c r="L92" s="43">
        <f t="shared" si="16"/>
        <v>6.0800000000000003E-3</v>
      </c>
      <c r="M92" s="40"/>
      <c r="N92" s="40">
        <f t="shared" si="17"/>
        <v>0</v>
      </c>
      <c r="O92" s="41">
        <v>20</v>
      </c>
    </row>
    <row r="93" spans="1:34" x14ac:dyDescent="0.2">
      <c r="A93" s="36">
        <v>50</v>
      </c>
      <c r="B93" s="37" t="s">
        <v>178</v>
      </c>
      <c r="C93" s="38" t="s">
        <v>211</v>
      </c>
      <c r="D93" s="39" t="s">
        <v>212</v>
      </c>
      <c r="E93" s="40">
        <v>24</v>
      </c>
      <c r="F93" s="41" t="s">
        <v>187</v>
      </c>
      <c r="G93" s="42">
        <v>20.09</v>
      </c>
      <c r="H93" s="42">
        <f>ROUND(E93*G93,2)</f>
        <v>482.16</v>
      </c>
      <c r="I93" s="42"/>
      <c r="J93" s="42">
        <f t="shared" si="15"/>
        <v>482.16</v>
      </c>
      <c r="K93" s="43"/>
      <c r="L93" s="43">
        <f t="shared" si="16"/>
        <v>0</v>
      </c>
      <c r="M93" s="40"/>
      <c r="N93" s="40">
        <f t="shared" si="17"/>
        <v>0</v>
      </c>
      <c r="O93" s="41">
        <v>20</v>
      </c>
    </row>
    <row r="94" spans="1:34" x14ac:dyDescent="0.2">
      <c r="A94" s="36">
        <v>51</v>
      </c>
      <c r="B94" s="37" t="s">
        <v>178</v>
      </c>
      <c r="C94" s="38" t="s">
        <v>213</v>
      </c>
      <c r="D94" s="39" t="s">
        <v>214</v>
      </c>
      <c r="E94" s="40">
        <v>0.21099999999999999</v>
      </c>
      <c r="F94" s="41" t="s">
        <v>128</v>
      </c>
      <c r="G94" s="42">
        <v>28.46</v>
      </c>
      <c r="H94" s="42">
        <f>ROUND(E94*G94,2)</f>
        <v>6.01</v>
      </c>
      <c r="I94" s="42"/>
      <c r="J94" s="42">
        <f t="shared" si="15"/>
        <v>6.01</v>
      </c>
      <c r="K94" s="43"/>
      <c r="L94" s="43">
        <f t="shared" si="16"/>
        <v>0</v>
      </c>
      <c r="M94" s="40"/>
      <c r="N94" s="40">
        <f t="shared" si="17"/>
        <v>0</v>
      </c>
      <c r="O94" s="41">
        <v>20</v>
      </c>
    </row>
    <row r="95" spans="1:34" x14ac:dyDescent="0.2">
      <c r="A95" s="36">
        <v>52</v>
      </c>
      <c r="B95" s="37" t="s">
        <v>178</v>
      </c>
      <c r="C95" s="38" t="s">
        <v>215</v>
      </c>
      <c r="D95" s="39" t="s">
        <v>216</v>
      </c>
      <c r="E95" s="40">
        <v>0.21099999999999999</v>
      </c>
      <c r="F95" s="41" t="s">
        <v>128</v>
      </c>
      <c r="G95" s="42">
        <v>15.56</v>
      </c>
      <c r="H95" s="42">
        <f>ROUND(E95*G95,2)</f>
        <v>3.28</v>
      </c>
      <c r="I95" s="42"/>
      <c r="J95" s="42">
        <f t="shared" si="15"/>
        <v>3.28</v>
      </c>
      <c r="K95" s="43"/>
      <c r="L95" s="43">
        <f t="shared" si="16"/>
        <v>0</v>
      </c>
      <c r="M95" s="40"/>
      <c r="N95" s="40">
        <f t="shared" si="17"/>
        <v>0</v>
      </c>
      <c r="O95" s="41">
        <v>20</v>
      </c>
    </row>
    <row r="96" spans="1:34" x14ac:dyDescent="0.2">
      <c r="A96" s="36"/>
      <c r="B96" s="37"/>
      <c r="C96" s="38"/>
      <c r="D96" s="45" t="s">
        <v>217</v>
      </c>
      <c r="E96" s="46">
        <f>J96</f>
        <v>1869.65</v>
      </c>
      <c r="F96" s="41"/>
      <c r="G96" s="42"/>
      <c r="H96" s="46">
        <f>SUM(H86:H95)</f>
        <v>1770.96</v>
      </c>
      <c r="I96" s="46">
        <f>SUM(I86:I95)</f>
        <v>98.69</v>
      </c>
      <c r="J96" s="46">
        <f>SUM(J86:J95)</f>
        <v>1869.65</v>
      </c>
      <c r="K96" s="43"/>
      <c r="L96" s="47">
        <f>SUM(L86:L95)</f>
        <v>0.21110000000000001</v>
      </c>
      <c r="M96" s="40"/>
      <c r="N96" s="48">
        <f>SUM(N86:N95)</f>
        <v>0</v>
      </c>
      <c r="O96" s="41"/>
    </row>
    <row r="97" spans="1:15" x14ac:dyDescent="0.2">
      <c r="A97" s="36"/>
      <c r="B97" s="37"/>
      <c r="C97" s="38"/>
      <c r="D97" s="39"/>
      <c r="E97" s="40"/>
      <c r="F97" s="41"/>
      <c r="G97" s="42"/>
      <c r="H97" s="42"/>
      <c r="I97" s="42"/>
      <c r="J97" s="42"/>
      <c r="K97" s="43"/>
      <c r="L97" s="43"/>
      <c r="M97" s="40"/>
      <c r="N97" s="40"/>
      <c r="O97" s="41"/>
    </row>
    <row r="98" spans="1:15" x14ac:dyDescent="0.2">
      <c r="A98" s="36"/>
      <c r="B98" s="38" t="s">
        <v>218</v>
      </c>
      <c r="C98" s="38"/>
      <c r="D98" s="39"/>
      <c r="E98" s="40"/>
      <c r="F98" s="41"/>
      <c r="G98" s="42"/>
      <c r="H98" s="42"/>
      <c r="I98" s="42"/>
      <c r="J98" s="42"/>
      <c r="K98" s="43"/>
      <c r="L98" s="43"/>
      <c r="M98" s="40"/>
      <c r="N98" s="40"/>
      <c r="O98" s="41"/>
    </row>
    <row r="99" spans="1:15" x14ac:dyDescent="0.2">
      <c r="A99" s="36">
        <v>53</v>
      </c>
      <c r="B99" s="37" t="s">
        <v>219</v>
      </c>
      <c r="C99" s="38" t="s">
        <v>220</v>
      </c>
      <c r="D99" s="39" t="s">
        <v>221</v>
      </c>
      <c r="E99" s="40">
        <v>26.7</v>
      </c>
      <c r="F99" s="41" t="s">
        <v>98</v>
      </c>
      <c r="G99" s="42">
        <v>32.24</v>
      </c>
      <c r="H99" s="42">
        <f>ROUND(E99*G99,2)</f>
        <v>860.81</v>
      </c>
      <c r="I99" s="42"/>
      <c r="J99" s="42">
        <f>ROUND(E99*G99,2)</f>
        <v>860.81</v>
      </c>
      <c r="K99" s="43">
        <v>1.738E-2</v>
      </c>
      <c r="L99" s="43">
        <f>E99*K99</f>
        <v>0.46404599999999996</v>
      </c>
      <c r="M99" s="40"/>
      <c r="N99" s="40">
        <f>E99*M99</f>
        <v>0</v>
      </c>
      <c r="O99" s="41">
        <v>20</v>
      </c>
    </row>
    <row r="100" spans="1:15" x14ac:dyDescent="0.2">
      <c r="A100" s="36"/>
      <c r="B100" s="37"/>
      <c r="C100" s="38"/>
      <c r="D100" s="45" t="s">
        <v>222</v>
      </c>
      <c r="E100" s="46">
        <f>J100</f>
        <v>860.81</v>
      </c>
      <c r="F100" s="41"/>
      <c r="G100" s="42"/>
      <c r="H100" s="46">
        <f>SUM(H98:H99)</f>
        <v>860.81</v>
      </c>
      <c r="I100" s="46">
        <f>SUM(I98:I99)</f>
        <v>0</v>
      </c>
      <c r="J100" s="46">
        <f>SUM(J98:J99)</f>
        <v>860.81</v>
      </c>
      <c r="K100" s="43"/>
      <c r="L100" s="47">
        <f>SUM(L98:L99)</f>
        <v>0.46404599999999996</v>
      </c>
      <c r="M100" s="40"/>
      <c r="N100" s="48">
        <f>SUM(N98:N99)</f>
        <v>0</v>
      </c>
      <c r="O100" s="41"/>
    </row>
    <row r="101" spans="1:15" x14ac:dyDescent="0.2">
      <c r="A101" s="36"/>
      <c r="B101" s="37"/>
      <c r="C101" s="38"/>
      <c r="D101" s="39"/>
      <c r="E101" s="40"/>
      <c r="F101" s="41"/>
      <c r="G101" s="42"/>
      <c r="H101" s="42"/>
      <c r="I101" s="42"/>
      <c r="J101" s="42"/>
      <c r="K101" s="43"/>
      <c r="L101" s="43"/>
      <c r="M101" s="40"/>
      <c r="N101" s="40"/>
      <c r="O101" s="41"/>
    </row>
    <row r="102" spans="1:15" x14ac:dyDescent="0.2">
      <c r="A102" s="36"/>
      <c r="B102" s="38" t="s">
        <v>223</v>
      </c>
      <c r="C102" s="38"/>
      <c r="D102" s="39"/>
      <c r="E102" s="40"/>
      <c r="F102" s="41"/>
      <c r="G102" s="42"/>
      <c r="H102" s="42"/>
      <c r="I102" s="42"/>
      <c r="J102" s="42"/>
      <c r="K102" s="43"/>
      <c r="L102" s="43"/>
      <c r="M102" s="40"/>
      <c r="N102" s="40"/>
      <c r="O102" s="41"/>
    </row>
    <row r="103" spans="1:15" x14ac:dyDescent="0.2">
      <c r="A103" s="36">
        <v>54</v>
      </c>
      <c r="B103" s="37" t="s">
        <v>224</v>
      </c>
      <c r="C103" s="38" t="s">
        <v>225</v>
      </c>
      <c r="D103" s="39" t="s">
        <v>226</v>
      </c>
      <c r="E103" s="40">
        <v>107</v>
      </c>
      <c r="F103" s="41" t="s">
        <v>105</v>
      </c>
      <c r="G103" s="42">
        <v>1.91</v>
      </c>
      <c r="H103" s="42">
        <f>ROUND(E103*G103,2)</f>
        <v>204.37</v>
      </c>
      <c r="I103" s="42"/>
      <c r="J103" s="42">
        <f>ROUND(E103*G103,2)</f>
        <v>204.37</v>
      </c>
      <c r="K103" s="43"/>
      <c r="L103" s="43">
        <f>E103*K103</f>
        <v>0</v>
      </c>
      <c r="M103" s="40">
        <v>2E-3</v>
      </c>
      <c r="N103" s="40">
        <f>E103*M103</f>
        <v>0.214</v>
      </c>
      <c r="O103" s="41">
        <v>20</v>
      </c>
    </row>
    <row r="104" spans="1:15" x14ac:dyDescent="0.2">
      <c r="A104" s="36">
        <v>55</v>
      </c>
      <c r="B104" s="37" t="s">
        <v>224</v>
      </c>
      <c r="C104" s="38" t="s">
        <v>227</v>
      </c>
      <c r="D104" s="39" t="s">
        <v>228</v>
      </c>
      <c r="E104" s="40">
        <v>107</v>
      </c>
      <c r="F104" s="41" t="s">
        <v>105</v>
      </c>
      <c r="G104" s="42">
        <v>28.67</v>
      </c>
      <c r="H104" s="42">
        <f>ROUND(E104*G104,2)</f>
        <v>3067.69</v>
      </c>
      <c r="I104" s="42"/>
      <c r="J104" s="42">
        <f>ROUND(E104*G104,2)</f>
        <v>3067.69</v>
      </c>
      <c r="K104" s="43">
        <v>4.9500000000000004E-3</v>
      </c>
      <c r="L104" s="43">
        <f>E104*K104</f>
        <v>0.52965000000000007</v>
      </c>
      <c r="M104" s="40"/>
      <c r="N104" s="40">
        <f>E104*M104</f>
        <v>0</v>
      </c>
      <c r="O104" s="41">
        <v>20</v>
      </c>
    </row>
    <row r="105" spans="1:15" x14ac:dyDescent="0.2">
      <c r="A105" s="36">
        <v>56</v>
      </c>
      <c r="B105" s="37" t="s">
        <v>224</v>
      </c>
      <c r="C105" s="38" t="s">
        <v>229</v>
      </c>
      <c r="D105" s="39" t="s">
        <v>230</v>
      </c>
      <c r="E105" s="40">
        <v>0.53</v>
      </c>
      <c r="F105" s="41" t="s">
        <v>128</v>
      </c>
      <c r="G105" s="42">
        <v>77.27</v>
      </c>
      <c r="H105" s="42">
        <f>ROUND(E105*G105,2)</f>
        <v>40.950000000000003</v>
      </c>
      <c r="I105" s="42"/>
      <c r="J105" s="42">
        <f>ROUND(E105*G105,2)</f>
        <v>40.950000000000003</v>
      </c>
      <c r="K105" s="43"/>
      <c r="L105" s="43">
        <f>E105*K105</f>
        <v>0</v>
      </c>
      <c r="M105" s="40"/>
      <c r="N105" s="40">
        <f>E105*M105</f>
        <v>0</v>
      </c>
      <c r="O105" s="41">
        <v>20</v>
      </c>
    </row>
    <row r="106" spans="1:15" x14ac:dyDescent="0.2">
      <c r="A106" s="36">
        <v>57</v>
      </c>
      <c r="B106" s="37" t="s">
        <v>224</v>
      </c>
      <c r="C106" s="38" t="s">
        <v>231</v>
      </c>
      <c r="D106" s="39" t="s">
        <v>232</v>
      </c>
      <c r="E106" s="40">
        <v>0.53</v>
      </c>
      <c r="F106" s="41" t="s">
        <v>128</v>
      </c>
      <c r="G106" s="42">
        <v>37.03</v>
      </c>
      <c r="H106" s="42">
        <f>ROUND(E106*G106,2)</f>
        <v>19.63</v>
      </c>
      <c r="I106" s="42"/>
      <c r="J106" s="42">
        <f>ROUND(E106*G106,2)</f>
        <v>19.63</v>
      </c>
      <c r="K106" s="43"/>
      <c r="L106" s="43">
        <f>E106*K106</f>
        <v>0</v>
      </c>
      <c r="M106" s="40"/>
      <c r="N106" s="40">
        <f>E106*M106</f>
        <v>0</v>
      </c>
      <c r="O106" s="41">
        <v>20</v>
      </c>
    </row>
    <row r="107" spans="1:15" x14ac:dyDescent="0.2">
      <c r="A107" s="36"/>
      <c r="B107" s="37"/>
      <c r="C107" s="38"/>
      <c r="D107" s="45" t="s">
        <v>233</v>
      </c>
      <c r="E107" s="46">
        <f>J107</f>
        <v>3332.64</v>
      </c>
      <c r="F107" s="41"/>
      <c r="G107" s="42"/>
      <c r="H107" s="46">
        <f>SUM(H102:H106)</f>
        <v>3332.64</v>
      </c>
      <c r="I107" s="46">
        <f>SUM(I102:I106)</f>
        <v>0</v>
      </c>
      <c r="J107" s="46">
        <f>SUM(J102:J106)</f>
        <v>3332.64</v>
      </c>
      <c r="K107" s="43"/>
      <c r="L107" s="47">
        <f>SUM(L102:L106)</f>
        <v>0.52965000000000007</v>
      </c>
      <c r="M107" s="40"/>
      <c r="N107" s="48">
        <f>SUM(N102:N106)</f>
        <v>0.214</v>
      </c>
      <c r="O107" s="41"/>
    </row>
    <row r="108" spans="1:15" x14ac:dyDescent="0.2">
      <c r="A108" s="36"/>
      <c r="B108" s="37"/>
      <c r="C108" s="38"/>
      <c r="D108" s="39"/>
      <c r="E108" s="40"/>
      <c r="F108" s="41"/>
      <c r="G108" s="42"/>
      <c r="H108" s="42"/>
      <c r="I108" s="42"/>
      <c r="J108" s="42"/>
      <c r="K108" s="43"/>
      <c r="L108" s="43"/>
      <c r="M108" s="40"/>
      <c r="N108" s="40"/>
      <c r="O108" s="41"/>
    </row>
    <row r="109" spans="1:15" x14ac:dyDescent="0.2">
      <c r="A109" s="36"/>
      <c r="B109" s="38" t="s">
        <v>234</v>
      </c>
      <c r="C109" s="38"/>
      <c r="D109" s="39"/>
      <c r="E109" s="40"/>
      <c r="F109" s="41"/>
      <c r="G109" s="42"/>
      <c r="H109" s="42"/>
      <c r="I109" s="42"/>
      <c r="J109" s="42"/>
      <c r="K109" s="43"/>
      <c r="L109" s="43"/>
      <c r="M109" s="40"/>
      <c r="N109" s="40"/>
      <c r="O109" s="41"/>
    </row>
    <row r="110" spans="1:15" x14ac:dyDescent="0.2">
      <c r="A110" s="36">
        <v>58</v>
      </c>
      <c r="B110" s="37" t="s">
        <v>235</v>
      </c>
      <c r="C110" s="38" t="s">
        <v>236</v>
      </c>
      <c r="D110" s="39" t="s">
        <v>237</v>
      </c>
      <c r="E110" s="40">
        <v>125.3</v>
      </c>
      <c r="F110" s="41" t="s">
        <v>98</v>
      </c>
      <c r="G110" s="42">
        <v>30.95</v>
      </c>
      <c r="H110" s="42">
        <f>ROUND(E110*G110,2)</f>
        <v>3878.04</v>
      </c>
      <c r="I110" s="42"/>
      <c r="J110" s="42">
        <f>ROUND(E110*G110,2)</f>
        <v>3878.04</v>
      </c>
      <c r="K110" s="43">
        <v>4.2130000000000001E-2</v>
      </c>
      <c r="L110" s="43">
        <f>E110*K110</f>
        <v>5.2788890000000004</v>
      </c>
      <c r="M110" s="40"/>
      <c r="N110" s="40">
        <f>E110*M110</f>
        <v>0</v>
      </c>
      <c r="O110" s="41">
        <v>20</v>
      </c>
    </row>
    <row r="111" spans="1:15" x14ac:dyDescent="0.2">
      <c r="A111" s="36">
        <v>59</v>
      </c>
      <c r="B111" s="37" t="s">
        <v>99</v>
      </c>
      <c r="C111" s="38" t="s">
        <v>238</v>
      </c>
      <c r="D111" s="39" t="s">
        <v>239</v>
      </c>
      <c r="E111" s="40">
        <v>131.57</v>
      </c>
      <c r="F111" s="41" t="s">
        <v>98</v>
      </c>
      <c r="G111" s="42">
        <v>15.1</v>
      </c>
      <c r="H111" s="42"/>
      <c r="I111" s="42">
        <f>ROUND(E111*G111,2)</f>
        <v>1986.71</v>
      </c>
      <c r="J111" s="42">
        <f>ROUND(E111*G111,2)</f>
        <v>1986.71</v>
      </c>
      <c r="K111" s="43">
        <v>2.1000000000000001E-2</v>
      </c>
      <c r="L111" s="43">
        <f>E111*K111</f>
        <v>2.7629700000000001</v>
      </c>
      <c r="M111" s="40"/>
      <c r="N111" s="40">
        <f>E111*M111</f>
        <v>0</v>
      </c>
      <c r="O111" s="41">
        <v>20</v>
      </c>
    </row>
    <row r="112" spans="1:15" x14ac:dyDescent="0.2">
      <c r="A112" s="36">
        <v>60</v>
      </c>
      <c r="B112" s="37" t="s">
        <v>235</v>
      </c>
      <c r="C112" s="38" t="s">
        <v>240</v>
      </c>
      <c r="D112" s="39" t="s">
        <v>241</v>
      </c>
      <c r="E112" s="40">
        <v>125.3</v>
      </c>
      <c r="F112" s="41" t="s">
        <v>98</v>
      </c>
      <c r="G112" s="42">
        <v>0.06</v>
      </c>
      <c r="H112" s="42">
        <f>ROUND(E112*G112,2)</f>
        <v>7.52</v>
      </c>
      <c r="I112" s="42"/>
      <c r="J112" s="42">
        <f>ROUND(E112*G112,2)</f>
        <v>7.52</v>
      </c>
      <c r="K112" s="43">
        <v>2.7E-4</v>
      </c>
      <c r="L112" s="43">
        <f>E112*K112</f>
        <v>3.3831E-2</v>
      </c>
      <c r="M112" s="40"/>
      <c r="N112" s="40">
        <f>E112*M112</f>
        <v>0</v>
      </c>
      <c r="O112" s="41">
        <v>20</v>
      </c>
    </row>
    <row r="113" spans="1:15" x14ac:dyDescent="0.2">
      <c r="A113" s="36">
        <v>61</v>
      </c>
      <c r="B113" s="37" t="s">
        <v>235</v>
      </c>
      <c r="C113" s="38" t="s">
        <v>242</v>
      </c>
      <c r="D113" s="39" t="s">
        <v>243</v>
      </c>
      <c r="E113" s="40">
        <v>8.0760000000000005</v>
      </c>
      <c r="F113" s="41" t="s">
        <v>128</v>
      </c>
      <c r="G113" s="42">
        <v>23.21</v>
      </c>
      <c r="H113" s="42">
        <f>ROUND(E113*G113,2)</f>
        <v>187.44</v>
      </c>
      <c r="I113" s="42"/>
      <c r="J113" s="42">
        <f>ROUND(E113*G113,2)</f>
        <v>187.44</v>
      </c>
      <c r="K113" s="43"/>
      <c r="L113" s="43">
        <f>E113*K113</f>
        <v>0</v>
      </c>
      <c r="M113" s="40"/>
      <c r="N113" s="40">
        <f>E113*M113</f>
        <v>0</v>
      </c>
      <c r="O113" s="41">
        <v>20</v>
      </c>
    </row>
    <row r="114" spans="1:15" x14ac:dyDescent="0.2">
      <c r="A114" s="36">
        <v>62</v>
      </c>
      <c r="B114" s="37" t="s">
        <v>235</v>
      </c>
      <c r="C114" s="38" t="s">
        <v>244</v>
      </c>
      <c r="D114" s="39" t="s">
        <v>245</v>
      </c>
      <c r="E114" s="40">
        <v>8.0760000000000005</v>
      </c>
      <c r="F114" s="41" t="s">
        <v>128</v>
      </c>
      <c r="G114" s="42">
        <v>6.6</v>
      </c>
      <c r="H114" s="42">
        <f>ROUND(E114*G114,2)</f>
        <v>53.3</v>
      </c>
      <c r="I114" s="42"/>
      <c r="J114" s="42">
        <f>ROUND(E114*G114,2)</f>
        <v>53.3</v>
      </c>
      <c r="K114" s="43"/>
      <c r="L114" s="43">
        <f>E114*K114</f>
        <v>0</v>
      </c>
      <c r="M114" s="40"/>
      <c r="N114" s="40">
        <f>E114*M114</f>
        <v>0</v>
      </c>
      <c r="O114" s="41">
        <v>20</v>
      </c>
    </row>
    <row r="115" spans="1:15" x14ac:dyDescent="0.2">
      <c r="A115" s="36"/>
      <c r="B115" s="37"/>
      <c r="C115" s="38"/>
      <c r="D115" s="45" t="s">
        <v>246</v>
      </c>
      <c r="E115" s="46">
        <f>J115</f>
        <v>6113.01</v>
      </c>
      <c r="F115" s="41"/>
      <c r="G115" s="42"/>
      <c r="H115" s="46">
        <f>SUM(H109:H114)</f>
        <v>4126.3</v>
      </c>
      <c r="I115" s="46">
        <f>SUM(I109:I114)</f>
        <v>1986.71</v>
      </c>
      <c r="J115" s="46">
        <f>SUM(J109:J114)</f>
        <v>6113.01</v>
      </c>
      <c r="K115" s="43"/>
      <c r="L115" s="47">
        <f>SUM(L109:L114)</f>
        <v>8.0756899999999998</v>
      </c>
      <c r="M115" s="40"/>
      <c r="N115" s="48">
        <f>SUM(N109:N114)</f>
        <v>0</v>
      </c>
      <c r="O115" s="41"/>
    </row>
    <row r="116" spans="1:15" x14ac:dyDescent="0.2">
      <c r="A116" s="36"/>
      <c r="B116" s="37"/>
      <c r="C116" s="38"/>
      <c r="D116" s="39"/>
      <c r="E116" s="40"/>
      <c r="F116" s="41"/>
      <c r="G116" s="42"/>
      <c r="H116" s="42"/>
      <c r="I116" s="42"/>
      <c r="J116" s="42"/>
      <c r="K116" s="43"/>
      <c r="L116" s="43"/>
      <c r="M116" s="40"/>
      <c r="N116" s="40"/>
      <c r="O116" s="41"/>
    </row>
    <row r="117" spans="1:15" x14ac:dyDescent="0.2">
      <c r="A117" s="36"/>
      <c r="B117" s="38" t="s">
        <v>247</v>
      </c>
      <c r="C117" s="38"/>
      <c r="D117" s="39"/>
      <c r="E117" s="40"/>
      <c r="F117" s="41"/>
      <c r="G117" s="42"/>
      <c r="H117" s="42"/>
      <c r="I117" s="42"/>
      <c r="J117" s="42"/>
      <c r="K117" s="43"/>
      <c r="L117" s="43"/>
      <c r="M117" s="40"/>
      <c r="N117" s="40"/>
      <c r="O117" s="41"/>
    </row>
    <row r="118" spans="1:15" x14ac:dyDescent="0.2">
      <c r="A118" s="36">
        <v>63</v>
      </c>
      <c r="B118" s="37" t="s">
        <v>248</v>
      </c>
      <c r="C118" s="38" t="s">
        <v>249</v>
      </c>
      <c r="D118" s="39" t="s">
        <v>250</v>
      </c>
      <c r="E118" s="40">
        <v>9.9</v>
      </c>
      <c r="F118" s="41" t="s">
        <v>98</v>
      </c>
      <c r="G118" s="42">
        <v>10.35</v>
      </c>
      <c r="H118" s="42">
        <f>ROUND(E118*G118,2)</f>
        <v>102.47</v>
      </c>
      <c r="I118" s="42"/>
      <c r="J118" s="42">
        <f>ROUND(E118*G118,2)</f>
        <v>102.47</v>
      </c>
      <c r="K118" s="43"/>
      <c r="L118" s="43">
        <f>E118*K118</f>
        <v>0</v>
      </c>
      <c r="M118" s="40"/>
      <c r="N118" s="40">
        <f>E118*M118</f>
        <v>0</v>
      </c>
      <c r="O118" s="41">
        <v>20</v>
      </c>
    </row>
    <row r="119" spans="1:15" x14ac:dyDescent="0.2">
      <c r="A119" s="36">
        <v>64</v>
      </c>
      <c r="B119" s="37" t="s">
        <v>248</v>
      </c>
      <c r="C119" s="38" t="s">
        <v>251</v>
      </c>
      <c r="D119" s="39" t="s">
        <v>252</v>
      </c>
      <c r="E119" s="40">
        <v>9.9</v>
      </c>
      <c r="F119" s="41" t="s">
        <v>98</v>
      </c>
      <c r="G119" s="42">
        <v>8.23</v>
      </c>
      <c r="H119" s="42">
        <f>ROUND(E119*G119,2)</f>
        <v>81.48</v>
      </c>
      <c r="I119" s="42"/>
      <c r="J119" s="42">
        <f>ROUND(E119*G119,2)</f>
        <v>81.48</v>
      </c>
      <c r="K119" s="43">
        <v>2.5999999999999998E-4</v>
      </c>
      <c r="L119" s="43">
        <f>E119*K119</f>
        <v>2.5739999999999999E-3</v>
      </c>
      <c r="M119" s="40"/>
      <c r="N119" s="40">
        <f>E119*M119</f>
        <v>0</v>
      </c>
      <c r="O119" s="41">
        <v>20</v>
      </c>
    </row>
    <row r="120" spans="1:15" x14ac:dyDescent="0.2">
      <c r="A120" s="36">
        <v>65</v>
      </c>
      <c r="B120" s="37" t="s">
        <v>248</v>
      </c>
      <c r="C120" s="38" t="s">
        <v>253</v>
      </c>
      <c r="D120" s="39" t="s">
        <v>254</v>
      </c>
      <c r="E120" s="40">
        <v>9.9</v>
      </c>
      <c r="F120" s="41" t="s">
        <v>98</v>
      </c>
      <c r="G120" s="42">
        <v>2.79</v>
      </c>
      <c r="H120" s="42">
        <f>ROUND(E120*G120,2)</f>
        <v>27.62</v>
      </c>
      <c r="I120" s="42"/>
      <c r="J120" s="42">
        <f>ROUND(E120*G120,2)</f>
        <v>27.62</v>
      </c>
      <c r="K120" s="43">
        <v>8.0000000000000007E-5</v>
      </c>
      <c r="L120" s="43">
        <f>E120*K120</f>
        <v>7.9200000000000006E-4</v>
      </c>
      <c r="M120" s="40"/>
      <c r="N120" s="40">
        <f>E120*M120</f>
        <v>0</v>
      </c>
      <c r="O120" s="41">
        <v>20</v>
      </c>
    </row>
    <row r="121" spans="1:15" x14ac:dyDescent="0.2">
      <c r="A121" s="36"/>
      <c r="B121" s="37"/>
      <c r="C121" s="38"/>
      <c r="D121" s="45" t="s">
        <v>255</v>
      </c>
      <c r="E121" s="46">
        <f>J121</f>
        <v>211.57</v>
      </c>
      <c r="F121" s="41"/>
      <c r="G121" s="42"/>
      <c r="H121" s="46">
        <f>SUM(H117:H120)</f>
        <v>211.57</v>
      </c>
      <c r="I121" s="46">
        <f>SUM(I117:I120)</f>
        <v>0</v>
      </c>
      <c r="J121" s="46">
        <f>SUM(J117:J120)</f>
        <v>211.57</v>
      </c>
      <c r="K121" s="43"/>
      <c r="L121" s="47">
        <f>SUM(L117:L120)</f>
        <v>3.3660000000000001E-3</v>
      </c>
      <c r="M121" s="40"/>
      <c r="N121" s="48">
        <f>SUM(N117:N120)</f>
        <v>0</v>
      </c>
      <c r="O121" s="41"/>
    </row>
    <row r="122" spans="1:15" x14ac:dyDescent="0.2">
      <c r="A122" s="36"/>
      <c r="B122" s="37"/>
      <c r="C122" s="38"/>
      <c r="D122" s="39"/>
      <c r="E122" s="40"/>
      <c r="F122" s="41"/>
      <c r="G122" s="42"/>
      <c r="H122" s="42"/>
      <c r="I122" s="42"/>
      <c r="J122" s="42"/>
      <c r="K122" s="43"/>
      <c r="L122" s="43"/>
      <c r="M122" s="40"/>
      <c r="N122" s="40"/>
      <c r="O122" s="41"/>
    </row>
    <row r="123" spans="1:15" x14ac:dyDescent="0.2">
      <c r="A123" s="36"/>
      <c r="B123" s="38" t="s">
        <v>256</v>
      </c>
      <c r="C123" s="38"/>
      <c r="D123" s="39"/>
      <c r="E123" s="40"/>
      <c r="F123" s="41"/>
      <c r="G123" s="42"/>
      <c r="H123" s="42"/>
      <c r="I123" s="42"/>
      <c r="J123" s="42"/>
      <c r="K123" s="43"/>
      <c r="L123" s="43"/>
      <c r="M123" s="40"/>
      <c r="N123" s="40"/>
      <c r="O123" s="41"/>
    </row>
    <row r="124" spans="1:15" x14ac:dyDescent="0.2">
      <c r="A124" s="36">
        <v>66</v>
      </c>
      <c r="B124" s="37" t="s">
        <v>257</v>
      </c>
      <c r="C124" s="38" t="s">
        <v>258</v>
      </c>
      <c r="D124" s="39" t="s">
        <v>259</v>
      </c>
      <c r="E124" s="40">
        <v>502.45</v>
      </c>
      <c r="F124" s="41" t="s">
        <v>98</v>
      </c>
      <c r="G124" s="42">
        <v>2.99</v>
      </c>
      <c r="H124" s="42">
        <f>ROUND(E124*G124,2)</f>
        <v>1502.33</v>
      </c>
      <c r="I124" s="42"/>
      <c r="J124" s="42">
        <f>ROUND(E124*G124,2)</f>
        <v>1502.33</v>
      </c>
      <c r="K124" s="43">
        <v>2.9999999999999997E-4</v>
      </c>
      <c r="L124" s="43">
        <f>E124*K124</f>
        <v>0.15073499999999998</v>
      </c>
      <c r="M124" s="40"/>
      <c r="N124" s="40">
        <f>E124*M124</f>
        <v>0</v>
      </c>
      <c r="O124" s="41">
        <v>20</v>
      </c>
    </row>
    <row r="125" spans="1:15" x14ac:dyDescent="0.2">
      <c r="A125" s="36"/>
      <c r="B125" s="37"/>
      <c r="C125" s="38"/>
      <c r="D125" s="45" t="s">
        <v>260</v>
      </c>
      <c r="E125" s="46">
        <f>J125</f>
        <v>1502.33</v>
      </c>
      <c r="F125" s="41"/>
      <c r="G125" s="42"/>
      <c r="H125" s="46">
        <f>SUM(H123:H124)</f>
        <v>1502.33</v>
      </c>
      <c r="I125" s="46">
        <f>SUM(I123:I124)</f>
        <v>0</v>
      </c>
      <c r="J125" s="46">
        <f>SUM(J123:J124)</f>
        <v>1502.33</v>
      </c>
      <c r="K125" s="43"/>
      <c r="L125" s="47">
        <f>SUM(L123:L124)</f>
        <v>0.15073499999999998</v>
      </c>
      <c r="M125" s="40"/>
      <c r="N125" s="48">
        <f>SUM(N123:N124)</f>
        <v>0</v>
      </c>
      <c r="O125" s="41"/>
    </row>
    <row r="126" spans="1:15" x14ac:dyDescent="0.2">
      <c r="A126" s="36"/>
      <c r="B126" s="37"/>
      <c r="C126" s="38"/>
      <c r="D126" s="39"/>
      <c r="E126" s="40"/>
      <c r="F126" s="41"/>
      <c r="G126" s="42"/>
      <c r="H126" s="42"/>
      <c r="I126" s="42"/>
      <c r="J126" s="42"/>
      <c r="K126" s="43"/>
      <c r="L126" s="43"/>
      <c r="M126" s="40"/>
      <c r="N126" s="40"/>
      <c r="O126" s="41"/>
    </row>
    <row r="127" spans="1:15" x14ac:dyDescent="0.2">
      <c r="A127" s="36"/>
      <c r="B127" s="37"/>
      <c r="C127" s="38"/>
      <c r="D127" s="45" t="s">
        <v>261</v>
      </c>
      <c r="E127" s="48">
        <f>J127</f>
        <v>25107.510000000002</v>
      </c>
      <c r="F127" s="41"/>
      <c r="G127" s="42"/>
      <c r="H127" s="46">
        <f>+H64+H71+H80+H84+H96+H100+H107+H115+H121+H125</f>
        <v>17669.080000000002</v>
      </c>
      <c r="I127" s="46">
        <f>+I64+I71+I80+I84+I96+I100+I107+I115+I121+I125</f>
        <v>7438.4299999999994</v>
      </c>
      <c r="J127" s="46">
        <f>+J64+J71+J80+J84+J96+J100+J107+J115+J121+J125</f>
        <v>25107.510000000002</v>
      </c>
      <c r="K127" s="43"/>
      <c r="L127" s="47">
        <f>+L64+L71+L80+L84+L96+L100+L107+L115+L121+L125</f>
        <v>13.150840699999998</v>
      </c>
      <c r="M127" s="40"/>
      <c r="N127" s="48">
        <f>+N64+N71+N80+N84+N96+N100+N107+N115+N121+N125</f>
        <v>0.64802000000000004</v>
      </c>
      <c r="O127" s="41"/>
    </row>
    <row r="128" spans="1:15" x14ac:dyDescent="0.2">
      <c r="A128" s="36"/>
      <c r="B128" s="37"/>
      <c r="C128" s="38"/>
      <c r="D128" s="39"/>
      <c r="E128" s="40"/>
      <c r="F128" s="41"/>
      <c r="G128" s="42"/>
      <c r="H128" s="42"/>
      <c r="I128" s="42"/>
      <c r="J128" s="42"/>
      <c r="K128" s="43"/>
      <c r="L128" s="43"/>
      <c r="M128" s="40"/>
      <c r="N128" s="40"/>
      <c r="O128" s="41"/>
    </row>
    <row r="129" spans="1:15" x14ac:dyDescent="0.2">
      <c r="A129" s="36"/>
      <c r="B129" s="44" t="s">
        <v>262</v>
      </c>
      <c r="C129" s="38"/>
      <c r="D129" s="39"/>
      <c r="E129" s="40"/>
      <c r="F129" s="41"/>
      <c r="G129" s="42"/>
      <c r="H129" s="42"/>
      <c r="I129" s="42"/>
      <c r="J129" s="42"/>
      <c r="K129" s="43"/>
      <c r="L129" s="43"/>
      <c r="M129" s="40"/>
      <c r="N129" s="40"/>
      <c r="O129" s="41"/>
    </row>
    <row r="130" spans="1:15" x14ac:dyDescent="0.2">
      <c r="A130" s="36"/>
      <c r="B130" s="38" t="s">
        <v>263</v>
      </c>
      <c r="C130" s="38"/>
      <c r="D130" s="39"/>
      <c r="E130" s="40"/>
      <c r="F130" s="41"/>
      <c r="G130" s="42"/>
      <c r="H130" s="42"/>
      <c r="I130" s="42"/>
      <c r="J130" s="42"/>
      <c r="K130" s="43"/>
      <c r="L130" s="43"/>
      <c r="M130" s="40"/>
      <c r="N130" s="40"/>
      <c r="O130" s="41"/>
    </row>
    <row r="131" spans="1:15" x14ac:dyDescent="0.2">
      <c r="A131" s="36">
        <v>67</v>
      </c>
      <c r="B131" s="37" t="s">
        <v>264</v>
      </c>
      <c r="C131" s="38" t="s">
        <v>265</v>
      </c>
      <c r="D131" s="39" t="s">
        <v>266</v>
      </c>
      <c r="E131" s="40">
        <v>1</v>
      </c>
      <c r="F131" s="41" t="s">
        <v>15</v>
      </c>
      <c r="G131" s="42">
        <v>2800</v>
      </c>
      <c r="H131" s="42">
        <f>ROUND(E131*G131,2)</f>
        <v>2800</v>
      </c>
      <c r="I131" s="42"/>
      <c r="J131" s="42">
        <f t="shared" ref="J131:J192" si="18">ROUND(E131*G131,2)</f>
        <v>2800</v>
      </c>
      <c r="K131" s="43"/>
      <c r="L131" s="43">
        <f t="shared" ref="L131:L192" si="19">E131*K131</f>
        <v>0</v>
      </c>
      <c r="M131" s="40"/>
      <c r="N131" s="40">
        <f t="shared" ref="N131:N192" si="20">E131*M131</f>
        <v>0</v>
      </c>
      <c r="O131" s="41">
        <v>20</v>
      </c>
    </row>
    <row r="132" spans="1:15" x14ac:dyDescent="0.2">
      <c r="A132" s="36">
        <v>68</v>
      </c>
      <c r="B132" s="37" t="s">
        <v>264</v>
      </c>
      <c r="C132" s="38" t="s">
        <v>267</v>
      </c>
      <c r="D132" s="39" t="s">
        <v>268</v>
      </c>
      <c r="E132" s="40">
        <v>50</v>
      </c>
      <c r="F132" s="41" t="s">
        <v>105</v>
      </c>
      <c r="G132" s="42">
        <v>1.35</v>
      </c>
      <c r="H132" s="42">
        <f>ROUND(E132*G132,2)</f>
        <v>67.5</v>
      </c>
      <c r="I132" s="42"/>
      <c r="J132" s="42">
        <f t="shared" si="18"/>
        <v>67.5</v>
      </c>
      <c r="K132" s="43"/>
      <c r="L132" s="43">
        <f t="shared" si="19"/>
        <v>0</v>
      </c>
      <c r="M132" s="40"/>
      <c r="N132" s="40">
        <f t="shared" si="20"/>
        <v>0</v>
      </c>
      <c r="O132" s="41">
        <v>20</v>
      </c>
    </row>
    <row r="133" spans="1:15" x14ac:dyDescent="0.2">
      <c r="A133" s="36">
        <v>69</v>
      </c>
      <c r="B133" s="37" t="s">
        <v>99</v>
      </c>
      <c r="C133" s="38" t="s">
        <v>269</v>
      </c>
      <c r="D133" s="39" t="s">
        <v>270</v>
      </c>
      <c r="E133" s="40">
        <v>50</v>
      </c>
      <c r="F133" s="41" t="s">
        <v>105</v>
      </c>
      <c r="G133" s="42">
        <v>0.31</v>
      </c>
      <c r="H133" s="42"/>
      <c r="I133" s="42">
        <f>ROUND(E133*G133,2)</f>
        <v>15.5</v>
      </c>
      <c r="J133" s="42">
        <f t="shared" si="18"/>
        <v>15.5</v>
      </c>
      <c r="K133" s="43"/>
      <c r="L133" s="43">
        <f t="shared" si="19"/>
        <v>0</v>
      </c>
      <c r="M133" s="40"/>
      <c r="N133" s="40">
        <f t="shared" si="20"/>
        <v>0</v>
      </c>
      <c r="O133" s="41">
        <v>20</v>
      </c>
    </row>
    <row r="134" spans="1:15" x14ac:dyDescent="0.2">
      <c r="A134" s="36">
        <v>70</v>
      </c>
      <c r="B134" s="37" t="s">
        <v>264</v>
      </c>
      <c r="C134" s="38" t="s">
        <v>271</v>
      </c>
      <c r="D134" s="39" t="s">
        <v>272</v>
      </c>
      <c r="E134" s="40">
        <v>50</v>
      </c>
      <c r="F134" s="41" t="s">
        <v>105</v>
      </c>
      <c r="G134" s="42">
        <v>1.43</v>
      </c>
      <c r="H134" s="42">
        <f>ROUND(E134*G134,2)</f>
        <v>71.5</v>
      </c>
      <c r="I134" s="42"/>
      <c r="J134" s="42">
        <f t="shared" si="18"/>
        <v>71.5</v>
      </c>
      <c r="K134" s="43"/>
      <c r="L134" s="43">
        <f t="shared" si="19"/>
        <v>0</v>
      </c>
      <c r="M134" s="40"/>
      <c r="N134" s="40">
        <f t="shared" si="20"/>
        <v>0</v>
      </c>
      <c r="O134" s="41">
        <v>20</v>
      </c>
    </row>
    <row r="135" spans="1:15" x14ac:dyDescent="0.2">
      <c r="A135" s="36">
        <v>71</v>
      </c>
      <c r="B135" s="37" t="s">
        <v>99</v>
      </c>
      <c r="C135" s="38" t="s">
        <v>273</v>
      </c>
      <c r="D135" s="39" t="s">
        <v>274</v>
      </c>
      <c r="E135" s="40">
        <v>50</v>
      </c>
      <c r="F135" s="41" t="s">
        <v>105</v>
      </c>
      <c r="G135" s="42">
        <v>0.74</v>
      </c>
      <c r="H135" s="42"/>
      <c r="I135" s="42">
        <f>ROUND(E135*G135,2)</f>
        <v>37</v>
      </c>
      <c r="J135" s="42">
        <f t="shared" si="18"/>
        <v>37</v>
      </c>
      <c r="K135" s="43"/>
      <c r="L135" s="43">
        <f t="shared" si="19"/>
        <v>0</v>
      </c>
      <c r="M135" s="40"/>
      <c r="N135" s="40">
        <f t="shared" si="20"/>
        <v>0</v>
      </c>
      <c r="O135" s="41">
        <v>20</v>
      </c>
    </row>
    <row r="136" spans="1:15" x14ac:dyDescent="0.2">
      <c r="A136" s="36">
        <v>72</v>
      </c>
      <c r="B136" s="37" t="s">
        <v>264</v>
      </c>
      <c r="C136" s="38" t="s">
        <v>275</v>
      </c>
      <c r="D136" s="39" t="s">
        <v>276</v>
      </c>
      <c r="E136" s="40">
        <v>38</v>
      </c>
      <c r="F136" s="41" t="s">
        <v>160</v>
      </c>
      <c r="G136" s="42">
        <v>1.53</v>
      </c>
      <c r="H136" s="42">
        <f>ROUND(E136*G136,2)</f>
        <v>58.14</v>
      </c>
      <c r="I136" s="42"/>
      <c r="J136" s="42">
        <f t="shared" si="18"/>
        <v>58.14</v>
      </c>
      <c r="K136" s="43"/>
      <c r="L136" s="43">
        <f t="shared" si="19"/>
        <v>0</v>
      </c>
      <c r="M136" s="40"/>
      <c r="N136" s="40">
        <f t="shared" si="20"/>
        <v>0</v>
      </c>
      <c r="O136" s="41">
        <v>20</v>
      </c>
    </row>
    <row r="137" spans="1:15" x14ac:dyDescent="0.2">
      <c r="A137" s="36">
        <v>73</v>
      </c>
      <c r="B137" s="37" t="s">
        <v>99</v>
      </c>
      <c r="C137" s="38" t="s">
        <v>277</v>
      </c>
      <c r="D137" s="39" t="s">
        <v>278</v>
      </c>
      <c r="E137" s="40">
        <v>15</v>
      </c>
      <c r="F137" s="41" t="s">
        <v>160</v>
      </c>
      <c r="G137" s="42">
        <v>0.54</v>
      </c>
      <c r="H137" s="42"/>
      <c r="I137" s="42">
        <f>ROUND(E137*G137,2)</f>
        <v>8.1</v>
      </c>
      <c r="J137" s="42">
        <f t="shared" si="18"/>
        <v>8.1</v>
      </c>
      <c r="K137" s="43"/>
      <c r="L137" s="43">
        <f t="shared" si="19"/>
        <v>0</v>
      </c>
      <c r="M137" s="40"/>
      <c r="N137" s="40">
        <f t="shared" si="20"/>
        <v>0</v>
      </c>
      <c r="O137" s="41">
        <v>20</v>
      </c>
    </row>
    <row r="138" spans="1:15" x14ac:dyDescent="0.2">
      <c r="A138" s="36">
        <v>74</v>
      </c>
      <c r="B138" s="37" t="s">
        <v>99</v>
      </c>
      <c r="C138" s="38" t="s">
        <v>279</v>
      </c>
      <c r="D138" s="39" t="s">
        <v>280</v>
      </c>
      <c r="E138" s="40">
        <v>23</v>
      </c>
      <c r="F138" s="41" t="s">
        <v>160</v>
      </c>
      <c r="G138" s="42">
        <v>1.03</v>
      </c>
      <c r="H138" s="42"/>
      <c r="I138" s="42">
        <f>ROUND(E138*G138,2)</f>
        <v>23.69</v>
      </c>
      <c r="J138" s="42">
        <f t="shared" si="18"/>
        <v>23.69</v>
      </c>
      <c r="K138" s="43"/>
      <c r="L138" s="43">
        <f t="shared" si="19"/>
        <v>0</v>
      </c>
      <c r="M138" s="40"/>
      <c r="N138" s="40">
        <f t="shared" si="20"/>
        <v>0</v>
      </c>
      <c r="O138" s="41">
        <v>20</v>
      </c>
    </row>
    <row r="139" spans="1:15" x14ac:dyDescent="0.2">
      <c r="A139" s="36">
        <v>75</v>
      </c>
      <c r="B139" s="37" t="s">
        <v>264</v>
      </c>
      <c r="C139" s="38" t="s">
        <v>281</v>
      </c>
      <c r="D139" s="39" t="s">
        <v>282</v>
      </c>
      <c r="E139" s="40">
        <v>11</v>
      </c>
      <c r="F139" s="41" t="s">
        <v>160</v>
      </c>
      <c r="G139" s="42">
        <v>6.43</v>
      </c>
      <c r="H139" s="42">
        <f>ROUND(E139*G139,2)</f>
        <v>70.73</v>
      </c>
      <c r="I139" s="42"/>
      <c r="J139" s="42">
        <f t="shared" si="18"/>
        <v>70.73</v>
      </c>
      <c r="K139" s="43"/>
      <c r="L139" s="43">
        <f t="shared" si="19"/>
        <v>0</v>
      </c>
      <c r="M139" s="40"/>
      <c r="N139" s="40">
        <f t="shared" si="20"/>
        <v>0</v>
      </c>
      <c r="O139" s="41">
        <v>20</v>
      </c>
    </row>
    <row r="140" spans="1:15" ht="20.399999999999999" x14ac:dyDescent="0.2">
      <c r="A140" s="36">
        <v>76</v>
      </c>
      <c r="B140" s="37" t="s">
        <v>99</v>
      </c>
      <c r="C140" s="38" t="s">
        <v>283</v>
      </c>
      <c r="D140" s="39" t="s">
        <v>284</v>
      </c>
      <c r="E140" s="40">
        <v>11</v>
      </c>
      <c r="F140" s="41" t="s">
        <v>160</v>
      </c>
      <c r="G140" s="42">
        <v>2.2999999999999998</v>
      </c>
      <c r="H140" s="42"/>
      <c r="I140" s="42">
        <f>ROUND(E140*G140,2)</f>
        <v>25.3</v>
      </c>
      <c r="J140" s="42">
        <f t="shared" si="18"/>
        <v>25.3</v>
      </c>
      <c r="K140" s="43"/>
      <c r="L140" s="43">
        <f t="shared" si="19"/>
        <v>0</v>
      </c>
      <c r="M140" s="40"/>
      <c r="N140" s="40">
        <f t="shared" si="20"/>
        <v>0</v>
      </c>
      <c r="O140" s="41">
        <v>20</v>
      </c>
    </row>
    <row r="141" spans="1:15" x14ac:dyDescent="0.2">
      <c r="A141" s="36">
        <v>77</v>
      </c>
      <c r="B141" s="37" t="s">
        <v>264</v>
      </c>
      <c r="C141" s="38" t="s">
        <v>285</v>
      </c>
      <c r="D141" s="39" t="s">
        <v>286</v>
      </c>
      <c r="E141" s="40">
        <v>13</v>
      </c>
      <c r="F141" s="41" t="s">
        <v>160</v>
      </c>
      <c r="G141" s="42">
        <v>6.79</v>
      </c>
      <c r="H141" s="42">
        <f>ROUND(E141*G141,2)</f>
        <v>88.27</v>
      </c>
      <c r="I141" s="42"/>
      <c r="J141" s="42">
        <f t="shared" si="18"/>
        <v>88.27</v>
      </c>
      <c r="K141" s="43"/>
      <c r="L141" s="43">
        <f t="shared" si="19"/>
        <v>0</v>
      </c>
      <c r="M141" s="40"/>
      <c r="N141" s="40">
        <f t="shared" si="20"/>
        <v>0</v>
      </c>
      <c r="O141" s="41">
        <v>20</v>
      </c>
    </row>
    <row r="142" spans="1:15" ht="20.399999999999999" x14ac:dyDescent="0.2">
      <c r="A142" s="36">
        <v>78</v>
      </c>
      <c r="B142" s="37" t="s">
        <v>99</v>
      </c>
      <c r="C142" s="38" t="s">
        <v>287</v>
      </c>
      <c r="D142" s="39" t="s">
        <v>288</v>
      </c>
      <c r="E142" s="40">
        <v>13</v>
      </c>
      <c r="F142" s="41" t="s">
        <v>160</v>
      </c>
      <c r="G142" s="42">
        <v>6.34</v>
      </c>
      <c r="H142" s="42"/>
      <c r="I142" s="42">
        <f>ROUND(E142*G142,2)</f>
        <v>82.42</v>
      </c>
      <c r="J142" s="42">
        <f t="shared" si="18"/>
        <v>82.42</v>
      </c>
      <c r="K142" s="43"/>
      <c r="L142" s="43">
        <f t="shared" si="19"/>
        <v>0</v>
      </c>
      <c r="M142" s="40"/>
      <c r="N142" s="40">
        <f t="shared" si="20"/>
        <v>0</v>
      </c>
      <c r="O142" s="41">
        <v>20</v>
      </c>
    </row>
    <row r="143" spans="1:15" x14ac:dyDescent="0.2">
      <c r="A143" s="36">
        <v>79</v>
      </c>
      <c r="B143" s="37" t="s">
        <v>264</v>
      </c>
      <c r="C143" s="38" t="s">
        <v>289</v>
      </c>
      <c r="D143" s="39" t="s">
        <v>290</v>
      </c>
      <c r="E143" s="40">
        <v>3</v>
      </c>
      <c r="F143" s="41" t="s">
        <v>160</v>
      </c>
      <c r="G143" s="42">
        <v>10.78</v>
      </c>
      <c r="H143" s="42">
        <f>ROUND(E143*G143,2)</f>
        <v>32.340000000000003</v>
      </c>
      <c r="I143" s="42"/>
      <c r="J143" s="42">
        <f t="shared" si="18"/>
        <v>32.340000000000003</v>
      </c>
      <c r="K143" s="43"/>
      <c r="L143" s="43">
        <f t="shared" si="19"/>
        <v>0</v>
      </c>
      <c r="M143" s="40"/>
      <c r="N143" s="40">
        <f t="shared" si="20"/>
        <v>0</v>
      </c>
      <c r="O143" s="41">
        <v>20</v>
      </c>
    </row>
    <row r="144" spans="1:15" ht="20.399999999999999" x14ac:dyDescent="0.2">
      <c r="A144" s="36">
        <v>80</v>
      </c>
      <c r="B144" s="37" t="s">
        <v>99</v>
      </c>
      <c r="C144" s="38" t="s">
        <v>291</v>
      </c>
      <c r="D144" s="39" t="s">
        <v>292</v>
      </c>
      <c r="E144" s="40">
        <v>3</v>
      </c>
      <c r="F144" s="41" t="s">
        <v>160</v>
      </c>
      <c r="G144" s="42">
        <v>26.79</v>
      </c>
      <c r="H144" s="42"/>
      <c r="I144" s="42">
        <f>ROUND(E144*G144,2)</f>
        <v>80.37</v>
      </c>
      <c r="J144" s="42">
        <f t="shared" si="18"/>
        <v>80.37</v>
      </c>
      <c r="K144" s="43"/>
      <c r="L144" s="43">
        <f t="shared" si="19"/>
        <v>0</v>
      </c>
      <c r="M144" s="40"/>
      <c r="N144" s="40">
        <f t="shared" si="20"/>
        <v>0</v>
      </c>
      <c r="O144" s="41">
        <v>20</v>
      </c>
    </row>
    <row r="145" spans="1:15" x14ac:dyDescent="0.2">
      <c r="A145" s="36">
        <v>81</v>
      </c>
      <c r="B145" s="37" t="s">
        <v>264</v>
      </c>
      <c r="C145" s="38" t="s">
        <v>293</v>
      </c>
      <c r="D145" s="39" t="s">
        <v>294</v>
      </c>
      <c r="E145" s="40">
        <v>1</v>
      </c>
      <c r="F145" s="41" t="s">
        <v>160</v>
      </c>
      <c r="G145" s="42">
        <v>6.48</v>
      </c>
      <c r="H145" s="42">
        <f>ROUND(E145*G145,2)</f>
        <v>6.48</v>
      </c>
      <c r="I145" s="42"/>
      <c r="J145" s="42">
        <f t="shared" si="18"/>
        <v>6.48</v>
      </c>
      <c r="K145" s="43"/>
      <c r="L145" s="43">
        <f t="shared" si="19"/>
        <v>0</v>
      </c>
      <c r="M145" s="40"/>
      <c r="N145" s="40">
        <f t="shared" si="20"/>
        <v>0</v>
      </c>
      <c r="O145" s="41">
        <v>20</v>
      </c>
    </row>
    <row r="146" spans="1:15" x14ac:dyDescent="0.2">
      <c r="A146" s="36">
        <v>82</v>
      </c>
      <c r="B146" s="37" t="s">
        <v>99</v>
      </c>
      <c r="C146" s="38" t="s">
        <v>295</v>
      </c>
      <c r="D146" s="39" t="s">
        <v>296</v>
      </c>
      <c r="E146" s="40">
        <v>1</v>
      </c>
      <c r="F146" s="41" t="s">
        <v>160</v>
      </c>
      <c r="G146" s="42">
        <v>4.37</v>
      </c>
      <c r="H146" s="42"/>
      <c r="I146" s="42">
        <f>ROUND(E146*G146,2)</f>
        <v>4.37</v>
      </c>
      <c r="J146" s="42">
        <f t="shared" si="18"/>
        <v>4.37</v>
      </c>
      <c r="K146" s="43"/>
      <c r="L146" s="43">
        <f t="shared" si="19"/>
        <v>0</v>
      </c>
      <c r="M146" s="40"/>
      <c r="N146" s="40">
        <f t="shared" si="20"/>
        <v>0</v>
      </c>
      <c r="O146" s="41">
        <v>20</v>
      </c>
    </row>
    <row r="147" spans="1:15" x14ac:dyDescent="0.2">
      <c r="A147" s="36">
        <v>83</v>
      </c>
      <c r="B147" s="37" t="s">
        <v>264</v>
      </c>
      <c r="C147" s="38" t="s">
        <v>297</v>
      </c>
      <c r="D147" s="39" t="s">
        <v>298</v>
      </c>
      <c r="E147" s="40">
        <v>1</v>
      </c>
      <c r="F147" s="41" t="s">
        <v>160</v>
      </c>
      <c r="G147" s="42">
        <v>6.83</v>
      </c>
      <c r="H147" s="42">
        <f>ROUND(E147*G147,2)</f>
        <v>6.83</v>
      </c>
      <c r="I147" s="42"/>
      <c r="J147" s="42">
        <f t="shared" si="18"/>
        <v>6.83</v>
      </c>
      <c r="K147" s="43"/>
      <c r="L147" s="43">
        <f t="shared" si="19"/>
        <v>0</v>
      </c>
      <c r="M147" s="40"/>
      <c r="N147" s="40">
        <f t="shared" si="20"/>
        <v>0</v>
      </c>
      <c r="O147" s="41">
        <v>20</v>
      </c>
    </row>
    <row r="148" spans="1:15" x14ac:dyDescent="0.2">
      <c r="A148" s="36">
        <v>84</v>
      </c>
      <c r="B148" s="37" t="s">
        <v>99</v>
      </c>
      <c r="C148" s="38" t="s">
        <v>299</v>
      </c>
      <c r="D148" s="39" t="s">
        <v>300</v>
      </c>
      <c r="E148" s="40">
        <v>1</v>
      </c>
      <c r="F148" s="41" t="s">
        <v>160</v>
      </c>
      <c r="G148" s="42">
        <v>4.37</v>
      </c>
      <c r="H148" s="42"/>
      <c r="I148" s="42">
        <f>ROUND(E148*G148,2)</f>
        <v>4.37</v>
      </c>
      <c r="J148" s="42">
        <f t="shared" si="18"/>
        <v>4.37</v>
      </c>
      <c r="K148" s="43"/>
      <c r="L148" s="43">
        <f t="shared" si="19"/>
        <v>0</v>
      </c>
      <c r="M148" s="40"/>
      <c r="N148" s="40">
        <f t="shared" si="20"/>
        <v>0</v>
      </c>
      <c r="O148" s="41">
        <v>20</v>
      </c>
    </row>
    <row r="149" spans="1:15" x14ac:dyDescent="0.2">
      <c r="A149" s="36">
        <v>85</v>
      </c>
      <c r="B149" s="37" t="s">
        <v>264</v>
      </c>
      <c r="C149" s="38" t="s">
        <v>301</v>
      </c>
      <c r="D149" s="39" t="s">
        <v>302</v>
      </c>
      <c r="E149" s="40">
        <v>3</v>
      </c>
      <c r="F149" s="41" t="s">
        <v>160</v>
      </c>
      <c r="G149" s="42">
        <v>2.29</v>
      </c>
      <c r="H149" s="42">
        <f>ROUND(E149*G149,2)</f>
        <v>6.87</v>
      </c>
      <c r="I149" s="42"/>
      <c r="J149" s="42">
        <f t="shared" si="18"/>
        <v>6.87</v>
      </c>
      <c r="K149" s="43"/>
      <c r="L149" s="43">
        <f t="shared" si="19"/>
        <v>0</v>
      </c>
      <c r="M149" s="40"/>
      <c r="N149" s="40">
        <f t="shared" si="20"/>
        <v>0</v>
      </c>
      <c r="O149" s="41">
        <v>20</v>
      </c>
    </row>
    <row r="150" spans="1:15" x14ac:dyDescent="0.2">
      <c r="A150" s="36">
        <v>86</v>
      </c>
      <c r="B150" s="37" t="s">
        <v>99</v>
      </c>
      <c r="C150" s="38" t="s">
        <v>303</v>
      </c>
      <c r="D150" s="39" t="s">
        <v>304</v>
      </c>
      <c r="E150" s="40">
        <v>3</v>
      </c>
      <c r="F150" s="41" t="s">
        <v>160</v>
      </c>
      <c r="G150" s="42">
        <v>3.06</v>
      </c>
      <c r="H150" s="42"/>
      <c r="I150" s="42">
        <f>ROUND(E150*G150,2)</f>
        <v>9.18</v>
      </c>
      <c r="J150" s="42">
        <f t="shared" si="18"/>
        <v>9.18</v>
      </c>
      <c r="K150" s="43"/>
      <c r="L150" s="43">
        <f t="shared" si="19"/>
        <v>0</v>
      </c>
      <c r="M150" s="40"/>
      <c r="N150" s="40">
        <f t="shared" si="20"/>
        <v>0</v>
      </c>
      <c r="O150" s="41">
        <v>20</v>
      </c>
    </row>
    <row r="151" spans="1:15" x14ac:dyDescent="0.2">
      <c r="A151" s="36">
        <v>87</v>
      </c>
      <c r="B151" s="37" t="s">
        <v>99</v>
      </c>
      <c r="C151" s="38" t="s">
        <v>305</v>
      </c>
      <c r="D151" s="39" t="s">
        <v>306</v>
      </c>
      <c r="E151" s="40">
        <v>3</v>
      </c>
      <c r="F151" s="41" t="s">
        <v>160</v>
      </c>
      <c r="G151" s="42">
        <v>0.85</v>
      </c>
      <c r="H151" s="42"/>
      <c r="I151" s="42">
        <f>ROUND(E151*G151,2)</f>
        <v>2.5499999999999998</v>
      </c>
      <c r="J151" s="42">
        <f t="shared" si="18"/>
        <v>2.5499999999999998</v>
      </c>
      <c r="K151" s="43"/>
      <c r="L151" s="43">
        <f t="shared" si="19"/>
        <v>0</v>
      </c>
      <c r="M151" s="40"/>
      <c r="N151" s="40">
        <f t="shared" si="20"/>
        <v>0</v>
      </c>
      <c r="O151" s="41">
        <v>20</v>
      </c>
    </row>
    <row r="152" spans="1:15" x14ac:dyDescent="0.2">
      <c r="A152" s="36">
        <v>88</v>
      </c>
      <c r="B152" s="37" t="s">
        <v>264</v>
      </c>
      <c r="C152" s="38" t="s">
        <v>307</v>
      </c>
      <c r="D152" s="39" t="s">
        <v>308</v>
      </c>
      <c r="E152" s="40">
        <v>5</v>
      </c>
      <c r="F152" s="41" t="s">
        <v>160</v>
      </c>
      <c r="G152" s="42">
        <v>2.59</v>
      </c>
      <c r="H152" s="42">
        <f>ROUND(E152*G152,2)</f>
        <v>12.95</v>
      </c>
      <c r="I152" s="42"/>
      <c r="J152" s="42">
        <f t="shared" si="18"/>
        <v>12.95</v>
      </c>
      <c r="K152" s="43"/>
      <c r="L152" s="43">
        <f t="shared" si="19"/>
        <v>0</v>
      </c>
      <c r="M152" s="40"/>
      <c r="N152" s="40">
        <f t="shared" si="20"/>
        <v>0</v>
      </c>
      <c r="O152" s="41">
        <v>20</v>
      </c>
    </row>
    <row r="153" spans="1:15" x14ac:dyDescent="0.2">
      <c r="A153" s="36">
        <v>89</v>
      </c>
      <c r="B153" s="37" t="s">
        <v>99</v>
      </c>
      <c r="C153" s="38" t="s">
        <v>309</v>
      </c>
      <c r="D153" s="39" t="s">
        <v>310</v>
      </c>
      <c r="E153" s="40">
        <v>5</v>
      </c>
      <c r="F153" s="41" t="s">
        <v>160</v>
      </c>
      <c r="G153" s="42">
        <v>4.38</v>
      </c>
      <c r="H153" s="42"/>
      <c r="I153" s="42">
        <f>ROUND(E153*G153,2)</f>
        <v>21.9</v>
      </c>
      <c r="J153" s="42">
        <f t="shared" si="18"/>
        <v>21.9</v>
      </c>
      <c r="K153" s="43"/>
      <c r="L153" s="43">
        <f t="shared" si="19"/>
        <v>0</v>
      </c>
      <c r="M153" s="40"/>
      <c r="N153" s="40">
        <f t="shared" si="20"/>
        <v>0</v>
      </c>
      <c r="O153" s="41">
        <v>20</v>
      </c>
    </row>
    <row r="154" spans="1:15" x14ac:dyDescent="0.2">
      <c r="A154" s="36">
        <v>90</v>
      </c>
      <c r="B154" s="37" t="s">
        <v>99</v>
      </c>
      <c r="C154" s="38" t="s">
        <v>305</v>
      </c>
      <c r="D154" s="39" t="s">
        <v>306</v>
      </c>
      <c r="E154" s="40">
        <v>5</v>
      </c>
      <c r="F154" s="41" t="s">
        <v>160</v>
      </c>
      <c r="G154" s="42">
        <v>0.85</v>
      </c>
      <c r="H154" s="42"/>
      <c r="I154" s="42">
        <f>ROUND(E154*G154,2)</f>
        <v>4.25</v>
      </c>
      <c r="J154" s="42">
        <f t="shared" si="18"/>
        <v>4.25</v>
      </c>
      <c r="K154" s="43"/>
      <c r="L154" s="43">
        <f t="shared" si="19"/>
        <v>0</v>
      </c>
      <c r="M154" s="40"/>
      <c r="N154" s="40">
        <f t="shared" si="20"/>
        <v>0</v>
      </c>
      <c r="O154" s="41">
        <v>20</v>
      </c>
    </row>
    <row r="155" spans="1:15" x14ac:dyDescent="0.2">
      <c r="A155" s="36">
        <v>91</v>
      </c>
      <c r="B155" s="37" t="s">
        <v>264</v>
      </c>
      <c r="C155" s="38" t="s">
        <v>311</v>
      </c>
      <c r="D155" s="39" t="s">
        <v>312</v>
      </c>
      <c r="E155" s="40">
        <v>8</v>
      </c>
      <c r="F155" s="41" t="s">
        <v>160</v>
      </c>
      <c r="G155" s="42">
        <v>2.59</v>
      </c>
      <c r="H155" s="42">
        <f>ROUND(E155*G155,2)</f>
        <v>20.72</v>
      </c>
      <c r="I155" s="42"/>
      <c r="J155" s="42">
        <f t="shared" si="18"/>
        <v>20.72</v>
      </c>
      <c r="K155" s="43"/>
      <c r="L155" s="43">
        <f t="shared" si="19"/>
        <v>0</v>
      </c>
      <c r="M155" s="40"/>
      <c r="N155" s="40">
        <f t="shared" si="20"/>
        <v>0</v>
      </c>
      <c r="O155" s="41">
        <v>20</v>
      </c>
    </row>
    <row r="156" spans="1:15" x14ac:dyDescent="0.2">
      <c r="A156" s="36">
        <v>92</v>
      </c>
      <c r="B156" s="37" t="s">
        <v>99</v>
      </c>
      <c r="C156" s="38" t="s">
        <v>313</v>
      </c>
      <c r="D156" s="39" t="s">
        <v>314</v>
      </c>
      <c r="E156" s="40">
        <v>8</v>
      </c>
      <c r="F156" s="41" t="s">
        <v>160</v>
      </c>
      <c r="G156" s="42">
        <v>3.44</v>
      </c>
      <c r="H156" s="42"/>
      <c r="I156" s="42">
        <f>ROUND(E156*G156,2)</f>
        <v>27.52</v>
      </c>
      <c r="J156" s="42">
        <f t="shared" si="18"/>
        <v>27.52</v>
      </c>
      <c r="K156" s="43"/>
      <c r="L156" s="43">
        <f t="shared" si="19"/>
        <v>0</v>
      </c>
      <c r="M156" s="40"/>
      <c r="N156" s="40">
        <f t="shared" si="20"/>
        <v>0</v>
      </c>
      <c r="O156" s="41">
        <v>20</v>
      </c>
    </row>
    <row r="157" spans="1:15" x14ac:dyDescent="0.2">
      <c r="A157" s="36">
        <v>93</v>
      </c>
      <c r="B157" s="37" t="s">
        <v>99</v>
      </c>
      <c r="C157" s="38" t="s">
        <v>305</v>
      </c>
      <c r="D157" s="39" t="s">
        <v>306</v>
      </c>
      <c r="E157" s="40">
        <v>8</v>
      </c>
      <c r="F157" s="41" t="s">
        <v>160</v>
      </c>
      <c r="G157" s="42">
        <v>0.85</v>
      </c>
      <c r="H157" s="42"/>
      <c r="I157" s="42">
        <f>ROUND(E157*G157,2)</f>
        <v>6.8</v>
      </c>
      <c r="J157" s="42">
        <f t="shared" si="18"/>
        <v>6.8</v>
      </c>
      <c r="K157" s="43"/>
      <c r="L157" s="43">
        <f t="shared" si="19"/>
        <v>0</v>
      </c>
      <c r="M157" s="40"/>
      <c r="N157" s="40">
        <f t="shared" si="20"/>
        <v>0</v>
      </c>
      <c r="O157" s="41">
        <v>20</v>
      </c>
    </row>
    <row r="158" spans="1:15" x14ac:dyDescent="0.2">
      <c r="A158" s="36">
        <v>94</v>
      </c>
      <c r="B158" s="37" t="s">
        <v>264</v>
      </c>
      <c r="C158" s="38" t="s">
        <v>315</v>
      </c>
      <c r="D158" s="39" t="s">
        <v>316</v>
      </c>
      <c r="E158" s="40">
        <v>5</v>
      </c>
      <c r="F158" s="41" t="s">
        <v>160</v>
      </c>
      <c r="G158" s="42">
        <v>2.92</v>
      </c>
      <c r="H158" s="42">
        <f>ROUND(E158*G158,2)</f>
        <v>14.6</v>
      </c>
      <c r="I158" s="42"/>
      <c r="J158" s="42">
        <f t="shared" si="18"/>
        <v>14.6</v>
      </c>
      <c r="K158" s="43"/>
      <c r="L158" s="43">
        <f t="shared" si="19"/>
        <v>0</v>
      </c>
      <c r="M158" s="40"/>
      <c r="N158" s="40">
        <f t="shared" si="20"/>
        <v>0</v>
      </c>
      <c r="O158" s="41">
        <v>20</v>
      </c>
    </row>
    <row r="159" spans="1:15" x14ac:dyDescent="0.2">
      <c r="A159" s="36">
        <v>95</v>
      </c>
      <c r="B159" s="37" t="s">
        <v>99</v>
      </c>
      <c r="C159" s="38" t="s">
        <v>317</v>
      </c>
      <c r="D159" s="39" t="s">
        <v>318</v>
      </c>
      <c r="E159" s="40">
        <v>5</v>
      </c>
      <c r="F159" s="41" t="s">
        <v>160</v>
      </c>
      <c r="G159" s="42">
        <v>5.93</v>
      </c>
      <c r="H159" s="42"/>
      <c r="I159" s="42">
        <f>ROUND(E159*G159,2)</f>
        <v>29.65</v>
      </c>
      <c r="J159" s="42">
        <f t="shared" si="18"/>
        <v>29.65</v>
      </c>
      <c r="K159" s="43"/>
      <c r="L159" s="43">
        <f t="shared" si="19"/>
        <v>0</v>
      </c>
      <c r="M159" s="40"/>
      <c r="N159" s="40">
        <f t="shared" si="20"/>
        <v>0</v>
      </c>
      <c r="O159" s="41">
        <v>20</v>
      </c>
    </row>
    <row r="160" spans="1:15" x14ac:dyDescent="0.2">
      <c r="A160" s="36">
        <v>96</v>
      </c>
      <c r="B160" s="37" t="s">
        <v>99</v>
      </c>
      <c r="C160" s="38" t="s">
        <v>305</v>
      </c>
      <c r="D160" s="39" t="s">
        <v>306</v>
      </c>
      <c r="E160" s="40">
        <v>5</v>
      </c>
      <c r="F160" s="41" t="s">
        <v>160</v>
      </c>
      <c r="G160" s="42">
        <v>0.85</v>
      </c>
      <c r="H160" s="42"/>
      <c r="I160" s="42">
        <f>ROUND(E160*G160,2)</f>
        <v>4.25</v>
      </c>
      <c r="J160" s="42">
        <f t="shared" si="18"/>
        <v>4.25</v>
      </c>
      <c r="K160" s="43"/>
      <c r="L160" s="43">
        <f t="shared" si="19"/>
        <v>0</v>
      </c>
      <c r="M160" s="40"/>
      <c r="N160" s="40">
        <f t="shared" si="20"/>
        <v>0</v>
      </c>
      <c r="O160" s="41">
        <v>20</v>
      </c>
    </row>
    <row r="161" spans="1:15" x14ac:dyDescent="0.2">
      <c r="A161" s="36">
        <v>97</v>
      </c>
      <c r="B161" s="37" t="s">
        <v>264</v>
      </c>
      <c r="C161" s="38" t="s">
        <v>319</v>
      </c>
      <c r="D161" s="39" t="s">
        <v>320</v>
      </c>
      <c r="E161" s="40">
        <v>5</v>
      </c>
      <c r="F161" s="41" t="s">
        <v>160</v>
      </c>
      <c r="G161" s="42">
        <v>5.44</v>
      </c>
      <c r="H161" s="42">
        <f>ROUND(E161*G161,2)</f>
        <v>27.2</v>
      </c>
      <c r="I161" s="42"/>
      <c r="J161" s="42">
        <f t="shared" si="18"/>
        <v>27.2</v>
      </c>
      <c r="K161" s="43"/>
      <c r="L161" s="43">
        <f t="shared" si="19"/>
        <v>0</v>
      </c>
      <c r="M161" s="40"/>
      <c r="N161" s="40">
        <f t="shared" si="20"/>
        <v>0</v>
      </c>
      <c r="O161" s="41">
        <v>20</v>
      </c>
    </row>
    <row r="162" spans="1:15" x14ac:dyDescent="0.2">
      <c r="A162" s="36">
        <v>98</v>
      </c>
      <c r="B162" s="37" t="s">
        <v>99</v>
      </c>
      <c r="C162" s="38" t="s">
        <v>321</v>
      </c>
      <c r="D162" s="39" t="s">
        <v>322</v>
      </c>
      <c r="E162" s="40">
        <v>5</v>
      </c>
      <c r="F162" s="41" t="s">
        <v>160</v>
      </c>
      <c r="G162" s="42">
        <v>3.7</v>
      </c>
      <c r="H162" s="42"/>
      <c r="I162" s="42">
        <f>ROUND(E162*G162,2)</f>
        <v>18.5</v>
      </c>
      <c r="J162" s="42">
        <f t="shared" si="18"/>
        <v>18.5</v>
      </c>
      <c r="K162" s="43"/>
      <c r="L162" s="43">
        <f t="shared" si="19"/>
        <v>0</v>
      </c>
      <c r="M162" s="40"/>
      <c r="N162" s="40">
        <f t="shared" si="20"/>
        <v>0</v>
      </c>
      <c r="O162" s="41">
        <v>20</v>
      </c>
    </row>
    <row r="163" spans="1:15" x14ac:dyDescent="0.2">
      <c r="A163" s="36">
        <v>99</v>
      </c>
      <c r="B163" s="37" t="s">
        <v>99</v>
      </c>
      <c r="C163" s="38" t="s">
        <v>305</v>
      </c>
      <c r="D163" s="39" t="s">
        <v>306</v>
      </c>
      <c r="E163" s="40">
        <v>5</v>
      </c>
      <c r="F163" s="41" t="s">
        <v>160</v>
      </c>
      <c r="G163" s="42">
        <v>0.85</v>
      </c>
      <c r="H163" s="42"/>
      <c r="I163" s="42">
        <f>ROUND(E163*G163,2)</f>
        <v>4.25</v>
      </c>
      <c r="J163" s="42">
        <f t="shared" si="18"/>
        <v>4.25</v>
      </c>
      <c r="K163" s="43"/>
      <c r="L163" s="43">
        <f t="shared" si="19"/>
        <v>0</v>
      </c>
      <c r="M163" s="40"/>
      <c r="N163" s="40">
        <f t="shared" si="20"/>
        <v>0</v>
      </c>
      <c r="O163" s="41">
        <v>20</v>
      </c>
    </row>
    <row r="164" spans="1:15" x14ac:dyDescent="0.2">
      <c r="A164" s="36">
        <v>100</v>
      </c>
      <c r="B164" s="37" t="s">
        <v>264</v>
      </c>
      <c r="C164" s="38" t="s">
        <v>323</v>
      </c>
      <c r="D164" s="39" t="s">
        <v>324</v>
      </c>
      <c r="E164" s="40">
        <v>10</v>
      </c>
      <c r="F164" s="41" t="s">
        <v>160</v>
      </c>
      <c r="G164" s="42">
        <v>6.98</v>
      </c>
      <c r="H164" s="42">
        <f>ROUND(E164*G164,2)</f>
        <v>69.8</v>
      </c>
      <c r="I164" s="42"/>
      <c r="J164" s="42">
        <f t="shared" si="18"/>
        <v>69.8</v>
      </c>
      <c r="K164" s="43"/>
      <c r="L164" s="43">
        <f t="shared" si="19"/>
        <v>0</v>
      </c>
      <c r="M164" s="40"/>
      <c r="N164" s="40">
        <f t="shared" si="20"/>
        <v>0</v>
      </c>
      <c r="O164" s="41">
        <v>20</v>
      </c>
    </row>
    <row r="165" spans="1:15" x14ac:dyDescent="0.2">
      <c r="A165" s="36">
        <v>101</v>
      </c>
      <c r="B165" s="37" t="s">
        <v>99</v>
      </c>
      <c r="C165" s="38" t="s">
        <v>325</v>
      </c>
      <c r="D165" s="39" t="s">
        <v>326</v>
      </c>
      <c r="E165" s="40">
        <v>10</v>
      </c>
      <c r="F165" s="41" t="s">
        <v>160</v>
      </c>
      <c r="G165" s="42">
        <v>4.2</v>
      </c>
      <c r="H165" s="42"/>
      <c r="I165" s="42">
        <f>ROUND(E165*G165,2)</f>
        <v>42</v>
      </c>
      <c r="J165" s="42">
        <f t="shared" si="18"/>
        <v>42</v>
      </c>
      <c r="K165" s="43"/>
      <c r="L165" s="43">
        <f t="shared" si="19"/>
        <v>0</v>
      </c>
      <c r="M165" s="40"/>
      <c r="N165" s="40">
        <f t="shared" si="20"/>
        <v>0</v>
      </c>
      <c r="O165" s="41">
        <v>20</v>
      </c>
    </row>
    <row r="166" spans="1:15" x14ac:dyDescent="0.2">
      <c r="A166" s="36">
        <v>102</v>
      </c>
      <c r="B166" s="37" t="s">
        <v>264</v>
      </c>
      <c r="C166" s="38" t="s">
        <v>327</v>
      </c>
      <c r="D166" s="39" t="s">
        <v>328</v>
      </c>
      <c r="E166" s="40">
        <v>9</v>
      </c>
      <c r="F166" s="41" t="s">
        <v>160</v>
      </c>
      <c r="G166" s="42">
        <v>7.69</v>
      </c>
      <c r="H166" s="42">
        <f>ROUND(E166*G166,2)</f>
        <v>69.209999999999994</v>
      </c>
      <c r="I166" s="42"/>
      <c r="J166" s="42">
        <f t="shared" si="18"/>
        <v>69.209999999999994</v>
      </c>
      <c r="K166" s="43"/>
      <c r="L166" s="43">
        <f t="shared" si="19"/>
        <v>0</v>
      </c>
      <c r="M166" s="40"/>
      <c r="N166" s="40">
        <f t="shared" si="20"/>
        <v>0</v>
      </c>
      <c r="O166" s="41">
        <v>20</v>
      </c>
    </row>
    <row r="167" spans="1:15" x14ac:dyDescent="0.2">
      <c r="A167" s="36">
        <v>103</v>
      </c>
      <c r="B167" s="37" t="s">
        <v>99</v>
      </c>
      <c r="C167" s="38" t="s">
        <v>329</v>
      </c>
      <c r="D167" s="39" t="s">
        <v>330</v>
      </c>
      <c r="E167" s="40">
        <v>9</v>
      </c>
      <c r="F167" s="41" t="s">
        <v>160</v>
      </c>
      <c r="G167" s="42">
        <v>25.46</v>
      </c>
      <c r="H167" s="42"/>
      <c r="I167" s="42">
        <f>ROUND(E167*G167,2)</f>
        <v>229.14</v>
      </c>
      <c r="J167" s="42">
        <f t="shared" si="18"/>
        <v>229.14</v>
      </c>
      <c r="K167" s="43"/>
      <c r="L167" s="43">
        <f t="shared" si="19"/>
        <v>0</v>
      </c>
      <c r="M167" s="40"/>
      <c r="N167" s="40">
        <f t="shared" si="20"/>
        <v>0</v>
      </c>
      <c r="O167" s="41">
        <v>20</v>
      </c>
    </row>
    <row r="168" spans="1:15" x14ac:dyDescent="0.2">
      <c r="A168" s="36">
        <v>104</v>
      </c>
      <c r="B168" s="37" t="s">
        <v>264</v>
      </c>
      <c r="C168" s="38" t="s">
        <v>331</v>
      </c>
      <c r="D168" s="39" t="s">
        <v>332</v>
      </c>
      <c r="E168" s="40">
        <v>10</v>
      </c>
      <c r="F168" s="41" t="s">
        <v>160</v>
      </c>
      <c r="G168" s="42">
        <v>4.3899999999999997</v>
      </c>
      <c r="H168" s="42">
        <f>ROUND(E168*G168,2)</f>
        <v>43.9</v>
      </c>
      <c r="I168" s="42"/>
      <c r="J168" s="42">
        <f t="shared" si="18"/>
        <v>43.9</v>
      </c>
      <c r="K168" s="43"/>
      <c r="L168" s="43">
        <f t="shared" si="19"/>
        <v>0</v>
      </c>
      <c r="M168" s="40"/>
      <c r="N168" s="40">
        <f t="shared" si="20"/>
        <v>0</v>
      </c>
      <c r="O168" s="41">
        <v>20</v>
      </c>
    </row>
    <row r="169" spans="1:15" ht="20.399999999999999" x14ac:dyDescent="0.2">
      <c r="A169" s="36">
        <v>105</v>
      </c>
      <c r="B169" s="37" t="s">
        <v>99</v>
      </c>
      <c r="C169" s="38" t="s">
        <v>333</v>
      </c>
      <c r="D169" s="39" t="s">
        <v>334</v>
      </c>
      <c r="E169" s="40">
        <v>10</v>
      </c>
      <c r="F169" s="41" t="s">
        <v>160</v>
      </c>
      <c r="G169" s="42">
        <v>0.43</v>
      </c>
      <c r="H169" s="42"/>
      <c r="I169" s="42">
        <f>ROUND(E169*G169,2)</f>
        <v>4.3</v>
      </c>
      <c r="J169" s="42">
        <f t="shared" si="18"/>
        <v>4.3</v>
      </c>
      <c r="K169" s="43"/>
      <c r="L169" s="43">
        <f t="shared" si="19"/>
        <v>0</v>
      </c>
      <c r="M169" s="40"/>
      <c r="N169" s="40">
        <f t="shared" si="20"/>
        <v>0</v>
      </c>
      <c r="O169" s="41">
        <v>20</v>
      </c>
    </row>
    <row r="170" spans="1:15" x14ac:dyDescent="0.2">
      <c r="A170" s="36">
        <v>106</v>
      </c>
      <c r="B170" s="37" t="s">
        <v>99</v>
      </c>
      <c r="C170" s="38" t="s">
        <v>335</v>
      </c>
      <c r="D170" s="39" t="s">
        <v>336</v>
      </c>
      <c r="E170" s="40">
        <v>10</v>
      </c>
      <c r="F170" s="41" t="s">
        <v>160</v>
      </c>
      <c r="G170" s="42">
        <v>0.54</v>
      </c>
      <c r="H170" s="42"/>
      <c r="I170" s="42">
        <f>ROUND(E170*G170,2)</f>
        <v>5.4</v>
      </c>
      <c r="J170" s="42">
        <f t="shared" si="18"/>
        <v>5.4</v>
      </c>
      <c r="K170" s="43"/>
      <c r="L170" s="43">
        <f t="shared" si="19"/>
        <v>0</v>
      </c>
      <c r="M170" s="40"/>
      <c r="N170" s="40">
        <f t="shared" si="20"/>
        <v>0</v>
      </c>
      <c r="O170" s="41">
        <v>20</v>
      </c>
    </row>
    <row r="171" spans="1:15" x14ac:dyDescent="0.2">
      <c r="A171" s="36">
        <v>107</v>
      </c>
      <c r="B171" s="37" t="s">
        <v>264</v>
      </c>
      <c r="C171" s="38" t="s">
        <v>337</v>
      </c>
      <c r="D171" s="39" t="s">
        <v>338</v>
      </c>
      <c r="E171" s="40">
        <v>90</v>
      </c>
      <c r="F171" s="41" t="s">
        <v>105</v>
      </c>
      <c r="G171" s="42">
        <v>0.97</v>
      </c>
      <c r="H171" s="42">
        <f>ROUND(E171*G171,2)</f>
        <v>87.3</v>
      </c>
      <c r="I171" s="42"/>
      <c r="J171" s="42">
        <f t="shared" si="18"/>
        <v>87.3</v>
      </c>
      <c r="K171" s="43"/>
      <c r="L171" s="43">
        <f t="shared" si="19"/>
        <v>0</v>
      </c>
      <c r="M171" s="40"/>
      <c r="N171" s="40">
        <f t="shared" si="20"/>
        <v>0</v>
      </c>
      <c r="O171" s="41">
        <v>20</v>
      </c>
    </row>
    <row r="172" spans="1:15" x14ac:dyDescent="0.2">
      <c r="A172" s="36">
        <v>108</v>
      </c>
      <c r="B172" s="37" t="s">
        <v>99</v>
      </c>
      <c r="C172" s="38" t="s">
        <v>339</v>
      </c>
      <c r="D172" s="39" t="s">
        <v>340</v>
      </c>
      <c r="E172" s="40">
        <v>90</v>
      </c>
      <c r="F172" s="41" t="s">
        <v>105</v>
      </c>
      <c r="G172" s="42">
        <v>0.85</v>
      </c>
      <c r="H172" s="42"/>
      <c r="I172" s="42">
        <f>ROUND(E172*G172,2)</f>
        <v>76.5</v>
      </c>
      <c r="J172" s="42">
        <f t="shared" si="18"/>
        <v>76.5</v>
      </c>
      <c r="K172" s="43"/>
      <c r="L172" s="43">
        <f t="shared" si="19"/>
        <v>0</v>
      </c>
      <c r="M172" s="40"/>
      <c r="N172" s="40">
        <f t="shared" si="20"/>
        <v>0</v>
      </c>
      <c r="O172" s="41">
        <v>20</v>
      </c>
    </row>
    <row r="173" spans="1:15" x14ac:dyDescent="0.2">
      <c r="A173" s="36">
        <v>109</v>
      </c>
      <c r="B173" s="37" t="s">
        <v>99</v>
      </c>
      <c r="C173" s="38" t="s">
        <v>341</v>
      </c>
      <c r="D173" s="39" t="s">
        <v>342</v>
      </c>
      <c r="E173" s="40">
        <v>5</v>
      </c>
      <c r="F173" s="41" t="s">
        <v>105</v>
      </c>
      <c r="G173" s="42">
        <v>3.13</v>
      </c>
      <c r="H173" s="42"/>
      <c r="I173" s="42">
        <f>ROUND(E173*G173,2)</f>
        <v>15.65</v>
      </c>
      <c r="J173" s="42">
        <f t="shared" si="18"/>
        <v>15.65</v>
      </c>
      <c r="K173" s="43"/>
      <c r="L173" s="43">
        <f t="shared" si="19"/>
        <v>0</v>
      </c>
      <c r="M173" s="40"/>
      <c r="N173" s="40">
        <f t="shared" si="20"/>
        <v>0</v>
      </c>
      <c r="O173" s="41">
        <v>20</v>
      </c>
    </row>
    <row r="174" spans="1:15" x14ac:dyDescent="0.2">
      <c r="A174" s="36">
        <v>110</v>
      </c>
      <c r="B174" s="37" t="s">
        <v>264</v>
      </c>
      <c r="C174" s="38" t="s">
        <v>343</v>
      </c>
      <c r="D174" s="39" t="s">
        <v>344</v>
      </c>
      <c r="E174" s="40">
        <v>806</v>
      </c>
      <c r="F174" s="41" t="s">
        <v>105</v>
      </c>
      <c r="G174" s="42">
        <v>0.97</v>
      </c>
      <c r="H174" s="42">
        <f>ROUND(E174*G174,2)</f>
        <v>781.82</v>
      </c>
      <c r="I174" s="42"/>
      <c r="J174" s="42">
        <f t="shared" si="18"/>
        <v>781.82</v>
      </c>
      <c r="K174" s="43"/>
      <c r="L174" s="43">
        <f t="shared" si="19"/>
        <v>0</v>
      </c>
      <c r="M174" s="40"/>
      <c r="N174" s="40">
        <f t="shared" si="20"/>
        <v>0</v>
      </c>
      <c r="O174" s="41">
        <v>20</v>
      </c>
    </row>
    <row r="175" spans="1:15" x14ac:dyDescent="0.2">
      <c r="A175" s="36">
        <v>111</v>
      </c>
      <c r="B175" s="37" t="s">
        <v>99</v>
      </c>
      <c r="C175" s="38" t="s">
        <v>345</v>
      </c>
      <c r="D175" s="39" t="s">
        <v>346</v>
      </c>
      <c r="E175" s="40">
        <v>737</v>
      </c>
      <c r="F175" s="41" t="s">
        <v>105</v>
      </c>
      <c r="G175" s="42">
        <v>0.65</v>
      </c>
      <c r="H175" s="42"/>
      <c r="I175" s="42">
        <f>ROUND(E175*G175,2)</f>
        <v>479.05</v>
      </c>
      <c r="J175" s="42">
        <f t="shared" si="18"/>
        <v>479.05</v>
      </c>
      <c r="K175" s="43"/>
      <c r="L175" s="43">
        <f t="shared" si="19"/>
        <v>0</v>
      </c>
      <c r="M175" s="40"/>
      <c r="N175" s="40">
        <f t="shared" si="20"/>
        <v>0</v>
      </c>
      <c r="O175" s="41">
        <v>20</v>
      </c>
    </row>
    <row r="176" spans="1:15" x14ac:dyDescent="0.2">
      <c r="A176" s="36">
        <v>112</v>
      </c>
      <c r="B176" s="37" t="s">
        <v>99</v>
      </c>
      <c r="C176" s="38" t="s">
        <v>347</v>
      </c>
      <c r="D176" s="39" t="s">
        <v>348</v>
      </c>
      <c r="E176" s="40">
        <v>69</v>
      </c>
      <c r="F176" s="41" t="s">
        <v>105</v>
      </c>
      <c r="G176" s="42">
        <v>0.65</v>
      </c>
      <c r="H176" s="42"/>
      <c r="I176" s="42">
        <f>ROUND(E176*G176,2)</f>
        <v>44.85</v>
      </c>
      <c r="J176" s="42">
        <f t="shared" si="18"/>
        <v>44.85</v>
      </c>
      <c r="K176" s="43"/>
      <c r="L176" s="43">
        <f t="shared" si="19"/>
        <v>0</v>
      </c>
      <c r="M176" s="40"/>
      <c r="N176" s="40">
        <f t="shared" si="20"/>
        <v>0</v>
      </c>
      <c r="O176" s="41">
        <v>20</v>
      </c>
    </row>
    <row r="177" spans="1:15" x14ac:dyDescent="0.2">
      <c r="A177" s="36">
        <v>113</v>
      </c>
      <c r="B177" s="37" t="s">
        <v>264</v>
      </c>
      <c r="C177" s="38" t="s">
        <v>349</v>
      </c>
      <c r="D177" s="39" t="s">
        <v>350</v>
      </c>
      <c r="E177" s="40">
        <v>105</v>
      </c>
      <c r="F177" s="41" t="s">
        <v>105</v>
      </c>
      <c r="G177" s="42">
        <v>0.97</v>
      </c>
      <c r="H177" s="42">
        <f>ROUND(E177*G177,2)</f>
        <v>101.85</v>
      </c>
      <c r="I177" s="42"/>
      <c r="J177" s="42">
        <f t="shared" si="18"/>
        <v>101.85</v>
      </c>
      <c r="K177" s="43"/>
      <c r="L177" s="43">
        <f t="shared" si="19"/>
        <v>0</v>
      </c>
      <c r="M177" s="40"/>
      <c r="N177" s="40">
        <f t="shared" si="20"/>
        <v>0</v>
      </c>
      <c r="O177" s="41">
        <v>20</v>
      </c>
    </row>
    <row r="178" spans="1:15" x14ac:dyDescent="0.2">
      <c r="A178" s="36">
        <v>114</v>
      </c>
      <c r="B178" s="37" t="s">
        <v>99</v>
      </c>
      <c r="C178" s="38" t="s">
        <v>351</v>
      </c>
      <c r="D178" s="39" t="s">
        <v>352</v>
      </c>
      <c r="E178" s="40">
        <v>105</v>
      </c>
      <c r="F178" s="41" t="s">
        <v>105</v>
      </c>
      <c r="G178" s="42">
        <v>1.05</v>
      </c>
      <c r="H178" s="42"/>
      <c r="I178" s="42">
        <f>ROUND(E178*G178,2)</f>
        <v>110.25</v>
      </c>
      <c r="J178" s="42">
        <f t="shared" si="18"/>
        <v>110.25</v>
      </c>
      <c r="K178" s="43"/>
      <c r="L178" s="43">
        <f t="shared" si="19"/>
        <v>0</v>
      </c>
      <c r="M178" s="40"/>
      <c r="N178" s="40">
        <f t="shared" si="20"/>
        <v>0</v>
      </c>
      <c r="O178" s="41">
        <v>20</v>
      </c>
    </row>
    <row r="179" spans="1:15" x14ac:dyDescent="0.2">
      <c r="A179" s="36">
        <v>115</v>
      </c>
      <c r="B179" s="37" t="s">
        <v>264</v>
      </c>
      <c r="C179" s="38" t="s">
        <v>353</v>
      </c>
      <c r="D179" s="39" t="s">
        <v>354</v>
      </c>
      <c r="E179" s="40">
        <v>78</v>
      </c>
      <c r="F179" s="41" t="s">
        <v>105</v>
      </c>
      <c r="G179" s="42">
        <v>0.97</v>
      </c>
      <c r="H179" s="42">
        <f>ROUND(E179*G179,2)</f>
        <v>75.66</v>
      </c>
      <c r="I179" s="42"/>
      <c r="J179" s="42">
        <f t="shared" si="18"/>
        <v>75.66</v>
      </c>
      <c r="K179" s="43"/>
      <c r="L179" s="43">
        <f t="shared" si="19"/>
        <v>0</v>
      </c>
      <c r="M179" s="40"/>
      <c r="N179" s="40">
        <f t="shared" si="20"/>
        <v>0</v>
      </c>
      <c r="O179" s="41">
        <v>20</v>
      </c>
    </row>
    <row r="180" spans="1:15" x14ac:dyDescent="0.2">
      <c r="A180" s="36">
        <v>116</v>
      </c>
      <c r="B180" s="37" t="s">
        <v>99</v>
      </c>
      <c r="C180" s="38" t="s">
        <v>355</v>
      </c>
      <c r="D180" s="39" t="s">
        <v>356</v>
      </c>
      <c r="E180" s="40">
        <v>78</v>
      </c>
      <c r="F180" s="41" t="s">
        <v>105</v>
      </c>
      <c r="G180" s="42">
        <v>1.06</v>
      </c>
      <c r="H180" s="42"/>
      <c r="I180" s="42">
        <f>ROUND(E180*G180,2)</f>
        <v>82.68</v>
      </c>
      <c r="J180" s="42">
        <f t="shared" si="18"/>
        <v>82.68</v>
      </c>
      <c r="K180" s="43"/>
      <c r="L180" s="43">
        <f t="shared" si="19"/>
        <v>0</v>
      </c>
      <c r="M180" s="40"/>
      <c r="N180" s="40">
        <f t="shared" si="20"/>
        <v>0</v>
      </c>
      <c r="O180" s="41">
        <v>20</v>
      </c>
    </row>
    <row r="181" spans="1:15" x14ac:dyDescent="0.2">
      <c r="A181" s="36">
        <v>117</v>
      </c>
      <c r="B181" s="37" t="s">
        <v>264</v>
      </c>
      <c r="C181" s="38" t="s">
        <v>357</v>
      </c>
      <c r="D181" s="39" t="s">
        <v>358</v>
      </c>
      <c r="E181" s="40">
        <v>50</v>
      </c>
      <c r="F181" s="41" t="s">
        <v>105</v>
      </c>
      <c r="G181" s="42">
        <v>1.01</v>
      </c>
      <c r="H181" s="42">
        <f>ROUND(E181*G181,2)</f>
        <v>50.5</v>
      </c>
      <c r="I181" s="42"/>
      <c r="J181" s="42">
        <f t="shared" si="18"/>
        <v>50.5</v>
      </c>
      <c r="K181" s="43"/>
      <c r="L181" s="43">
        <f t="shared" si="19"/>
        <v>0</v>
      </c>
      <c r="M181" s="40"/>
      <c r="N181" s="40">
        <f t="shared" si="20"/>
        <v>0</v>
      </c>
      <c r="O181" s="41">
        <v>20</v>
      </c>
    </row>
    <row r="182" spans="1:15" x14ac:dyDescent="0.2">
      <c r="A182" s="36">
        <v>118</v>
      </c>
      <c r="B182" s="37" t="s">
        <v>99</v>
      </c>
      <c r="C182" s="38" t="s">
        <v>359</v>
      </c>
      <c r="D182" s="39" t="s">
        <v>360</v>
      </c>
      <c r="E182" s="40">
        <v>50</v>
      </c>
      <c r="F182" s="41" t="s">
        <v>105</v>
      </c>
      <c r="G182" s="42">
        <v>1.71</v>
      </c>
      <c r="H182" s="42"/>
      <c r="I182" s="42">
        <f>ROUND(E182*G182,2)</f>
        <v>85.5</v>
      </c>
      <c r="J182" s="42">
        <f t="shared" si="18"/>
        <v>85.5</v>
      </c>
      <c r="K182" s="43"/>
      <c r="L182" s="43">
        <f t="shared" si="19"/>
        <v>0</v>
      </c>
      <c r="M182" s="40"/>
      <c r="N182" s="40">
        <f t="shared" si="20"/>
        <v>0</v>
      </c>
      <c r="O182" s="41">
        <v>20</v>
      </c>
    </row>
    <row r="183" spans="1:15" x14ac:dyDescent="0.2">
      <c r="A183" s="36">
        <v>119</v>
      </c>
      <c r="B183" s="37" t="s">
        <v>264</v>
      </c>
      <c r="C183" s="38" t="s">
        <v>361</v>
      </c>
      <c r="D183" s="39" t="s">
        <v>362</v>
      </c>
      <c r="E183" s="40">
        <v>120</v>
      </c>
      <c r="F183" s="41" t="s">
        <v>105</v>
      </c>
      <c r="G183" s="42">
        <v>1.01</v>
      </c>
      <c r="H183" s="42">
        <f>ROUND(E183*G183,2)</f>
        <v>121.2</v>
      </c>
      <c r="I183" s="42"/>
      <c r="J183" s="42">
        <f t="shared" si="18"/>
        <v>121.2</v>
      </c>
      <c r="K183" s="43"/>
      <c r="L183" s="43">
        <f t="shared" si="19"/>
        <v>0</v>
      </c>
      <c r="M183" s="40"/>
      <c r="N183" s="40">
        <f t="shared" si="20"/>
        <v>0</v>
      </c>
      <c r="O183" s="41">
        <v>20</v>
      </c>
    </row>
    <row r="184" spans="1:15" x14ac:dyDescent="0.2">
      <c r="A184" s="36">
        <v>120</v>
      </c>
      <c r="B184" s="37" t="s">
        <v>99</v>
      </c>
      <c r="C184" s="38" t="s">
        <v>363</v>
      </c>
      <c r="D184" s="39" t="s">
        <v>364</v>
      </c>
      <c r="E184" s="40">
        <v>120</v>
      </c>
      <c r="F184" s="41" t="s">
        <v>105</v>
      </c>
      <c r="G184" s="42">
        <v>2.79</v>
      </c>
      <c r="H184" s="42"/>
      <c r="I184" s="42">
        <f>ROUND(E184*G184,2)</f>
        <v>334.8</v>
      </c>
      <c r="J184" s="42">
        <f t="shared" si="18"/>
        <v>334.8</v>
      </c>
      <c r="K184" s="43"/>
      <c r="L184" s="43">
        <f t="shared" si="19"/>
        <v>0</v>
      </c>
      <c r="M184" s="40"/>
      <c r="N184" s="40">
        <f t="shared" si="20"/>
        <v>0</v>
      </c>
      <c r="O184" s="41">
        <v>20</v>
      </c>
    </row>
    <row r="185" spans="1:15" ht="20.399999999999999" x14ac:dyDescent="0.2">
      <c r="A185" s="36">
        <v>121</v>
      </c>
      <c r="B185" s="37" t="s">
        <v>264</v>
      </c>
      <c r="C185" s="38" t="s">
        <v>365</v>
      </c>
      <c r="D185" s="39" t="s">
        <v>366</v>
      </c>
      <c r="E185" s="40">
        <v>260</v>
      </c>
      <c r="F185" s="41" t="s">
        <v>160</v>
      </c>
      <c r="G185" s="42">
        <v>1.36</v>
      </c>
      <c r="H185" s="42">
        <f>ROUND(E185*G185,2)</f>
        <v>353.6</v>
      </c>
      <c r="I185" s="42"/>
      <c r="J185" s="42">
        <f t="shared" si="18"/>
        <v>353.6</v>
      </c>
      <c r="K185" s="43"/>
      <c r="L185" s="43">
        <f t="shared" si="19"/>
        <v>0</v>
      </c>
      <c r="M185" s="40"/>
      <c r="N185" s="40">
        <f t="shared" si="20"/>
        <v>0</v>
      </c>
      <c r="O185" s="41">
        <v>20</v>
      </c>
    </row>
    <row r="186" spans="1:15" x14ac:dyDescent="0.2">
      <c r="A186" s="36">
        <v>122</v>
      </c>
      <c r="B186" s="37" t="s">
        <v>99</v>
      </c>
      <c r="C186" s="38" t="s">
        <v>367</v>
      </c>
      <c r="D186" s="39" t="s">
        <v>368</v>
      </c>
      <c r="E186" s="40">
        <v>260</v>
      </c>
      <c r="F186" s="41" t="s">
        <v>160</v>
      </c>
      <c r="G186" s="42">
        <v>0.31</v>
      </c>
      <c r="H186" s="42"/>
      <c r="I186" s="42">
        <f>ROUND(E186*G186,2)</f>
        <v>80.599999999999994</v>
      </c>
      <c r="J186" s="42">
        <f t="shared" si="18"/>
        <v>80.599999999999994</v>
      </c>
      <c r="K186" s="43"/>
      <c r="L186" s="43">
        <f t="shared" si="19"/>
        <v>0</v>
      </c>
      <c r="M186" s="40"/>
      <c r="N186" s="40">
        <f t="shared" si="20"/>
        <v>0</v>
      </c>
      <c r="O186" s="41">
        <v>20</v>
      </c>
    </row>
    <row r="187" spans="1:15" x14ac:dyDescent="0.2">
      <c r="A187" s="36">
        <v>123</v>
      </c>
      <c r="B187" s="37" t="s">
        <v>264</v>
      </c>
      <c r="C187" s="38" t="s">
        <v>369</v>
      </c>
      <c r="D187" s="39" t="s">
        <v>370</v>
      </c>
      <c r="E187" s="40">
        <v>188</v>
      </c>
      <c r="F187" s="41" t="s">
        <v>187</v>
      </c>
      <c r="G187" s="42">
        <v>21.63</v>
      </c>
      <c r="H187" s="42">
        <f>ROUND(E187*G187,2)</f>
        <v>4066.44</v>
      </c>
      <c r="I187" s="42"/>
      <c r="J187" s="42">
        <f t="shared" si="18"/>
        <v>4066.44</v>
      </c>
      <c r="K187" s="43"/>
      <c r="L187" s="43">
        <f t="shared" si="19"/>
        <v>0</v>
      </c>
      <c r="M187" s="40"/>
      <c r="N187" s="40">
        <f t="shared" si="20"/>
        <v>0</v>
      </c>
      <c r="O187" s="41">
        <v>20</v>
      </c>
    </row>
    <row r="188" spans="1:15" x14ac:dyDescent="0.2">
      <c r="A188" s="36">
        <v>124</v>
      </c>
      <c r="B188" s="37" t="s">
        <v>264</v>
      </c>
      <c r="C188" s="38" t="s">
        <v>371</v>
      </c>
      <c r="D188" s="39" t="s">
        <v>372</v>
      </c>
      <c r="E188" s="40">
        <v>14</v>
      </c>
      <c r="F188" s="41" t="s">
        <v>187</v>
      </c>
      <c r="G188" s="42">
        <v>18.98</v>
      </c>
      <c r="H188" s="42">
        <f>ROUND(E188*G188,2)</f>
        <v>265.72000000000003</v>
      </c>
      <c r="I188" s="42"/>
      <c r="J188" s="42">
        <f t="shared" si="18"/>
        <v>265.72000000000003</v>
      </c>
      <c r="K188" s="43"/>
      <c r="L188" s="43">
        <f t="shared" si="19"/>
        <v>0</v>
      </c>
      <c r="M188" s="40"/>
      <c r="N188" s="40">
        <f t="shared" si="20"/>
        <v>0</v>
      </c>
      <c r="O188" s="41">
        <v>20</v>
      </c>
    </row>
    <row r="189" spans="1:15" x14ac:dyDescent="0.2">
      <c r="A189" s="36">
        <v>125</v>
      </c>
      <c r="B189" s="37" t="s">
        <v>99</v>
      </c>
      <c r="C189" s="38" t="s">
        <v>373</v>
      </c>
      <c r="D189" s="39" t="s">
        <v>374</v>
      </c>
      <c r="E189" s="40">
        <v>1</v>
      </c>
      <c r="F189" s="41" t="s">
        <v>375</v>
      </c>
      <c r="G189" s="42">
        <v>350</v>
      </c>
      <c r="H189" s="42"/>
      <c r="I189" s="42">
        <f>ROUND(E189*G189,2)</f>
        <v>350</v>
      </c>
      <c r="J189" s="42">
        <f t="shared" si="18"/>
        <v>350</v>
      </c>
      <c r="K189" s="43"/>
      <c r="L189" s="43">
        <f t="shared" si="19"/>
        <v>0</v>
      </c>
      <c r="M189" s="40"/>
      <c r="N189" s="40">
        <f t="shared" si="20"/>
        <v>0</v>
      </c>
      <c r="O189" s="41">
        <v>20</v>
      </c>
    </row>
    <row r="190" spans="1:15" x14ac:dyDescent="0.2">
      <c r="A190" s="36">
        <v>126</v>
      </c>
      <c r="B190" s="37" t="s">
        <v>264</v>
      </c>
      <c r="C190" s="38" t="s">
        <v>376</v>
      </c>
      <c r="D190" s="39" t="s">
        <v>377</v>
      </c>
      <c r="E190" s="40">
        <v>64</v>
      </c>
      <c r="F190" s="41" t="s">
        <v>187</v>
      </c>
      <c r="G190" s="42">
        <v>16</v>
      </c>
      <c r="H190" s="42">
        <f>ROUND(E190*G190,2)</f>
        <v>1024</v>
      </c>
      <c r="I190" s="42"/>
      <c r="J190" s="42">
        <f t="shared" si="18"/>
        <v>1024</v>
      </c>
      <c r="K190" s="43"/>
      <c r="L190" s="43">
        <f t="shared" si="19"/>
        <v>0</v>
      </c>
      <c r="M190" s="40"/>
      <c r="N190" s="40">
        <f t="shared" si="20"/>
        <v>0</v>
      </c>
      <c r="O190" s="41">
        <v>20</v>
      </c>
    </row>
    <row r="191" spans="1:15" x14ac:dyDescent="0.2">
      <c r="A191" s="36">
        <v>127</v>
      </c>
      <c r="B191" s="37" t="s">
        <v>99</v>
      </c>
      <c r="C191" s="38" t="s">
        <v>378</v>
      </c>
      <c r="D191" s="39" t="s">
        <v>379</v>
      </c>
      <c r="E191" s="40">
        <v>1</v>
      </c>
      <c r="F191" s="41" t="s">
        <v>15</v>
      </c>
      <c r="G191" s="42">
        <v>450</v>
      </c>
      <c r="H191" s="42"/>
      <c r="I191" s="42">
        <f>ROUND(E191*G191,2)</f>
        <v>450</v>
      </c>
      <c r="J191" s="42">
        <f t="shared" si="18"/>
        <v>450</v>
      </c>
      <c r="K191" s="43"/>
      <c r="L191" s="43">
        <f t="shared" si="19"/>
        <v>0</v>
      </c>
      <c r="M191" s="40"/>
      <c r="N191" s="40">
        <f t="shared" si="20"/>
        <v>0</v>
      </c>
      <c r="O191" s="41">
        <v>20</v>
      </c>
    </row>
    <row r="192" spans="1:15" x14ac:dyDescent="0.2">
      <c r="A192" s="36">
        <v>128</v>
      </c>
      <c r="B192" s="37" t="s">
        <v>264</v>
      </c>
      <c r="C192" s="38" t="s">
        <v>380</v>
      </c>
      <c r="D192" s="39" t="s">
        <v>381</v>
      </c>
      <c r="E192" s="40">
        <v>1</v>
      </c>
      <c r="F192" s="41" t="s">
        <v>15</v>
      </c>
      <c r="G192" s="42">
        <v>550</v>
      </c>
      <c r="H192" s="42">
        <f>ROUND(E192*G192,2)</f>
        <v>550</v>
      </c>
      <c r="I192" s="42"/>
      <c r="J192" s="42">
        <f t="shared" si="18"/>
        <v>550</v>
      </c>
      <c r="K192" s="43"/>
      <c r="L192" s="43">
        <f t="shared" si="19"/>
        <v>0</v>
      </c>
      <c r="M192" s="40"/>
      <c r="N192" s="40">
        <f t="shared" si="20"/>
        <v>0</v>
      </c>
      <c r="O192" s="41">
        <v>20</v>
      </c>
    </row>
    <row r="193" spans="1:15" x14ac:dyDescent="0.2">
      <c r="A193" s="36"/>
      <c r="B193" s="37"/>
      <c r="C193" s="38"/>
      <c r="D193" s="45" t="s">
        <v>382</v>
      </c>
      <c r="E193" s="46">
        <f>J193</f>
        <v>13745.82</v>
      </c>
      <c r="F193" s="41"/>
      <c r="G193" s="42"/>
      <c r="H193" s="46">
        <f>SUM(H129:H192)</f>
        <v>10945.13</v>
      </c>
      <c r="I193" s="46">
        <f>SUM(I129:I192)</f>
        <v>2800.6899999999996</v>
      </c>
      <c r="J193" s="46">
        <f>SUM(J129:J192)</f>
        <v>13745.82</v>
      </c>
      <c r="K193" s="43"/>
      <c r="L193" s="47">
        <f>SUM(L129:L192)</f>
        <v>0</v>
      </c>
      <c r="M193" s="40"/>
      <c r="N193" s="48">
        <f>SUM(N129:N192)</f>
        <v>0</v>
      </c>
      <c r="O193" s="41"/>
    </row>
    <row r="194" spans="1:15" x14ac:dyDescent="0.2">
      <c r="A194" s="36"/>
      <c r="B194" s="37"/>
      <c r="C194" s="38"/>
      <c r="D194" s="39"/>
      <c r="E194" s="40"/>
      <c r="F194" s="41"/>
      <c r="G194" s="42"/>
      <c r="H194" s="42"/>
      <c r="I194" s="42"/>
      <c r="J194" s="42"/>
      <c r="K194" s="43"/>
      <c r="L194" s="43"/>
      <c r="M194" s="40"/>
      <c r="N194" s="40"/>
      <c r="O194" s="41"/>
    </row>
    <row r="195" spans="1:15" x14ac:dyDescent="0.2">
      <c r="A195" s="36"/>
      <c r="B195" s="37"/>
      <c r="C195" s="38"/>
      <c r="D195" s="45" t="s">
        <v>383</v>
      </c>
      <c r="E195" s="46">
        <f>J195</f>
        <v>13745.82</v>
      </c>
      <c r="F195" s="41"/>
      <c r="G195" s="42"/>
      <c r="H195" s="46">
        <f>+H193</f>
        <v>10945.13</v>
      </c>
      <c r="I195" s="46">
        <f>+I193</f>
        <v>2800.6899999999996</v>
      </c>
      <c r="J195" s="46">
        <f>+J193</f>
        <v>13745.82</v>
      </c>
      <c r="K195" s="43"/>
      <c r="L195" s="47">
        <f>+L193</f>
        <v>0</v>
      </c>
      <c r="M195" s="40"/>
      <c r="N195" s="48">
        <f>+N193</f>
        <v>0</v>
      </c>
      <c r="O195" s="41"/>
    </row>
    <row r="196" spans="1:15" x14ac:dyDescent="0.2">
      <c r="A196" s="36"/>
      <c r="B196" s="37"/>
      <c r="C196" s="38"/>
      <c r="D196" s="39"/>
      <c r="E196" s="40"/>
      <c r="F196" s="41"/>
      <c r="G196" s="42"/>
      <c r="H196" s="42"/>
      <c r="I196" s="42"/>
      <c r="J196" s="42"/>
      <c r="K196" s="43"/>
      <c r="L196" s="43"/>
      <c r="M196" s="40"/>
      <c r="N196" s="40"/>
      <c r="O196" s="41"/>
    </row>
    <row r="197" spans="1:15" x14ac:dyDescent="0.2">
      <c r="A197" s="36"/>
      <c r="B197" s="37"/>
      <c r="C197" s="38"/>
      <c r="D197" s="49" t="s">
        <v>384</v>
      </c>
      <c r="E197" s="46">
        <f>J197</f>
        <v>54556.6</v>
      </c>
      <c r="F197" s="41"/>
      <c r="G197" s="42"/>
      <c r="H197" s="46">
        <f>+H52+H127+H195</f>
        <v>44286.83</v>
      </c>
      <c r="I197" s="46">
        <f>+I52+I127+I195</f>
        <v>10269.769999999999</v>
      </c>
      <c r="J197" s="46">
        <f>+J52+J127+J195</f>
        <v>54556.6</v>
      </c>
      <c r="K197" s="43"/>
      <c r="L197" s="47">
        <f>+L52+L127+L195</f>
        <v>63.879727199999998</v>
      </c>
      <c r="M197" s="40"/>
      <c r="N197" s="48">
        <f>+N52+N127+N195</f>
        <v>7.2073</v>
      </c>
      <c r="O197" s="41"/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4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A35" sqref="A35"/>
    </sheetView>
  </sheetViews>
  <sheetFormatPr defaultColWidth="9.109375" defaultRowHeight="10.199999999999999" x14ac:dyDescent="0.2"/>
  <cols>
    <col min="1" max="1" width="42.33203125" style="52" customWidth="1"/>
    <col min="2" max="4" width="9.6640625" style="51" customWidth="1"/>
    <col min="5" max="5" width="9.6640625" style="57" customWidth="1"/>
    <col min="6" max="6" width="8.6640625" style="58" customWidth="1"/>
    <col min="7" max="7" width="9.109375" style="58"/>
    <col min="8" max="23" width="9.109375" style="52"/>
    <col min="24" max="25" width="5.6640625" style="52" customWidth="1"/>
    <col min="26" max="26" width="6.5546875" style="52" customWidth="1"/>
    <col min="27" max="27" width="24.33203125" style="52" customWidth="1"/>
    <col min="28" max="28" width="4.33203125" style="52" customWidth="1"/>
    <col min="29" max="29" width="8.33203125" style="52" customWidth="1"/>
    <col min="30" max="30" width="8.6640625" style="52" customWidth="1"/>
    <col min="31" max="16384" width="9.109375" style="52"/>
  </cols>
  <sheetData>
    <row r="1" spans="1:30" x14ac:dyDescent="0.2">
      <c r="A1" s="50" t="s">
        <v>385</v>
      </c>
      <c r="C1" s="52"/>
      <c r="E1" s="50" t="s">
        <v>386</v>
      </c>
      <c r="F1" s="52"/>
      <c r="G1" s="52"/>
      <c r="Z1" s="53" t="s">
        <v>6</v>
      </c>
      <c r="AA1" s="53" t="s">
        <v>7</v>
      </c>
      <c r="AB1" s="53" t="s">
        <v>8</v>
      </c>
      <c r="AC1" s="53" t="s">
        <v>9</v>
      </c>
      <c r="AD1" s="53" t="s">
        <v>10</v>
      </c>
    </row>
    <row r="2" spans="1:30" x14ac:dyDescent="0.2">
      <c r="A2" s="50" t="s">
        <v>11</v>
      </c>
      <c r="C2" s="52"/>
      <c r="E2" s="50" t="s">
        <v>387</v>
      </c>
      <c r="F2" s="52"/>
      <c r="G2" s="52"/>
      <c r="Z2" s="53" t="s">
        <v>13</v>
      </c>
      <c r="AA2" s="54" t="s">
        <v>388</v>
      </c>
      <c r="AB2" s="54" t="s">
        <v>15</v>
      </c>
      <c r="AC2" s="54"/>
      <c r="AD2" s="55"/>
    </row>
    <row r="3" spans="1:30" x14ac:dyDescent="0.2">
      <c r="A3" s="50" t="s">
        <v>16</v>
      </c>
      <c r="C3" s="52"/>
      <c r="E3" s="50" t="s">
        <v>389</v>
      </c>
      <c r="F3" s="52"/>
      <c r="G3" s="52"/>
      <c r="Z3" s="53" t="s">
        <v>18</v>
      </c>
      <c r="AA3" s="54" t="s">
        <v>390</v>
      </c>
      <c r="AB3" s="54" t="s">
        <v>15</v>
      </c>
      <c r="AC3" s="54" t="s">
        <v>20</v>
      </c>
      <c r="AD3" s="55" t="s">
        <v>21</v>
      </c>
    </row>
    <row r="4" spans="1:30" x14ac:dyDescent="0.2">
      <c r="B4" s="52"/>
      <c r="C4" s="52"/>
      <c r="D4" s="52"/>
      <c r="E4" s="52"/>
      <c r="F4" s="52"/>
      <c r="G4" s="52"/>
      <c r="Z4" s="53" t="s">
        <v>22</v>
      </c>
      <c r="AA4" s="54" t="s">
        <v>391</v>
      </c>
      <c r="AB4" s="54" t="s">
        <v>15</v>
      </c>
      <c r="AC4" s="54"/>
      <c r="AD4" s="55"/>
    </row>
    <row r="5" spans="1:30" x14ac:dyDescent="0.2">
      <c r="A5" s="50" t="s">
        <v>392</v>
      </c>
      <c r="B5" s="52"/>
      <c r="C5" s="52"/>
      <c r="D5" s="52"/>
      <c r="E5" s="52"/>
      <c r="F5" s="52"/>
      <c r="G5" s="52"/>
      <c r="Z5" s="53" t="s">
        <v>25</v>
      </c>
      <c r="AA5" s="54" t="s">
        <v>390</v>
      </c>
      <c r="AB5" s="54" t="s">
        <v>15</v>
      </c>
      <c r="AC5" s="54" t="s">
        <v>20</v>
      </c>
      <c r="AD5" s="55" t="s">
        <v>21</v>
      </c>
    </row>
    <row r="6" spans="1:30" x14ac:dyDescent="0.2">
      <c r="A6" s="50" t="s">
        <v>393</v>
      </c>
      <c r="B6" s="52"/>
      <c r="C6" s="52"/>
      <c r="D6" s="52"/>
      <c r="E6" s="52"/>
      <c r="F6" s="52"/>
      <c r="G6" s="52"/>
    </row>
    <row r="7" spans="1:30" x14ac:dyDescent="0.2">
      <c r="A7" s="50"/>
      <c r="B7" s="52"/>
      <c r="C7" s="52"/>
      <c r="D7" s="52"/>
      <c r="E7" s="52"/>
      <c r="F7" s="52"/>
      <c r="G7" s="52"/>
    </row>
    <row r="8" spans="1:30" ht="13.8" x14ac:dyDescent="0.3">
      <c r="B8" s="56" t="str">
        <f>CONCATENATE(AA2," ",AB2," ",AC2," ",AD2)</f>
        <v xml:space="preserve">Rekapitulácia rozpočtu v EUR  </v>
      </c>
      <c r="G8" s="52"/>
    </row>
    <row r="9" spans="1:30" x14ac:dyDescent="0.2">
      <c r="A9" s="59" t="s">
        <v>394</v>
      </c>
      <c r="B9" s="59" t="s">
        <v>35</v>
      </c>
      <c r="C9" s="59" t="s">
        <v>36</v>
      </c>
      <c r="D9" s="59" t="s">
        <v>0</v>
      </c>
      <c r="E9" s="60" t="s">
        <v>395</v>
      </c>
      <c r="F9" s="60" t="s">
        <v>38</v>
      </c>
      <c r="G9" s="60" t="s">
        <v>44</v>
      </c>
    </row>
    <row r="10" spans="1:30" x14ac:dyDescent="0.2">
      <c r="A10" s="61"/>
      <c r="B10" s="61"/>
      <c r="C10" s="61" t="s">
        <v>55</v>
      </c>
      <c r="D10" s="61"/>
      <c r="E10" s="61" t="s">
        <v>0</v>
      </c>
      <c r="F10" s="61" t="s">
        <v>0</v>
      </c>
      <c r="G10" s="61" t="s">
        <v>0</v>
      </c>
    </row>
    <row r="12" spans="1:30" x14ac:dyDescent="0.2">
      <c r="A12" s="52" t="s">
        <v>92</v>
      </c>
      <c r="B12" s="51">
        <f>[1]Prehlad!H21</f>
        <v>3143.2599999999998</v>
      </c>
      <c r="C12" s="51">
        <f>[1]Prehlad!I21</f>
        <v>0</v>
      </c>
      <c r="D12" s="51">
        <f>[1]Prehlad!J21</f>
        <v>3143.2599999999998</v>
      </c>
      <c r="E12" s="57">
        <f>[1]Prehlad!L21</f>
        <v>0</v>
      </c>
      <c r="F12" s="58">
        <f>[1]Prehlad!N21</f>
        <v>0</v>
      </c>
      <c r="G12" s="58">
        <f>[1]Prehlad!W21</f>
        <v>206.017</v>
      </c>
    </row>
    <row r="13" spans="1:30" x14ac:dyDescent="0.2">
      <c r="A13" s="52" t="s">
        <v>94</v>
      </c>
      <c r="B13" s="51">
        <f>[1]Prehlad!H27</f>
        <v>819.07</v>
      </c>
      <c r="C13" s="51">
        <f>[1]Prehlad!I27</f>
        <v>30.65</v>
      </c>
      <c r="D13" s="51">
        <f>[1]Prehlad!J27</f>
        <v>849.72</v>
      </c>
      <c r="E13" s="57">
        <f>[1]Prehlad!L27</f>
        <v>26.235738000000001</v>
      </c>
      <c r="F13" s="58">
        <f>[1]Prehlad!N27</f>
        <v>0</v>
      </c>
      <c r="G13" s="58">
        <f>[1]Prehlad!W27</f>
        <v>18.954000000000001</v>
      </c>
    </row>
    <row r="14" spans="1:30" x14ac:dyDescent="0.2">
      <c r="A14" s="52" t="s">
        <v>107</v>
      </c>
      <c r="B14" s="51">
        <f>[1]Prehlad!H34</f>
        <v>7818.19</v>
      </c>
      <c r="C14" s="51">
        <f>[1]Prehlad!I34</f>
        <v>0</v>
      </c>
      <c r="D14" s="51">
        <f>[1]Prehlad!J34</f>
        <v>7818.19</v>
      </c>
      <c r="E14" s="57">
        <f>[1]Prehlad!L34</f>
        <v>23.230124499999999</v>
      </c>
      <c r="F14" s="58">
        <f>[1]Prehlad!N34</f>
        <v>0</v>
      </c>
      <c r="G14" s="58">
        <f>[1]Prehlad!W34</f>
        <v>265.08500000000004</v>
      </c>
    </row>
    <row r="15" spans="1:30" x14ac:dyDescent="0.2">
      <c r="A15" s="52" t="s">
        <v>119</v>
      </c>
      <c r="B15" s="51">
        <f>[1]Prehlad!H47</f>
        <v>3892.1000000000004</v>
      </c>
      <c r="C15" s="51">
        <f>[1]Prehlad!I47</f>
        <v>0</v>
      </c>
      <c r="D15" s="51">
        <f>[1]Prehlad!J47</f>
        <v>3892.1000000000004</v>
      </c>
      <c r="E15" s="57">
        <f>[1]Prehlad!L47</f>
        <v>1.2630239999999999</v>
      </c>
      <c r="F15" s="58">
        <f>[1]Prehlad!N47</f>
        <v>6.5592800000000002</v>
      </c>
      <c r="G15" s="58">
        <f>[1]Prehlad!W47</f>
        <v>211.31999999999996</v>
      </c>
    </row>
    <row r="16" spans="1:30" x14ac:dyDescent="0.2">
      <c r="A16" s="52" t="s">
        <v>144</v>
      </c>
      <c r="B16" s="51">
        <f>[1]Prehlad!H49</f>
        <v>15672.62</v>
      </c>
      <c r="C16" s="51">
        <f>[1]Prehlad!I49</f>
        <v>30.65</v>
      </c>
      <c r="D16" s="51">
        <f>[1]Prehlad!J49</f>
        <v>15703.269999999999</v>
      </c>
      <c r="E16" s="57">
        <f>[1]Prehlad!L49</f>
        <v>50.728886500000002</v>
      </c>
      <c r="F16" s="58">
        <f>[1]Prehlad!N49</f>
        <v>6.5592800000000002</v>
      </c>
      <c r="G16" s="58">
        <f>[1]Prehlad!W49</f>
        <v>701.37599999999998</v>
      </c>
    </row>
    <row r="18" spans="1:7" x14ac:dyDescent="0.2">
      <c r="A18" s="52" t="s">
        <v>146</v>
      </c>
      <c r="B18" s="51">
        <f>[1]Prehlad!H61</f>
        <v>5176.3700000000008</v>
      </c>
      <c r="C18" s="51">
        <f>[1]Prehlad!I61</f>
        <v>5209.03</v>
      </c>
      <c r="D18" s="51">
        <f>[1]Prehlad!J61</f>
        <v>10385.4</v>
      </c>
      <c r="E18" s="57">
        <f>[1]Prehlad!L61</f>
        <v>3.7062536999999995</v>
      </c>
      <c r="F18" s="58">
        <f>[1]Prehlad!N61</f>
        <v>0.43402000000000002</v>
      </c>
      <c r="G18" s="58">
        <f>[1]Prehlad!W61</f>
        <v>91.471000000000004</v>
      </c>
    </row>
    <row r="19" spans="1:7" x14ac:dyDescent="0.2">
      <c r="A19" s="52" t="s">
        <v>166</v>
      </c>
      <c r="B19" s="51">
        <f>[1]Prehlad!H68</f>
        <v>7.76</v>
      </c>
      <c r="C19" s="51">
        <f>[1]Prehlad!I68</f>
        <v>144</v>
      </c>
      <c r="D19" s="51">
        <f>[1]Prehlad!J68</f>
        <v>151.76</v>
      </c>
      <c r="E19" s="57">
        <f>[1]Prehlad!L68</f>
        <v>0</v>
      </c>
      <c r="F19" s="58">
        <f>[1]Prehlad!N68</f>
        <v>0</v>
      </c>
      <c r="G19" s="58">
        <f>[1]Prehlad!W68</f>
        <v>0.4</v>
      </c>
    </row>
    <row r="20" spans="1:7" x14ac:dyDescent="0.2">
      <c r="A20" s="52" t="s">
        <v>177</v>
      </c>
      <c r="B20" s="51">
        <f>[1]Prehlad!H77</f>
        <v>599.98</v>
      </c>
      <c r="C20" s="51">
        <f>[1]Prehlad!I77</f>
        <v>0</v>
      </c>
      <c r="D20" s="51">
        <f>[1]Prehlad!J77</f>
        <v>599.98</v>
      </c>
      <c r="E20" s="57">
        <f>[1]Prehlad!L77</f>
        <v>0.01</v>
      </c>
      <c r="F20" s="58">
        <f>[1]Prehlad!N77</f>
        <v>0</v>
      </c>
      <c r="G20" s="58">
        <f>[1]Prehlad!W77</f>
        <v>14.83</v>
      </c>
    </row>
    <row r="21" spans="1:7" x14ac:dyDescent="0.2">
      <c r="A21" s="52" t="s">
        <v>193</v>
      </c>
      <c r="B21" s="51">
        <f>[1]Prehlad!H81</f>
        <v>80.36</v>
      </c>
      <c r="C21" s="51">
        <f>[1]Prehlad!I81</f>
        <v>0</v>
      </c>
      <c r="D21" s="51">
        <f>[1]Prehlad!J81</f>
        <v>80.36</v>
      </c>
      <c r="E21" s="57">
        <f>[1]Prehlad!L81</f>
        <v>0</v>
      </c>
      <c r="F21" s="58">
        <f>[1]Prehlad!N81</f>
        <v>0</v>
      </c>
      <c r="G21" s="58">
        <f>[1]Prehlad!W81</f>
        <v>4</v>
      </c>
    </row>
    <row r="22" spans="1:7" x14ac:dyDescent="0.2">
      <c r="A22" s="52" t="s">
        <v>197</v>
      </c>
      <c r="B22" s="51">
        <f>[1]Prehlad!H93</f>
        <v>1770.96</v>
      </c>
      <c r="C22" s="51">
        <f>[1]Prehlad!I93</f>
        <v>98.69</v>
      </c>
      <c r="D22" s="51">
        <f>[1]Prehlad!J93</f>
        <v>1869.65</v>
      </c>
      <c r="E22" s="57">
        <f>[1]Prehlad!L93</f>
        <v>0.21110000000000001</v>
      </c>
      <c r="F22" s="58">
        <f>[1]Prehlad!N93</f>
        <v>0</v>
      </c>
      <c r="G22" s="58">
        <f>[1]Prehlad!W93</f>
        <v>36.460999999999999</v>
      </c>
    </row>
    <row r="23" spans="1:7" x14ac:dyDescent="0.2">
      <c r="A23" s="52" t="s">
        <v>218</v>
      </c>
      <c r="B23" s="51">
        <f>[1]Prehlad!H97</f>
        <v>860.81</v>
      </c>
      <c r="C23" s="51">
        <f>[1]Prehlad!I97</f>
        <v>0</v>
      </c>
      <c r="D23" s="51">
        <f>[1]Prehlad!J97</f>
        <v>860.81</v>
      </c>
      <c r="E23" s="57">
        <f>[1]Prehlad!L97</f>
        <v>0.46404599999999996</v>
      </c>
      <c r="F23" s="58">
        <f>[1]Prehlad!N97</f>
        <v>0</v>
      </c>
      <c r="G23" s="58">
        <f>[1]Prehlad!W97</f>
        <v>28.355</v>
      </c>
    </row>
    <row r="24" spans="1:7" x14ac:dyDescent="0.2">
      <c r="A24" s="52" t="s">
        <v>223</v>
      </c>
      <c r="B24" s="51">
        <f>[1]Prehlad!H104</f>
        <v>3332.64</v>
      </c>
      <c r="C24" s="51">
        <f>[1]Prehlad!I104</f>
        <v>0</v>
      </c>
      <c r="D24" s="51">
        <f>[1]Prehlad!J104</f>
        <v>3332.64</v>
      </c>
      <c r="E24" s="57">
        <f>[1]Prehlad!L104</f>
        <v>0.52965000000000007</v>
      </c>
      <c r="F24" s="58">
        <f>[1]Prehlad!N104</f>
        <v>0.214</v>
      </c>
      <c r="G24" s="58">
        <f>[1]Prehlad!W104</f>
        <v>58.304000000000002</v>
      </c>
    </row>
    <row r="25" spans="1:7" x14ac:dyDescent="0.2">
      <c r="A25" s="52" t="s">
        <v>234</v>
      </c>
      <c r="B25" s="51">
        <f>[1]Prehlad!H112</f>
        <v>4126.3</v>
      </c>
      <c r="C25" s="51">
        <f>[1]Prehlad!I112</f>
        <v>1986.71</v>
      </c>
      <c r="D25" s="51">
        <f>[1]Prehlad!J112</f>
        <v>6113.01</v>
      </c>
      <c r="E25" s="57">
        <f>[1]Prehlad!L112</f>
        <v>8.0756899999999998</v>
      </c>
      <c r="F25" s="58">
        <f>[1]Prehlad!N112</f>
        <v>0</v>
      </c>
      <c r="G25" s="58">
        <f>[1]Prehlad!W112</f>
        <v>200.16200000000001</v>
      </c>
    </row>
    <row r="26" spans="1:7" x14ac:dyDescent="0.2">
      <c r="A26" s="52" t="s">
        <v>247</v>
      </c>
      <c r="B26" s="51">
        <f>[1]Prehlad!H118</f>
        <v>211.57</v>
      </c>
      <c r="C26" s="51">
        <f>[1]Prehlad!I118</f>
        <v>0</v>
      </c>
      <c r="D26" s="51">
        <f>[1]Prehlad!J118</f>
        <v>211.57</v>
      </c>
      <c r="E26" s="57">
        <f>[1]Prehlad!L118</f>
        <v>3.3660000000000001E-3</v>
      </c>
      <c r="F26" s="58">
        <f>[1]Prehlad!N118</f>
        <v>0</v>
      </c>
      <c r="G26" s="58">
        <f>[1]Prehlad!W118</f>
        <v>10.207000000000001</v>
      </c>
    </row>
    <row r="27" spans="1:7" x14ac:dyDescent="0.2">
      <c r="A27" s="52" t="s">
        <v>256</v>
      </c>
      <c r="B27" s="51">
        <f>[1]Prehlad!H122</f>
        <v>1502.33</v>
      </c>
      <c r="C27" s="51">
        <f>[1]Prehlad!I122</f>
        <v>0</v>
      </c>
      <c r="D27" s="51">
        <f>[1]Prehlad!J122</f>
        <v>1502.33</v>
      </c>
      <c r="E27" s="57">
        <f>[1]Prehlad!L122</f>
        <v>0.15073499999999998</v>
      </c>
      <c r="F27" s="58">
        <f>[1]Prehlad!N122</f>
        <v>0</v>
      </c>
      <c r="G27" s="58">
        <f>[1]Prehlad!W122</f>
        <v>64.313999999999993</v>
      </c>
    </row>
    <row r="28" spans="1:7" x14ac:dyDescent="0.2">
      <c r="A28" s="52" t="s">
        <v>261</v>
      </c>
      <c r="B28" s="51">
        <f>[1]Prehlad!H124</f>
        <v>17669.080000000002</v>
      </c>
      <c r="C28" s="51">
        <f>[1]Prehlad!I124</f>
        <v>7438.4299999999994</v>
      </c>
      <c r="D28" s="51">
        <f>[1]Prehlad!J124</f>
        <v>25107.510000000002</v>
      </c>
      <c r="E28" s="57">
        <f>[1]Prehlad!L124</f>
        <v>13.150840699999998</v>
      </c>
      <c r="F28" s="58">
        <f>[1]Prehlad!N124</f>
        <v>0.64802000000000004</v>
      </c>
      <c r="G28" s="58">
        <f>[1]Prehlad!W124</f>
        <v>508.50400000000002</v>
      </c>
    </row>
    <row r="30" spans="1:7" x14ac:dyDescent="0.2">
      <c r="A30" s="52" t="s">
        <v>263</v>
      </c>
      <c r="B30" s="51">
        <f>[1]Prehlad!H190</f>
        <v>10945.13</v>
      </c>
      <c r="C30" s="51">
        <f>[1]Prehlad!I190</f>
        <v>2800.6899999999996</v>
      </c>
      <c r="D30" s="51">
        <f>[1]Prehlad!J190</f>
        <v>13745.82</v>
      </c>
      <c r="E30" s="57">
        <f>[1]Prehlad!L190</f>
        <v>0</v>
      </c>
      <c r="F30" s="58">
        <f>[1]Prehlad!N190</f>
        <v>0</v>
      </c>
      <c r="G30" s="58">
        <f>[1]Prehlad!W190</f>
        <v>379.93600000000004</v>
      </c>
    </row>
    <row r="31" spans="1:7" x14ac:dyDescent="0.2">
      <c r="A31" s="52" t="s">
        <v>383</v>
      </c>
      <c r="B31" s="51">
        <f>[1]Prehlad!H192</f>
        <v>10945.13</v>
      </c>
      <c r="C31" s="51">
        <f>[1]Prehlad!I192</f>
        <v>2800.6899999999996</v>
      </c>
      <c r="D31" s="51">
        <f>[1]Prehlad!J192</f>
        <v>13745.82</v>
      </c>
      <c r="E31" s="57">
        <f>[1]Prehlad!L192</f>
        <v>0</v>
      </c>
      <c r="F31" s="58">
        <f>[1]Prehlad!N192</f>
        <v>0</v>
      </c>
      <c r="G31" s="58">
        <f>[1]Prehlad!W192</f>
        <v>379.93600000000004</v>
      </c>
    </row>
    <row r="34" spans="1:7" x14ac:dyDescent="0.2">
      <c r="A34" s="52" t="s">
        <v>384</v>
      </c>
      <c r="B34" s="51">
        <f>[1]Prehlad!H194</f>
        <v>44286.83</v>
      </c>
      <c r="C34" s="51">
        <f>[1]Prehlad!I194</f>
        <v>10269.769999999999</v>
      </c>
      <c r="D34" s="51">
        <f>[1]Prehlad!J194</f>
        <v>54556.6</v>
      </c>
      <c r="E34" s="57">
        <f>[1]Prehlad!L194</f>
        <v>63.879727199999998</v>
      </c>
      <c r="F34" s="58">
        <f>[1]Prehlad!N194</f>
        <v>7.2073</v>
      </c>
      <c r="G34" s="58">
        <f>[1]Prehlad!W194</f>
        <v>1589.8160000000003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D43"/>
  <sheetViews>
    <sheetView showGridLines="0" showZeros="0" tabSelected="1" workbookViewId="0">
      <selection activeCell="G11" sqref="G11"/>
    </sheetView>
  </sheetViews>
  <sheetFormatPr defaultColWidth="9.109375" defaultRowHeight="10.199999999999999" x14ac:dyDescent="0.2"/>
  <cols>
    <col min="1" max="1" width="0.6640625" style="63" customWidth="1"/>
    <col min="2" max="2" width="3.6640625" style="63" customWidth="1"/>
    <col min="3" max="3" width="6.88671875" style="63" customWidth="1"/>
    <col min="4" max="6" width="14" style="63" customWidth="1"/>
    <col min="7" max="7" width="3.88671875" style="63" customWidth="1"/>
    <col min="8" max="8" width="17.6640625" style="63" customWidth="1"/>
    <col min="9" max="9" width="8.6640625" style="63" customWidth="1"/>
    <col min="10" max="10" width="14" style="63" customWidth="1"/>
    <col min="11" max="11" width="2.33203125" style="63" customWidth="1"/>
    <col min="12" max="12" width="6.88671875" style="63" customWidth="1"/>
    <col min="13" max="23" width="9.109375" style="63"/>
    <col min="24" max="25" width="5.6640625" style="63" customWidth="1"/>
    <col min="26" max="26" width="6.5546875" style="63" customWidth="1"/>
    <col min="27" max="27" width="21.44140625" style="63" customWidth="1"/>
    <col min="28" max="28" width="4.33203125" style="63" customWidth="1"/>
    <col min="29" max="29" width="8.33203125" style="63" customWidth="1"/>
    <col min="30" max="30" width="8.6640625" style="63" customWidth="1"/>
    <col min="31" max="16384" width="9.109375" style="63"/>
  </cols>
  <sheetData>
    <row r="1" spans="2:30" ht="28.5" customHeight="1" thickBot="1" x14ac:dyDescent="0.25">
      <c r="B1" s="62"/>
      <c r="C1" s="62"/>
      <c r="D1" s="62"/>
      <c r="F1" s="64" t="str">
        <f>CONCATENATE(AA2," ",AB2," ",AC2," ",AD2)</f>
        <v xml:space="preserve">Krycí list rozpočtu v EUR  </v>
      </c>
      <c r="G1" s="62"/>
      <c r="H1" s="62"/>
      <c r="I1" s="62"/>
      <c r="J1" s="62"/>
      <c r="Z1" s="53" t="s">
        <v>6</v>
      </c>
      <c r="AA1" s="53" t="s">
        <v>7</v>
      </c>
      <c r="AB1" s="53" t="s">
        <v>8</v>
      </c>
      <c r="AC1" s="53" t="s">
        <v>9</v>
      </c>
      <c r="AD1" s="53" t="s">
        <v>10</v>
      </c>
    </row>
    <row r="2" spans="2:30" ht="18" customHeight="1" thickTop="1" x14ac:dyDescent="0.2">
      <c r="B2" s="65"/>
      <c r="C2" s="66" t="s">
        <v>392</v>
      </c>
      <c r="D2" s="66"/>
      <c r="E2" s="66"/>
      <c r="F2" s="66"/>
      <c r="G2" s="67" t="s">
        <v>396</v>
      </c>
      <c r="H2" s="66" t="s">
        <v>397</v>
      </c>
      <c r="I2" s="66"/>
      <c r="J2" s="68"/>
      <c r="Z2" s="53" t="s">
        <v>13</v>
      </c>
      <c r="AA2" s="54" t="s">
        <v>398</v>
      </c>
      <c r="AB2" s="54" t="s">
        <v>15</v>
      </c>
      <c r="AC2" s="54"/>
      <c r="AD2" s="55"/>
    </row>
    <row r="3" spans="2:30" ht="18" customHeight="1" x14ac:dyDescent="0.2">
      <c r="B3" s="69"/>
      <c r="C3" s="70" t="s">
        <v>393</v>
      </c>
      <c r="D3" s="70"/>
      <c r="E3" s="70"/>
      <c r="F3" s="70"/>
      <c r="G3" s="71" t="s">
        <v>399</v>
      </c>
      <c r="H3" s="70"/>
      <c r="I3" s="70"/>
      <c r="J3" s="72"/>
      <c r="Z3" s="53" t="s">
        <v>18</v>
      </c>
      <c r="AA3" s="54" t="s">
        <v>400</v>
      </c>
      <c r="AB3" s="54" t="s">
        <v>15</v>
      </c>
      <c r="AC3" s="54" t="s">
        <v>20</v>
      </c>
      <c r="AD3" s="55" t="s">
        <v>21</v>
      </c>
    </row>
    <row r="4" spans="2:30" ht="18" customHeight="1" x14ac:dyDescent="0.2">
      <c r="B4" s="73"/>
      <c r="C4" s="74"/>
      <c r="D4" s="74"/>
      <c r="E4" s="74"/>
      <c r="F4" s="74"/>
      <c r="G4" s="75"/>
      <c r="H4" s="74"/>
      <c r="I4" s="74"/>
      <c r="J4" s="76"/>
      <c r="Z4" s="53" t="s">
        <v>22</v>
      </c>
      <c r="AA4" s="54" t="s">
        <v>401</v>
      </c>
      <c r="AB4" s="54" t="s">
        <v>15</v>
      </c>
      <c r="AC4" s="54"/>
      <c r="AD4" s="55"/>
    </row>
    <row r="5" spans="2:30" ht="18" customHeight="1" thickBot="1" x14ac:dyDescent="0.25">
      <c r="B5" s="77"/>
      <c r="C5" s="78" t="s">
        <v>402</v>
      </c>
      <c r="D5" s="78"/>
      <c r="E5" s="78" t="s">
        <v>403</v>
      </c>
      <c r="F5" s="79"/>
      <c r="G5" s="79" t="s">
        <v>404</v>
      </c>
      <c r="H5" s="78"/>
      <c r="I5" s="79" t="s">
        <v>405</v>
      </c>
      <c r="J5" s="80">
        <v>45040</v>
      </c>
      <c r="Z5" s="53" t="s">
        <v>25</v>
      </c>
      <c r="AA5" s="54" t="s">
        <v>400</v>
      </c>
      <c r="AB5" s="54" t="s">
        <v>15</v>
      </c>
      <c r="AC5" s="54" t="s">
        <v>20</v>
      </c>
      <c r="AD5" s="55" t="s">
        <v>21</v>
      </c>
    </row>
    <row r="6" spans="2:30" ht="18" customHeight="1" thickTop="1" x14ac:dyDescent="0.2">
      <c r="B6" s="65"/>
      <c r="C6" s="66" t="s">
        <v>406</v>
      </c>
      <c r="D6" s="66" t="s">
        <v>407</v>
      </c>
      <c r="E6" s="66"/>
      <c r="F6" s="66"/>
      <c r="G6" s="66" t="s">
        <v>408</v>
      </c>
      <c r="H6" s="66">
        <v>54190827</v>
      </c>
      <c r="I6" s="66"/>
      <c r="J6" s="68"/>
    </row>
    <row r="7" spans="2:30" ht="18" customHeight="1" x14ac:dyDescent="0.2">
      <c r="B7" s="81"/>
      <c r="C7" s="82"/>
      <c r="D7" s="83"/>
      <c r="E7" s="83"/>
      <c r="F7" s="83"/>
      <c r="G7" s="83" t="s">
        <v>409</v>
      </c>
      <c r="H7" s="83"/>
      <c r="I7" s="83"/>
      <c r="J7" s="84"/>
    </row>
    <row r="8" spans="2:30" ht="18" customHeight="1" x14ac:dyDescent="0.2">
      <c r="B8" s="69"/>
      <c r="C8" s="70" t="s">
        <v>410</v>
      </c>
      <c r="D8" s="70"/>
      <c r="E8" s="70"/>
      <c r="F8" s="70"/>
      <c r="G8" s="70" t="s">
        <v>408</v>
      </c>
      <c r="H8" s="70"/>
      <c r="I8" s="70"/>
      <c r="J8" s="72"/>
    </row>
    <row r="9" spans="2:30" ht="18" customHeight="1" x14ac:dyDescent="0.2">
      <c r="B9" s="73"/>
      <c r="C9" s="75"/>
      <c r="D9" s="74"/>
      <c r="E9" s="74"/>
      <c r="F9" s="74"/>
      <c r="G9" s="83" t="s">
        <v>409</v>
      </c>
      <c r="H9" s="74"/>
      <c r="I9" s="74"/>
      <c r="J9" s="76"/>
    </row>
    <row r="10" spans="2:30" ht="18" customHeight="1" x14ac:dyDescent="0.2">
      <c r="B10" s="69"/>
      <c r="C10" s="70" t="s">
        <v>411</v>
      </c>
      <c r="D10" s="70"/>
      <c r="E10" s="70"/>
      <c r="F10" s="70"/>
      <c r="G10" s="70" t="s">
        <v>408</v>
      </c>
      <c r="H10" s="70"/>
      <c r="I10" s="70"/>
      <c r="J10" s="72"/>
    </row>
    <row r="11" spans="2:30" ht="18" customHeight="1" thickBot="1" x14ac:dyDescent="0.25">
      <c r="B11" s="85"/>
      <c r="C11" s="86"/>
      <c r="D11" s="86"/>
      <c r="E11" s="86"/>
      <c r="F11" s="86"/>
      <c r="G11" s="86" t="s">
        <v>409</v>
      </c>
      <c r="H11" s="86"/>
      <c r="I11" s="86"/>
      <c r="J11" s="87"/>
    </row>
    <row r="12" spans="2:30" ht="18" customHeight="1" thickTop="1" x14ac:dyDescent="0.2">
      <c r="B12" s="88"/>
      <c r="C12" s="66"/>
      <c r="D12" s="66"/>
      <c r="E12" s="66"/>
      <c r="F12" s="89">
        <f>IF(B12&lt;&gt;0,ROUND($J$31/B12,0),0)</f>
        <v>0</v>
      </c>
      <c r="G12" s="67"/>
      <c r="H12" s="66"/>
      <c r="I12" s="66"/>
      <c r="J12" s="90">
        <f>IF(G12&lt;&gt;0,ROUND($J$31/G12,0),0)</f>
        <v>0</v>
      </c>
    </row>
    <row r="13" spans="2:30" ht="18" customHeight="1" x14ac:dyDescent="0.2">
      <c r="B13" s="91"/>
      <c r="C13" s="83"/>
      <c r="D13" s="83"/>
      <c r="E13" s="83"/>
      <c r="F13" s="92">
        <f>IF(B13&lt;&gt;0,ROUND($J$31/B13,0),0)</f>
        <v>0</v>
      </c>
      <c r="G13" s="82"/>
      <c r="H13" s="83"/>
      <c r="I13" s="83"/>
      <c r="J13" s="93">
        <f>IF(G13&lt;&gt;0,ROUND($J$31/G13,0),0)</f>
        <v>0</v>
      </c>
    </row>
    <row r="14" spans="2:30" ht="18" customHeight="1" thickBot="1" x14ac:dyDescent="0.25">
      <c r="B14" s="94"/>
      <c r="C14" s="86"/>
      <c r="D14" s="86"/>
      <c r="E14" s="86"/>
      <c r="F14" s="95">
        <f>IF(B14&lt;&gt;0,ROUND($J$31/B14,0),0)</f>
        <v>0</v>
      </c>
      <c r="G14" s="96"/>
      <c r="H14" s="86"/>
      <c r="I14" s="86"/>
      <c r="J14" s="97">
        <f>IF(G14&lt;&gt;0,ROUND($J$31/G14,0),0)</f>
        <v>0</v>
      </c>
    </row>
    <row r="15" spans="2:30" ht="18" customHeight="1" thickTop="1" x14ac:dyDescent="0.2">
      <c r="B15" s="98" t="s">
        <v>412</v>
      </c>
      <c r="C15" s="99" t="s">
        <v>413</v>
      </c>
      <c r="D15" s="100" t="s">
        <v>35</v>
      </c>
      <c r="E15" s="100" t="s">
        <v>414</v>
      </c>
      <c r="F15" s="101" t="s">
        <v>415</v>
      </c>
      <c r="G15" s="98" t="s">
        <v>416</v>
      </c>
      <c r="H15" s="102" t="s">
        <v>417</v>
      </c>
      <c r="I15" s="103"/>
      <c r="J15" s="104"/>
    </row>
    <row r="16" spans="2:30" ht="18" customHeight="1" x14ac:dyDescent="0.2">
      <c r="B16" s="105">
        <v>1</v>
      </c>
      <c r="C16" s="106" t="s">
        <v>418</v>
      </c>
      <c r="D16" s="107">
        <f>[1]Prehlad!H49</f>
        <v>15672.62</v>
      </c>
      <c r="E16" s="107">
        <f>[1]Prehlad!I49</f>
        <v>30.65</v>
      </c>
      <c r="F16" s="108">
        <f>D16+E16</f>
        <v>15703.27</v>
      </c>
      <c r="G16" s="105">
        <v>6</v>
      </c>
      <c r="H16" s="109" t="s">
        <v>419</v>
      </c>
      <c r="I16" s="110"/>
      <c r="J16" s="108">
        <v>0</v>
      </c>
    </row>
    <row r="17" spans="2:10" ht="18" customHeight="1" x14ac:dyDescent="0.2">
      <c r="B17" s="111">
        <v>2</v>
      </c>
      <c r="C17" s="112" t="s">
        <v>420</v>
      </c>
      <c r="D17" s="113">
        <f>[1]Prehlad!H124</f>
        <v>17669.080000000002</v>
      </c>
      <c r="E17" s="113">
        <f>[1]Prehlad!I124</f>
        <v>7438.4299999999994</v>
      </c>
      <c r="F17" s="108">
        <f>D17+E17</f>
        <v>25107.510000000002</v>
      </c>
      <c r="G17" s="111">
        <v>7</v>
      </c>
      <c r="H17" s="114" t="s">
        <v>421</v>
      </c>
      <c r="I17" s="70"/>
      <c r="J17" s="115">
        <v>0</v>
      </c>
    </row>
    <row r="18" spans="2:10" ht="18" customHeight="1" x14ac:dyDescent="0.2">
      <c r="B18" s="111">
        <v>3</v>
      </c>
      <c r="C18" s="112" t="s">
        <v>422</v>
      </c>
      <c r="D18" s="113">
        <f>[1]Prehlad!H192</f>
        <v>10945.13</v>
      </c>
      <c r="E18" s="113">
        <f>[1]Prehlad!I192</f>
        <v>2800.6899999999996</v>
      </c>
      <c r="F18" s="108">
        <f>D18+E18</f>
        <v>13745.82</v>
      </c>
      <c r="G18" s="111">
        <v>8</v>
      </c>
      <c r="H18" s="114" t="s">
        <v>423</v>
      </c>
      <c r="I18" s="70"/>
      <c r="J18" s="115">
        <v>0</v>
      </c>
    </row>
    <row r="19" spans="2:10" ht="18" customHeight="1" thickBot="1" x14ac:dyDescent="0.25">
      <c r="B19" s="111">
        <v>4</v>
      </c>
      <c r="C19" s="112" t="s">
        <v>424</v>
      </c>
      <c r="D19" s="113"/>
      <c r="E19" s="113"/>
      <c r="F19" s="116">
        <f>D19+E19</f>
        <v>0</v>
      </c>
      <c r="G19" s="111">
        <v>9</v>
      </c>
      <c r="H19" s="114" t="s">
        <v>425</v>
      </c>
      <c r="I19" s="70"/>
      <c r="J19" s="115">
        <v>0</v>
      </c>
    </row>
    <row r="20" spans="2:10" ht="18" customHeight="1" thickBot="1" x14ac:dyDescent="0.25">
      <c r="B20" s="117">
        <v>5</v>
      </c>
      <c r="C20" s="118" t="s">
        <v>426</v>
      </c>
      <c r="D20" s="119">
        <f>SUM(D16:D19)</f>
        <v>44286.83</v>
      </c>
      <c r="E20" s="120">
        <f>SUM(E16:E19)</f>
        <v>10269.769999999999</v>
      </c>
      <c r="F20" s="121">
        <f>SUM(F16:F19)</f>
        <v>54556.6</v>
      </c>
      <c r="G20" s="122">
        <v>10</v>
      </c>
      <c r="I20" s="123" t="s">
        <v>427</v>
      </c>
      <c r="J20" s="121">
        <f>SUM(J16:J19)</f>
        <v>0</v>
      </c>
    </row>
    <row r="21" spans="2:10" ht="18" customHeight="1" thickTop="1" x14ac:dyDescent="0.2">
      <c r="B21" s="98" t="s">
        <v>428</v>
      </c>
      <c r="C21" s="124"/>
      <c r="D21" s="103" t="s">
        <v>429</v>
      </c>
      <c r="E21" s="103"/>
      <c r="F21" s="104"/>
      <c r="G21" s="98" t="s">
        <v>430</v>
      </c>
      <c r="H21" s="102" t="s">
        <v>431</v>
      </c>
      <c r="I21" s="103"/>
      <c r="J21" s="104"/>
    </row>
    <row r="22" spans="2:10" ht="18" customHeight="1" x14ac:dyDescent="0.2">
      <c r="B22" s="105">
        <v>11</v>
      </c>
      <c r="C22" s="109" t="s">
        <v>432</v>
      </c>
      <c r="D22" s="125"/>
      <c r="E22" s="126">
        <v>0</v>
      </c>
      <c r="F22" s="108">
        <f>ROUND(((D16+E16+D17+E17+D18)*E22),2)</f>
        <v>0</v>
      </c>
      <c r="G22" s="111">
        <v>16</v>
      </c>
      <c r="H22" s="114" t="s">
        <v>433</v>
      </c>
      <c r="I22" s="127"/>
      <c r="J22" s="115">
        <v>0</v>
      </c>
    </row>
    <row r="23" spans="2:10" ht="18" customHeight="1" x14ac:dyDescent="0.2">
      <c r="B23" s="111">
        <v>12</v>
      </c>
      <c r="C23" s="114" t="s">
        <v>434</v>
      </c>
      <c r="D23" s="128"/>
      <c r="E23" s="129">
        <v>0</v>
      </c>
      <c r="F23" s="115">
        <f>ROUND(((D16+E16+D17+E17+D18)*E23),2)</f>
        <v>0</v>
      </c>
      <c r="G23" s="111">
        <v>17</v>
      </c>
      <c r="H23" s="114" t="s">
        <v>435</v>
      </c>
      <c r="I23" s="127"/>
      <c r="J23" s="115">
        <v>0</v>
      </c>
    </row>
    <row r="24" spans="2:10" ht="18" customHeight="1" x14ac:dyDescent="0.2">
      <c r="B24" s="111">
        <v>13</v>
      </c>
      <c r="C24" s="114" t="s">
        <v>436</v>
      </c>
      <c r="D24" s="128"/>
      <c r="E24" s="129">
        <v>0</v>
      </c>
      <c r="F24" s="115">
        <f>ROUND(((D16+E16+D17+E17+D18)*E24),2)</f>
        <v>0</v>
      </c>
      <c r="G24" s="111">
        <v>18</v>
      </c>
      <c r="H24" s="114" t="s">
        <v>437</v>
      </c>
      <c r="I24" s="127"/>
      <c r="J24" s="115">
        <v>0</v>
      </c>
    </row>
    <row r="25" spans="2:10" ht="18" customHeight="1" thickBot="1" x14ac:dyDescent="0.25">
      <c r="B25" s="111">
        <v>14</v>
      </c>
      <c r="C25" s="114" t="s">
        <v>425</v>
      </c>
      <c r="D25" s="128"/>
      <c r="E25" s="129">
        <v>0</v>
      </c>
      <c r="F25" s="115">
        <f>ROUND(((D16+E16+D17+E17+D18+E18)*E25),2)</f>
        <v>0</v>
      </c>
      <c r="G25" s="111">
        <v>19</v>
      </c>
      <c r="H25" s="114" t="s">
        <v>425</v>
      </c>
      <c r="I25" s="127"/>
      <c r="J25" s="115">
        <v>0</v>
      </c>
    </row>
    <row r="26" spans="2:10" ht="18" customHeight="1" thickBot="1" x14ac:dyDescent="0.25">
      <c r="B26" s="117">
        <v>15</v>
      </c>
      <c r="C26" s="130"/>
      <c r="D26" s="131"/>
      <c r="E26" s="131" t="s">
        <v>438</v>
      </c>
      <c r="F26" s="121">
        <f>SUM(F22:F25)</f>
        <v>0</v>
      </c>
      <c r="G26" s="117">
        <v>20</v>
      </c>
      <c r="H26" s="130"/>
      <c r="I26" s="131" t="s">
        <v>439</v>
      </c>
      <c r="J26" s="121">
        <f>SUM(J22:J25)</f>
        <v>0</v>
      </c>
    </row>
    <row r="27" spans="2:10" ht="18" customHeight="1" thickTop="1" x14ac:dyDescent="0.2">
      <c r="B27" s="132"/>
      <c r="C27" s="133" t="s">
        <v>440</v>
      </c>
      <c r="D27" s="134"/>
      <c r="E27" s="135" t="s">
        <v>441</v>
      </c>
      <c r="F27" s="136"/>
      <c r="G27" s="98" t="s">
        <v>442</v>
      </c>
      <c r="H27" s="102" t="s">
        <v>443</v>
      </c>
      <c r="I27" s="103"/>
      <c r="J27" s="104"/>
    </row>
    <row r="28" spans="2:10" ht="18" customHeight="1" x14ac:dyDescent="0.2">
      <c r="B28" s="137"/>
      <c r="C28" s="138"/>
      <c r="D28" s="62"/>
      <c r="E28" s="139"/>
      <c r="F28" s="136"/>
      <c r="G28" s="105">
        <v>21</v>
      </c>
      <c r="H28" s="109"/>
      <c r="I28" s="140" t="s">
        <v>444</v>
      </c>
      <c r="J28" s="108">
        <f>ROUND(F20,2)+J20+F26+J26</f>
        <v>54556.6</v>
      </c>
    </row>
    <row r="29" spans="2:10" ht="18" customHeight="1" x14ac:dyDescent="0.2">
      <c r="B29" s="137"/>
      <c r="C29" s="62" t="s">
        <v>445</v>
      </c>
      <c r="D29" s="62"/>
      <c r="E29" s="141"/>
      <c r="F29" s="136"/>
      <c r="G29" s="111">
        <v>22</v>
      </c>
      <c r="H29" s="114" t="s">
        <v>446</v>
      </c>
      <c r="I29" s="142" t="e">
        <f>J28-I30</f>
        <v>#VALUE!</v>
      </c>
      <c r="J29" s="115" t="e">
        <f>ROUND((I29*20)/100,2)</f>
        <v>#VALUE!</v>
      </c>
    </row>
    <row r="30" spans="2:10" ht="18" customHeight="1" thickBot="1" x14ac:dyDescent="0.25">
      <c r="B30" s="69"/>
      <c r="C30" s="70" t="s">
        <v>447</v>
      </c>
      <c r="D30" s="70"/>
      <c r="E30" s="141"/>
      <c r="F30" s="136"/>
      <c r="G30" s="111">
        <v>23</v>
      </c>
      <c r="H30" s="114" t="s">
        <v>448</v>
      </c>
      <c r="I30" s="142" t="e">
        <f>SUMIF([1]Prehlad!O11:O9999,0,[1]Prehlad!J11:J9999)</f>
        <v>#VALUE!</v>
      </c>
      <c r="J30" s="115" t="e">
        <f>ROUND((I30*0)/100,1)</f>
        <v>#VALUE!</v>
      </c>
    </row>
    <row r="31" spans="2:10" ht="18" customHeight="1" thickBot="1" x14ac:dyDescent="0.25">
      <c r="B31" s="137"/>
      <c r="C31" s="62"/>
      <c r="D31" s="62"/>
      <c r="E31" s="141"/>
      <c r="F31" s="136"/>
      <c r="G31" s="117">
        <v>24</v>
      </c>
      <c r="H31" s="130"/>
      <c r="I31" s="131" t="s">
        <v>449</v>
      </c>
      <c r="J31" s="121" t="e">
        <f>SUM(J28:J30)</f>
        <v>#VALUE!</v>
      </c>
    </row>
    <row r="32" spans="2:10" ht="18" customHeight="1" thickTop="1" thickBot="1" x14ac:dyDescent="0.25">
      <c r="B32" s="132"/>
      <c r="C32" s="62"/>
      <c r="D32" s="136"/>
      <c r="E32" s="143"/>
      <c r="F32" s="136"/>
      <c r="G32" s="144" t="s">
        <v>450</v>
      </c>
      <c r="H32" s="145" t="s">
        <v>451</v>
      </c>
      <c r="I32" s="146"/>
      <c r="J32" s="147">
        <v>0</v>
      </c>
    </row>
    <row r="33" spans="2:10" ht="18" customHeight="1" thickTop="1" x14ac:dyDescent="0.2">
      <c r="B33" s="148"/>
      <c r="C33" s="149"/>
      <c r="D33" s="133" t="s">
        <v>452</v>
      </c>
      <c r="E33" s="149"/>
      <c r="F33" s="149"/>
      <c r="G33" s="149"/>
      <c r="H33" s="149" t="s">
        <v>453</v>
      </c>
      <c r="I33" s="149"/>
      <c r="J33" s="150"/>
    </row>
    <row r="34" spans="2:10" ht="18" customHeight="1" x14ac:dyDescent="0.2">
      <c r="B34" s="137"/>
      <c r="C34" s="138"/>
      <c r="D34" s="62"/>
      <c r="E34" s="62"/>
      <c r="F34" s="138"/>
      <c r="G34" s="62"/>
      <c r="H34" s="62"/>
      <c r="I34" s="62"/>
      <c r="J34" s="151"/>
    </row>
    <row r="35" spans="2:10" ht="18" customHeight="1" x14ac:dyDescent="0.2">
      <c r="B35" s="137"/>
      <c r="C35" s="62" t="s">
        <v>445</v>
      </c>
      <c r="D35" s="62"/>
      <c r="E35" s="62"/>
      <c r="F35" s="138"/>
      <c r="G35" s="62" t="s">
        <v>445</v>
      </c>
      <c r="H35" s="62"/>
      <c r="I35" s="62"/>
      <c r="J35" s="151"/>
    </row>
    <row r="36" spans="2:10" ht="18" customHeight="1" x14ac:dyDescent="0.2">
      <c r="B36" s="69"/>
      <c r="C36" s="70" t="s">
        <v>447</v>
      </c>
      <c r="D36" s="70"/>
      <c r="E36" s="70"/>
      <c r="F36" s="71"/>
      <c r="G36" s="70" t="s">
        <v>447</v>
      </c>
      <c r="H36" s="70"/>
      <c r="I36" s="70"/>
      <c r="J36" s="72"/>
    </row>
    <row r="37" spans="2:10" ht="18" customHeight="1" x14ac:dyDescent="0.2">
      <c r="B37" s="137"/>
      <c r="C37" s="62" t="s">
        <v>441</v>
      </c>
      <c r="D37" s="62"/>
      <c r="E37" s="62"/>
      <c r="F37" s="138"/>
      <c r="G37" s="62" t="s">
        <v>441</v>
      </c>
      <c r="H37" s="62"/>
      <c r="I37" s="62"/>
      <c r="J37" s="151"/>
    </row>
    <row r="38" spans="2:10" ht="18" customHeight="1" x14ac:dyDescent="0.2">
      <c r="B38" s="137"/>
      <c r="C38" s="62"/>
      <c r="D38" s="62"/>
      <c r="E38" s="62"/>
      <c r="F38" s="62"/>
      <c r="G38" s="62"/>
      <c r="H38" s="62"/>
      <c r="I38" s="62"/>
      <c r="J38" s="151"/>
    </row>
    <row r="39" spans="2:10" ht="18" customHeight="1" x14ac:dyDescent="0.2">
      <c r="B39" s="137"/>
      <c r="C39" s="62"/>
      <c r="D39" s="62"/>
      <c r="E39" s="62"/>
      <c r="F39" s="62"/>
      <c r="G39" s="62"/>
      <c r="H39" s="62"/>
      <c r="I39" s="62"/>
      <c r="J39" s="151"/>
    </row>
    <row r="40" spans="2:10" ht="18" customHeight="1" x14ac:dyDescent="0.2">
      <c r="B40" s="137"/>
      <c r="C40" s="62"/>
      <c r="D40" s="62"/>
      <c r="E40" s="62"/>
      <c r="F40" s="62"/>
      <c r="G40" s="62"/>
      <c r="H40" s="62"/>
      <c r="I40" s="62"/>
      <c r="J40" s="151"/>
    </row>
    <row r="41" spans="2:10" ht="18" customHeight="1" thickBot="1" x14ac:dyDescent="0.25">
      <c r="B41" s="85"/>
      <c r="C41" s="86"/>
      <c r="D41" s="86"/>
      <c r="E41" s="86"/>
      <c r="F41" s="86"/>
      <c r="G41" s="86"/>
      <c r="H41" s="86"/>
      <c r="I41" s="86"/>
      <c r="J41" s="87"/>
    </row>
    <row r="42" spans="2:10" ht="14.25" customHeight="1" thickTop="1" x14ac:dyDescent="0.2"/>
    <row r="43" spans="2:10" ht="2.25" customHeight="1" x14ac:dyDescent="0.2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Q7" sqref="Q7"/>
    </sheetView>
  </sheetViews>
  <sheetFormatPr defaultColWidth="9.109375" defaultRowHeight="14.4" x14ac:dyDescent="0.3"/>
  <sheetData>
    <row r="1" spans="1:10" x14ac:dyDescent="0.3">
      <c r="A1" s="34" t="s">
        <v>68</v>
      </c>
    </row>
    <row r="2" spans="1:10" x14ac:dyDescent="0.3">
      <c r="A2" s="35"/>
    </row>
    <row r="3" spans="1:10" ht="37.5" customHeight="1" x14ac:dyDescent="0.3">
      <c r="A3" s="153" t="s">
        <v>69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3">
      <c r="A4" s="154" t="s">
        <v>70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45.75" customHeight="1" x14ac:dyDescent="0.3">
      <c r="A5" s="153" t="s">
        <v>71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13.25" customHeight="1" x14ac:dyDescent="0.3">
      <c r="A6" s="153" t="s">
        <v>72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83.25" customHeight="1" x14ac:dyDescent="0.3">
      <c r="A7" s="153" t="s">
        <v>73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x14ac:dyDescent="0.3">
      <c r="A8" s="153" t="s">
        <v>74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x14ac:dyDescent="0.3">
      <c r="A9" s="153" t="s">
        <v>75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x14ac:dyDescent="0.3">
      <c r="A10" s="153" t="s">
        <v>76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83.25" customHeight="1" x14ac:dyDescent="0.3"/>
  </sheetData>
  <mergeCells count="8">
    <mergeCell ref="A9:J9"/>
    <mergeCell ref="A10:J10"/>
    <mergeCell ref="A3:J3"/>
    <mergeCell ref="A4:J4"/>
    <mergeCell ref="A5:J5"/>
    <mergeCell ref="A6:J6"/>
    <mergeCell ref="A7:J7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Prehlad rozpočtových nákladov</vt:lpstr>
      <vt:lpstr>Rekapitulacia</vt:lpstr>
      <vt:lpstr>Kryci list</vt:lpstr>
      <vt:lpstr>Popis prehľadu</vt:lpstr>
      <vt:lpstr>Rekapitulacia!Názvy_tlače</vt:lpstr>
      <vt:lpstr>'Kryci list'!Oblasť_tlače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Juhászová Jana</dc:creator>
  <cp:lastModifiedBy>Jaroslav Šip</cp:lastModifiedBy>
  <cp:lastPrinted>2023-04-27T13:43:27Z</cp:lastPrinted>
  <dcterms:created xsi:type="dcterms:W3CDTF">2020-12-10T08:37:32Z</dcterms:created>
  <dcterms:modified xsi:type="dcterms:W3CDTF">2023-12-18T10:37:26Z</dcterms:modified>
</cp:coreProperties>
</file>